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540" windowWidth="15975" windowHeight="7110" activeTab="2"/>
  </bookViews>
  <sheets>
    <sheet name="BASIC DATA" sheetId="2" r:id="rId1"/>
    <sheet name="SURRENDER ARREAR" sheetId="1" r:id="rId2"/>
    <sheet name="EDITABLE  DEMO ARREAR SHEET" sheetId="3" r:id="rId3"/>
  </sheets>
  <definedNames>
    <definedName name="_xlnm.Print_Area" localSheetId="2">'EDITABLE  DEMO ARREAR SHEET'!$A$2:$S$23</definedName>
    <definedName name="_xlnm.Print_Area" localSheetId="1">'SURRENDER ARREAR'!$A$2:$S$22</definedName>
  </definedNames>
  <calcPr calcId="145621"/>
</workbook>
</file>

<file path=xl/calcChain.xml><?xml version="1.0" encoding="utf-8"?>
<calcChain xmlns="http://schemas.openxmlformats.org/spreadsheetml/2006/main">
  <c r="R11" i="3" l="1"/>
  <c r="S11" i="3" s="1"/>
  <c r="R12" i="3"/>
  <c r="S12" i="3" s="1"/>
  <c r="R13" i="3"/>
  <c r="S13" i="3" s="1"/>
  <c r="R14" i="3"/>
  <c r="S14" i="3" s="1"/>
  <c r="R15" i="3"/>
  <c r="S15" i="3" s="1"/>
  <c r="P11" i="3"/>
  <c r="P12" i="3"/>
  <c r="P13" i="3"/>
  <c r="P14" i="3"/>
  <c r="P15" i="3"/>
  <c r="K7" i="3"/>
  <c r="L7" i="3"/>
  <c r="N7" i="3"/>
  <c r="P7" i="3" s="1"/>
  <c r="R7" i="3" s="1"/>
  <c r="K8" i="3"/>
  <c r="L8" i="3"/>
  <c r="N8" i="3"/>
  <c r="P8" i="3" s="1"/>
  <c r="R8" i="3" s="1"/>
  <c r="K9" i="3"/>
  <c r="L9" i="3"/>
  <c r="N9" i="3"/>
  <c r="P9" i="3" s="1"/>
  <c r="R9" i="3" s="1"/>
  <c r="K10" i="3"/>
  <c r="L10" i="3"/>
  <c r="N10" i="3"/>
  <c r="P10" i="3" s="1"/>
  <c r="R10" i="3" s="1"/>
  <c r="K11" i="3"/>
  <c r="L11" i="3"/>
  <c r="M11" i="3"/>
  <c r="N11" i="3"/>
  <c r="K12" i="3"/>
  <c r="L12" i="3"/>
  <c r="M12" i="3"/>
  <c r="N12" i="3"/>
  <c r="K13" i="3"/>
  <c r="L13" i="3"/>
  <c r="M13" i="3"/>
  <c r="N13" i="3"/>
  <c r="K14" i="3"/>
  <c r="L14" i="3"/>
  <c r="M14" i="3"/>
  <c r="N14" i="3"/>
  <c r="K15" i="3"/>
  <c r="L15" i="3"/>
  <c r="M15" i="3"/>
  <c r="N15" i="3"/>
  <c r="J7" i="3"/>
  <c r="J8" i="3"/>
  <c r="J9" i="3"/>
  <c r="J10" i="3"/>
  <c r="J11" i="3"/>
  <c r="J12" i="3"/>
  <c r="J13" i="3"/>
  <c r="J14" i="3"/>
  <c r="J15" i="3"/>
  <c r="G7" i="3"/>
  <c r="G8" i="3"/>
  <c r="M8" i="3" s="1"/>
  <c r="G9" i="3"/>
  <c r="M9" i="3" s="1"/>
  <c r="G10" i="3"/>
  <c r="M10" i="3" s="1"/>
  <c r="G11" i="3"/>
  <c r="G12" i="3"/>
  <c r="G13" i="3"/>
  <c r="G14" i="3"/>
  <c r="G15" i="3"/>
  <c r="A1" i="3"/>
  <c r="N6" i="3"/>
  <c r="P6" i="3" s="1"/>
  <c r="R6" i="3" s="1"/>
  <c r="P6" i="1"/>
  <c r="L6" i="3"/>
  <c r="K6" i="3"/>
  <c r="J6" i="3"/>
  <c r="G6" i="3"/>
  <c r="A2" i="3"/>
  <c r="O16" i="3"/>
  <c r="Q16" i="3"/>
  <c r="E16" i="3"/>
  <c r="M7" i="3" l="1"/>
  <c r="S10" i="3"/>
  <c r="S8" i="3"/>
  <c r="S9" i="3"/>
  <c r="S7" i="3"/>
  <c r="M6" i="3"/>
  <c r="S6" i="3" s="1"/>
  <c r="F16" i="3"/>
  <c r="R16" i="3"/>
  <c r="P16" i="3"/>
  <c r="H16" i="3"/>
  <c r="N16" i="3"/>
  <c r="K16" i="3"/>
  <c r="A2" i="1"/>
  <c r="A1" i="1"/>
  <c r="B7" i="1"/>
  <c r="C7" i="1"/>
  <c r="D7" i="1"/>
  <c r="E7" i="1"/>
  <c r="F7" i="1" s="1"/>
  <c r="G7" i="1" s="1"/>
  <c r="H7" i="1"/>
  <c r="K7" i="1" s="1"/>
  <c r="B8" i="1"/>
  <c r="C8" i="1"/>
  <c r="D8" i="1"/>
  <c r="E8" i="1"/>
  <c r="F8" i="1" s="1"/>
  <c r="H8" i="1"/>
  <c r="K8" i="1" s="1"/>
  <c r="B9" i="1"/>
  <c r="C9" i="1"/>
  <c r="D9" i="1"/>
  <c r="E9" i="1"/>
  <c r="F9" i="1" s="1"/>
  <c r="G9" i="1" s="1"/>
  <c r="H9" i="1"/>
  <c r="B10" i="1"/>
  <c r="C10" i="1"/>
  <c r="D10" i="1"/>
  <c r="E10" i="1"/>
  <c r="F10" i="1" s="1"/>
  <c r="G10" i="1" s="1"/>
  <c r="H10" i="1"/>
  <c r="K10" i="1" s="1"/>
  <c r="I10" i="1"/>
  <c r="B11" i="1"/>
  <c r="C11" i="1"/>
  <c r="D11" i="1"/>
  <c r="E11" i="1"/>
  <c r="F11" i="1" s="1"/>
  <c r="G11" i="1" s="1"/>
  <c r="H11" i="1"/>
  <c r="K11" i="1" s="1"/>
  <c r="B12" i="1"/>
  <c r="C12" i="1"/>
  <c r="D12" i="1"/>
  <c r="E12" i="1"/>
  <c r="F12" i="1" s="1"/>
  <c r="G12" i="1" s="1"/>
  <c r="H12" i="1"/>
  <c r="B13" i="1"/>
  <c r="C13" i="1"/>
  <c r="D13" i="1"/>
  <c r="E13" i="1"/>
  <c r="F13" i="1" s="1"/>
  <c r="G13" i="1" s="1"/>
  <c r="H13" i="1"/>
  <c r="B14" i="1"/>
  <c r="C14" i="1"/>
  <c r="D14" i="1"/>
  <c r="E14" i="1"/>
  <c r="F14" i="1" s="1"/>
  <c r="H14" i="1"/>
  <c r="B15" i="1"/>
  <c r="C15" i="1"/>
  <c r="D15" i="1"/>
  <c r="E15" i="1"/>
  <c r="F15" i="1" s="1"/>
  <c r="G15" i="1" s="1"/>
  <c r="H15" i="1"/>
  <c r="G16" i="3" l="1"/>
  <c r="J16" i="3"/>
  <c r="I16" i="3"/>
  <c r="L16" i="3"/>
  <c r="K15" i="1"/>
  <c r="K13" i="1"/>
  <c r="K9" i="1"/>
  <c r="K14" i="1"/>
  <c r="K12" i="1"/>
  <c r="I9" i="1"/>
  <c r="J9" i="1" s="1"/>
  <c r="M9" i="1" s="1"/>
  <c r="J10" i="1"/>
  <c r="M10" i="1" s="1"/>
  <c r="I15" i="1"/>
  <c r="J15" i="1" s="1"/>
  <c r="M15" i="1" s="1"/>
  <c r="G14" i="1"/>
  <c r="G8" i="1"/>
  <c r="I14" i="1"/>
  <c r="J14" i="1" s="1"/>
  <c r="I13" i="1"/>
  <c r="J13" i="1" s="1"/>
  <c r="M13" i="1" s="1"/>
  <c r="I12" i="1"/>
  <c r="L12" i="1" s="1"/>
  <c r="I11" i="1"/>
  <c r="J11" i="1" s="1"/>
  <c r="M11" i="1" s="1"/>
  <c r="L10" i="1"/>
  <c r="I8" i="1"/>
  <c r="J8" i="1" s="1"/>
  <c r="I7" i="1"/>
  <c r="J7" i="1" s="1"/>
  <c r="M7" i="1" s="1"/>
  <c r="L11" i="1"/>
  <c r="I11" i="2"/>
  <c r="N7" i="1" s="1"/>
  <c r="P7" i="1" s="1"/>
  <c r="Q7" i="1" s="1"/>
  <c r="R7" i="1" s="1"/>
  <c r="A10" i="2"/>
  <c r="A11" i="2" s="1"/>
  <c r="A12" i="2" s="1"/>
  <c r="A13" i="2" s="1"/>
  <c r="A14" i="2" s="1"/>
  <c r="A15" i="2" s="1"/>
  <c r="A16" i="2" s="1"/>
  <c r="A17" i="2" s="1"/>
  <c r="A18" i="2" s="1"/>
  <c r="A19" i="2" s="1"/>
  <c r="M16" i="3" l="1"/>
  <c r="S16" i="3"/>
  <c r="L8" i="1"/>
  <c r="L15" i="1"/>
  <c r="J12" i="1"/>
  <c r="M12" i="1" s="1"/>
  <c r="M14" i="1"/>
  <c r="M8" i="1"/>
  <c r="S7" i="1"/>
  <c r="L13" i="1"/>
  <c r="L9" i="1"/>
  <c r="L7" i="1"/>
  <c r="L14" i="1"/>
  <c r="I12" i="2"/>
  <c r="N8" i="1" s="1"/>
  <c r="P8" i="1" s="1"/>
  <c r="Q8" i="1" s="1"/>
  <c r="R8" i="1" s="1"/>
  <c r="I13" i="2"/>
  <c r="N9" i="1" s="1"/>
  <c r="P9" i="1" s="1"/>
  <c r="Q9" i="1" s="1"/>
  <c r="R9" i="1" s="1"/>
  <c r="S9" i="1" s="1"/>
  <c r="I14" i="2"/>
  <c r="N10" i="1" s="1"/>
  <c r="P10" i="1" s="1"/>
  <c r="Q10" i="1" s="1"/>
  <c r="R10" i="1" s="1"/>
  <c r="S10" i="1" s="1"/>
  <c r="I15" i="2"/>
  <c r="N11" i="1" s="1"/>
  <c r="P11" i="1" s="1"/>
  <c r="Q11" i="1" s="1"/>
  <c r="R11" i="1" s="1"/>
  <c r="S11" i="1" s="1"/>
  <c r="I16" i="2"/>
  <c r="N12" i="1" s="1"/>
  <c r="P12" i="1" s="1"/>
  <c r="Q12" i="1" s="1"/>
  <c r="R12" i="1" s="1"/>
  <c r="I17" i="2"/>
  <c r="N13" i="1" s="1"/>
  <c r="P13" i="1" s="1"/>
  <c r="Q13" i="1" s="1"/>
  <c r="R13" i="1" s="1"/>
  <c r="S13" i="1" s="1"/>
  <c r="I18" i="2"/>
  <c r="N14" i="1" s="1"/>
  <c r="P14" i="1" s="1"/>
  <c r="Q14" i="1" s="1"/>
  <c r="R14" i="1" s="1"/>
  <c r="I19" i="2"/>
  <c r="N15" i="1" s="1"/>
  <c r="P15" i="1" s="1"/>
  <c r="Q15" i="1" s="1"/>
  <c r="R15" i="1" s="1"/>
  <c r="S15" i="1" s="1"/>
  <c r="I10" i="2"/>
  <c r="S14" i="1" l="1"/>
  <c r="S12" i="1"/>
  <c r="S8" i="1"/>
  <c r="H6" i="1"/>
  <c r="E6" i="1"/>
  <c r="D6" i="1"/>
  <c r="C6" i="1"/>
  <c r="B6" i="1"/>
  <c r="A6" i="1" s="1"/>
  <c r="A7" i="1" s="1"/>
  <c r="A8" i="1" s="1"/>
  <c r="A9" i="1" s="1"/>
  <c r="A10" i="1" s="1"/>
  <c r="A11" i="1" s="1"/>
  <c r="A12" i="1" s="1"/>
  <c r="A13" i="1" s="1"/>
  <c r="A14" i="1" s="1"/>
  <c r="A15" i="1" s="1"/>
  <c r="K6" i="1" l="1"/>
  <c r="H16" i="1"/>
  <c r="F6" i="1"/>
  <c r="G6" i="1" s="1"/>
  <c r="I6" i="1"/>
  <c r="E16" i="1"/>
  <c r="K16" i="1" l="1"/>
  <c r="I16" i="1"/>
  <c r="G16" i="1"/>
  <c r="F16" i="1"/>
  <c r="L6" i="1"/>
  <c r="J6" i="1"/>
  <c r="J16" i="1" l="1"/>
  <c r="L16" i="1"/>
  <c r="M6" i="1"/>
  <c r="N6" i="1"/>
  <c r="N16" i="1" l="1"/>
  <c r="O16" i="1"/>
  <c r="M16" i="1"/>
  <c r="P16" i="1" l="1"/>
  <c r="Q6" i="1" l="1"/>
  <c r="R6" i="1" s="1"/>
  <c r="Q16" i="1" l="1"/>
  <c r="R16" i="1"/>
  <c r="S6" i="1" l="1"/>
  <c r="S16" i="1" s="1"/>
</calcChain>
</file>

<file path=xl/sharedStrings.xml><?xml version="1.0" encoding="utf-8"?>
<sst xmlns="http://schemas.openxmlformats.org/spreadsheetml/2006/main" count="90" uniqueCount="51">
  <si>
    <t>DA</t>
  </si>
  <si>
    <t>TOTAL</t>
  </si>
  <si>
    <t>JAN</t>
  </si>
  <si>
    <t>FEB</t>
  </si>
  <si>
    <t>MAR</t>
  </si>
  <si>
    <t>APR</t>
  </si>
  <si>
    <t>MAY</t>
  </si>
  <si>
    <t>JUN</t>
  </si>
  <si>
    <t>JUL</t>
  </si>
  <si>
    <t>AUG</t>
  </si>
  <si>
    <t>SEP</t>
  </si>
  <si>
    <t>OCT</t>
  </si>
  <si>
    <t>NOV</t>
  </si>
  <si>
    <t>DEC</t>
  </si>
  <si>
    <t>S.NO</t>
  </si>
  <si>
    <t>EMPLOYEE NAME</t>
  </si>
  <si>
    <t>PAY DUE DA</t>
  </si>
  <si>
    <t>POST</t>
  </si>
  <si>
    <t>DRAW DA</t>
  </si>
  <si>
    <t>DRAW  SURRENDER MONTH</t>
  </si>
  <si>
    <t>DRAW  SURRENDER YEAR</t>
  </si>
  <si>
    <t>OFFICE NAME</t>
  </si>
  <si>
    <t>PRINCIPAL GOVT.SEN.SEC.SCHOOL DASANA KHURD,MOULASAR (DEEDWANA-KUCHAMAN)</t>
  </si>
  <si>
    <t>EPLOYEE NAME</t>
  </si>
  <si>
    <t>PAY DUE</t>
  </si>
  <si>
    <t>PAY DRAW</t>
  </si>
  <si>
    <t>BASIC SALARY</t>
  </si>
  <si>
    <t>PAY</t>
  </si>
  <si>
    <t>PAY DIFFERENCE</t>
  </si>
  <si>
    <t>DEDUCTION GPF/GPF2004</t>
  </si>
  <si>
    <t>TOTAL DEDUCTION</t>
  </si>
  <si>
    <t>NET PAYMENT</t>
  </si>
  <si>
    <t>DA DIFFRENCE</t>
  </si>
  <si>
    <t>DUE</t>
  </si>
  <si>
    <t>DEDUCT</t>
  </si>
  <si>
    <t>DIFF.</t>
  </si>
  <si>
    <t>INCOME TAX DEDUCTION %</t>
  </si>
  <si>
    <t>IN WORDS :-</t>
  </si>
  <si>
    <t>SIGN OF DDO WITH SEAL</t>
  </si>
  <si>
    <t xml:space="preserve"> SURRE.DRAW MONTH@YEAR</t>
  </si>
  <si>
    <t xml:space="preserve">SURRENDER ARREAR DIFFERENCE SHEET </t>
  </si>
  <si>
    <t>निर्देश</t>
  </si>
  <si>
    <t xml:space="preserve">BASIC DATA SHEET में GREEN कलर UNPROTECT सेल में जितने कर्मचारियों की एरियर बनाना है उतने कर्मचारियों का डाटा MANUALLY और DROP DOWN से SELECT कर फीड करे इसमें अधिकतम 10 EMLOYEE की  एरियर शीट बन सकती है जितने की आपको बनानी है एक्स्ट्रा ROW से डाटा DELETE कर दे या ROW को BLANK रहने दे </t>
  </si>
  <si>
    <r>
      <rPr>
        <sz val="18"/>
        <color rgb="FFFF0000"/>
        <rFont val="Arial Unicode MS"/>
        <family val="2"/>
      </rPr>
      <t xml:space="preserve">प्रिंट लेने से पहले एरियर राशि की गणना चेक कर ले इसमें मेरी कोई व्यक्तिगत जिमेदारी नहीं होगी यह केवल आपकी सुविधा के लिए बनाई गई है  </t>
    </r>
    <r>
      <rPr>
        <sz val="16"/>
        <color rgb="FFFF0000"/>
        <rFont val="Arial Unicode MS"/>
        <family val="2"/>
      </rPr>
      <t xml:space="preserve">                                                                                                         सुधार  के लिए कोई सुझाव हो तो जरूर देवे</t>
    </r>
  </si>
  <si>
    <t>INCOME TAX</t>
  </si>
  <si>
    <t>Rs-------------------------------------------------------------------------Only</t>
  </si>
  <si>
    <t xml:space="preserve">MADE BY:---भागीरथ मल कलवानियाँ कोलिया  अध्यापक L-1                      GSSS DASANA KHURD (डीडवाना-कुचामन)मोब न 9828789204  </t>
  </si>
  <si>
    <t>SURRENDER ARREAR  SHEET में भी जो GREEN COLOUR सेल UNPROTECT है उसमे अगर आवश्यक हो तो DATA फीड कर सकते हो नहीं तो 0 ही रहने दे  EXTRA ROW को PRINT लेने से पहले HIDE कर दे नहीं तो प्रिंट में EXTRA DATA भी SHOW होंगे,</t>
  </si>
  <si>
    <t xml:space="preserve">BHAGIRATH MAL </t>
  </si>
  <si>
    <t>TEACHER</t>
  </si>
  <si>
    <t>BHAGIRATH MAL</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</si>
</sst>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22"/>
      <color theme="1"/>
      <name val="Calibri"/>
      <family val="2"/>
    </font>
    <font>
      <b/>
      <sz val="12"/>
      <color rgb="FFFF0000"/>
      <name val="Calibri"/>
      <family val="2"/>
    </font>
    <font>
      <sz val="11"/>
      <color theme="1"/>
      <name val="Kruti Dev 010"/>
    </font>
    <font>
      <sz val="11"/>
      <color theme="1"/>
      <name val="Arial Unicode MS"/>
      <family val="2"/>
    </font>
    <font>
      <sz val="14"/>
      <color theme="1"/>
      <name val="Calibri"/>
      <family val="2"/>
    </font>
    <font>
      <b/>
      <sz val="12"/>
      <color theme="1"/>
      <name val="Cambria"/>
      <family val="1"/>
    </font>
    <font>
      <sz val="11"/>
      <color rgb="FFFF0000"/>
      <name val="Calibri"/>
      <family val="2"/>
    </font>
    <font>
      <sz val="26"/>
      <color rgb="FFFF0000"/>
      <name val="Calibri"/>
      <family val="2"/>
      <scheme val="minor"/>
    </font>
    <font>
      <sz val="11"/>
      <color theme="1" tint="4.9989318521683403E-2"/>
      <name val="Arial Unicode MS"/>
      <family val="2"/>
    </font>
    <font>
      <sz val="16"/>
      <color rgb="FFFF0000"/>
      <name val="Arial Unicode MS"/>
      <family val="2"/>
    </font>
    <font>
      <sz val="18"/>
      <color rgb="FFFF0000"/>
      <name val="Arial Unicode MS"/>
      <family val="2"/>
    </font>
    <font>
      <b/>
      <sz val="11"/>
      <color theme="4" tint="-0.249977111117893"/>
      <name val="Arial Unicode MS"/>
      <family val="2"/>
    </font>
    <font>
      <b/>
      <sz val="11"/>
      <color theme="9" tint="-0.499984740745262"/>
      <name val="Arial Unicode MS"/>
      <family val="2"/>
    </font>
    <font>
      <b/>
      <sz val="18"/>
      <color rgb="FFC00000"/>
      <name val="Calibri"/>
      <family val="2"/>
    </font>
    <font>
      <b/>
      <sz val="18"/>
      <color rgb="FFAB2575"/>
      <name val="Arial Rounded"/>
    </font>
    <font>
      <b/>
      <sz val="20"/>
      <color rgb="FFFF0000"/>
      <name val="Calibri"/>
      <family val="2"/>
    </font>
    <font>
      <sz val="22"/>
      <color rgb="FFFF0000"/>
      <name val="Calibri"/>
      <family val="2"/>
      <scheme val="minor"/>
    </font>
    <font>
      <b/>
      <i/>
      <sz val="14"/>
      <name val="Calibri"/>
      <family val="2"/>
    </font>
    <font>
      <sz val="18"/>
      <color rgb="FFFF0000"/>
      <name val="Calibri"/>
      <family val="2"/>
      <scheme val="minor"/>
    </font>
    <font>
      <b/>
      <sz val="18"/>
      <color rgb="FFFF0000"/>
      <name val="Calibri"/>
      <family val="2"/>
    </font>
    <font>
      <sz val="14"/>
      <color rgb="FFFF0000"/>
      <name val="Calibri"/>
      <family val="2"/>
    </font>
    <font>
      <sz val="16"/>
      <color rgb="FFFF0000"/>
      <name val="Calibri"/>
      <family val="2"/>
    </font>
    <font>
      <sz val="16"/>
      <color theme="1"/>
      <name val="Calibri"/>
      <family val="2"/>
      <scheme val="minor"/>
    </font>
    <font>
      <b/>
      <sz val="16"/>
      <color theme="1"/>
      <name val="Cambria"/>
      <family val="1"/>
    </font>
    <font>
      <b/>
      <sz val="14"/>
      <color rgb="FFC00000"/>
      <name val="Arial Unicode MS"/>
      <family val="2"/>
    </font>
    <font>
      <b/>
      <sz val="14"/>
      <color rgb="FFFF0000"/>
      <name val="Calibri"/>
      <family val="2"/>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theme="0"/>
      </patternFill>
    </fill>
    <fill>
      <patternFill patternType="solid">
        <fgColor theme="7"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rgb="FFFFFF00"/>
        <bgColor theme="0"/>
      </patternFill>
    </fill>
    <fill>
      <patternFill patternType="solid">
        <fgColor theme="6" tint="0.59999389629810485"/>
        <bgColor theme="0"/>
      </patternFill>
    </fill>
    <fill>
      <patternFill patternType="solid">
        <fgColor theme="0" tint="-4.9989318521683403E-2"/>
        <bgColor theme="0"/>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12">
    <xf numFmtId="0" fontId="0" fillId="0" borderId="0" xfId="0" applyFont="1" applyAlignment="1"/>
    <xf numFmtId="0" fontId="3" fillId="2" borderId="1" xfId="0" applyFont="1" applyFill="1" applyBorder="1"/>
    <xf numFmtId="0" fontId="0" fillId="0" borderId="0" xfId="0" applyFont="1" applyAlignment="1">
      <alignment wrapText="1"/>
    </xf>
    <xf numFmtId="0" fontId="6" fillId="0" borderId="0" xfId="0" applyFont="1" applyAlignment="1">
      <alignment wrapText="1"/>
    </xf>
    <xf numFmtId="0" fontId="2" fillId="0" borderId="0" xfId="0" applyFont="1" applyAlignment="1"/>
    <xf numFmtId="0" fontId="7" fillId="0" borderId="0" xfId="0" applyFont="1" applyAlignment="1">
      <alignment wrapText="1"/>
    </xf>
    <xf numFmtId="0" fontId="0" fillId="0" borderId="0" xfId="0" applyFont="1" applyAlignment="1"/>
    <xf numFmtId="0" fontId="7" fillId="0" borderId="0" xfId="0" applyFont="1" applyAlignment="1">
      <alignment wrapText="1"/>
    </xf>
    <xf numFmtId="0" fontId="0" fillId="0" borderId="0" xfId="0" applyFont="1" applyAlignment="1">
      <alignment horizontal="center" vertical="center" wrapText="1"/>
    </xf>
    <xf numFmtId="0" fontId="0" fillId="0" borderId="0" xfId="0" applyNumberFormat="1" applyFont="1" applyAlignment="1">
      <alignment horizontal="center"/>
    </xf>
    <xf numFmtId="0" fontId="1" fillId="0" borderId="0" xfId="0" applyFont="1" applyAlignme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5" fillId="2" borderId="2" xfId="0" applyFont="1" applyFill="1" applyBorder="1" applyAlignment="1">
      <alignment horizontal="center" vertical="center"/>
    </xf>
    <xf numFmtId="0" fontId="0" fillId="0" borderId="0" xfId="0" applyFont="1" applyAlignment="1"/>
    <xf numFmtId="0" fontId="7" fillId="0" borderId="0" xfId="0" applyFont="1" applyAlignment="1">
      <alignment horizontal="center" vertical="center" wrapText="1"/>
    </xf>
    <xf numFmtId="0" fontId="0" fillId="0" borderId="0" xfId="0" applyFont="1" applyAlignment="1"/>
    <xf numFmtId="0" fontId="7" fillId="0" borderId="2" xfId="0" applyFont="1" applyBorder="1" applyAlignment="1">
      <alignment horizontal="center" vertical="center" wrapText="1"/>
    </xf>
    <xf numFmtId="0" fontId="7" fillId="4" borderId="2" xfId="0" applyFont="1" applyFill="1" applyBorder="1" applyAlignment="1" applyProtection="1">
      <alignment horizontal="center" vertical="center" wrapText="1"/>
      <protection locked="0"/>
    </xf>
    <xf numFmtId="0" fontId="0" fillId="4" borderId="2"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4" borderId="2"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3" fillId="5" borderId="2" xfId="0"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0" borderId="2" xfId="0" applyFont="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7" fillId="10" borderId="6" xfId="0" applyFont="1" applyFill="1" applyBorder="1" applyAlignment="1">
      <alignment horizontal="center" vertical="center"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12" fillId="3" borderId="2" xfId="0" applyFont="1" applyFill="1" applyBorder="1" applyAlignment="1" applyProtection="1">
      <alignment horizontal="center" vertical="center" wrapText="1"/>
      <protection locked="0"/>
    </xf>
    <xf numFmtId="0" fontId="11" fillId="3" borderId="0" xfId="0" applyFont="1" applyFill="1" applyAlignment="1">
      <alignment horizontal="center" vertical="center" wrapText="1"/>
    </xf>
    <xf numFmtId="0" fontId="16" fillId="9" borderId="3"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16" fillId="9" borderId="5"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5" xfId="0" applyFont="1" applyFill="1" applyBorder="1" applyAlignment="1">
      <alignment horizontal="left"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0" fillId="8" borderId="0" xfId="0" applyFont="1" applyFill="1" applyAlignment="1">
      <alignment wrapText="1"/>
    </xf>
    <xf numFmtId="0" fontId="20" fillId="8" borderId="0" xfId="0" applyFont="1" applyFill="1" applyAlignment="1">
      <alignment horizontal="center" vertical="center" wrapText="1"/>
    </xf>
    <xf numFmtId="0" fontId="0" fillId="8" borderId="0" xfId="0" applyFont="1" applyFill="1" applyAlignment="1">
      <alignment horizontal="center" vertical="center" wrapText="1"/>
    </xf>
    <xf numFmtId="0" fontId="21" fillId="12" borderId="1" xfId="0" applyFont="1" applyFill="1" applyBorder="1"/>
    <xf numFmtId="0" fontId="3" fillId="12" borderId="2"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21" fillId="12" borderId="1" xfId="0" applyFont="1" applyFill="1" applyBorder="1" applyAlignment="1">
      <alignment horizontal="center" vertical="center"/>
    </xf>
    <xf numFmtId="0" fontId="0" fillId="8" borderId="1" xfId="0" applyFont="1" applyFill="1" applyBorder="1" applyAlignment="1"/>
    <xf numFmtId="0" fontId="0" fillId="0" borderId="1" xfId="0" applyFont="1" applyBorder="1" applyAlignment="1"/>
    <xf numFmtId="0" fontId="3"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protection locked="0"/>
    </xf>
    <xf numFmtId="17" fontId="3" fillId="2" borderId="2" xfId="0" applyNumberFormat="1" applyFont="1" applyFill="1" applyBorder="1" applyAlignment="1" applyProtection="1">
      <alignment horizontal="center" vertical="center" wrapText="1"/>
      <protection locked="0"/>
    </xf>
    <xf numFmtId="0" fontId="18" fillId="11" borderId="6" xfId="0" applyFont="1" applyFill="1" applyBorder="1" applyAlignment="1" applyProtection="1">
      <alignment horizontal="center" vertical="center"/>
      <protection locked="0"/>
    </xf>
    <xf numFmtId="0" fontId="18" fillId="11" borderId="7" xfId="0" applyFont="1" applyFill="1" applyBorder="1" applyAlignment="1" applyProtection="1">
      <alignment horizontal="center" vertical="center"/>
      <protection locked="0"/>
    </xf>
    <xf numFmtId="0" fontId="18" fillId="11" borderId="8"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wrapText="1"/>
    </xf>
    <xf numFmtId="0" fontId="19" fillId="2" borderId="4"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3" fillId="2" borderId="1" xfId="0" applyFont="1" applyFill="1" applyBorder="1" applyProtection="1">
      <protection locked="0"/>
    </xf>
    <xf numFmtId="0" fontId="5" fillId="2" borderId="1" xfId="0" applyFont="1" applyFill="1" applyBorder="1" applyAlignment="1" applyProtection="1">
      <alignment horizontal="left" vertical="center"/>
      <protection locked="0"/>
    </xf>
    <xf numFmtId="0" fontId="0" fillId="0" borderId="0" xfId="0" applyFont="1" applyAlignment="1" applyProtection="1">
      <protection locked="0"/>
    </xf>
    <xf numFmtId="0" fontId="9" fillId="0" borderId="0" xfId="0" applyFont="1" applyAlignment="1" applyProtection="1">
      <alignment horizontal="left" vertical="top" wrapText="1"/>
      <protection locked="0"/>
    </xf>
    <xf numFmtId="0" fontId="0" fillId="0" borderId="0" xfId="0" applyFont="1" applyAlignment="1" applyProtection="1">
      <alignment vertical="top" wrapText="1"/>
      <protection locked="0"/>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5" xfId="0" applyFont="1" applyFill="1" applyBorder="1" applyAlignment="1">
      <alignment horizontal="center" vertical="center"/>
    </xf>
    <xf numFmtId="0" fontId="3" fillId="2" borderId="9" xfId="0" applyFont="1" applyFill="1" applyBorder="1"/>
    <xf numFmtId="0" fontId="3" fillId="0" borderId="1" xfId="0" applyFont="1" applyBorder="1" applyAlignment="1">
      <alignment horizontal="center" vertical="center"/>
    </xf>
    <xf numFmtId="0" fontId="0" fillId="0" borderId="1" xfId="0" applyFont="1" applyBorder="1" applyAlignment="1" applyProtection="1">
      <alignment vertical="top" wrapText="1"/>
      <protection locked="0"/>
    </xf>
    <xf numFmtId="0" fontId="0" fillId="0" borderId="1" xfId="0" applyFont="1" applyBorder="1" applyAlignment="1">
      <alignment horizontal="center" vertical="center" wrapText="1"/>
    </xf>
    <xf numFmtId="0" fontId="3" fillId="8" borderId="1" xfId="0" applyFont="1" applyFill="1" applyBorder="1" applyAlignment="1">
      <alignment horizontal="center" vertical="center"/>
    </xf>
    <xf numFmtId="0" fontId="5" fillId="2" borderId="11" xfId="0" applyFont="1" applyFill="1" applyBorder="1" applyAlignment="1" applyProtection="1">
      <alignment horizontal="center" vertical="center" wrapText="1"/>
    </xf>
    <xf numFmtId="0" fontId="3" fillId="0" borderId="7" xfId="0" applyFont="1" applyBorder="1" applyAlignment="1">
      <alignment horizontal="center" vertical="center"/>
    </xf>
    <xf numFmtId="0" fontId="23" fillId="2" borderId="1" xfId="0" applyFont="1" applyFill="1" applyBorder="1" applyAlignment="1" applyProtection="1">
      <alignment horizontal="left" vertical="center"/>
      <protection locked="0"/>
    </xf>
    <xf numFmtId="0" fontId="24" fillId="2" borderId="1" xfId="0" applyFont="1" applyFill="1" applyBorder="1" applyAlignment="1" applyProtection="1">
      <alignment horizontal="left" vertical="center"/>
      <protection locked="0"/>
    </xf>
    <xf numFmtId="0" fontId="25" fillId="2" borderId="1" xfId="0" applyFont="1" applyFill="1" applyBorder="1" applyAlignment="1" applyProtection="1">
      <alignment horizontal="left" vertical="center"/>
      <protection locked="0"/>
    </xf>
    <xf numFmtId="0" fontId="26" fillId="0" borderId="1" xfId="0" applyFont="1" applyBorder="1" applyAlignment="1" applyProtection="1">
      <protection locked="0"/>
    </xf>
    <xf numFmtId="0" fontId="27" fillId="0" borderId="1" xfId="0" applyFont="1" applyBorder="1" applyAlignment="1" applyProtection="1">
      <alignment horizontal="left" vertical="top" wrapText="1"/>
      <protection locked="0"/>
    </xf>
    <xf numFmtId="0" fontId="26" fillId="0" borderId="1" xfId="0" applyFont="1" applyBorder="1" applyAlignment="1" applyProtection="1">
      <alignment vertical="top" wrapText="1"/>
      <protection locked="0"/>
    </xf>
    <xf numFmtId="0" fontId="28" fillId="4" borderId="3" xfId="0" applyFont="1" applyFill="1" applyBorder="1" applyAlignment="1" applyProtection="1">
      <alignment horizontal="center" vertical="center" wrapText="1"/>
      <protection locked="0"/>
    </xf>
    <xf numFmtId="0" fontId="28" fillId="4" borderId="4"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9" fillId="2" borderId="1" xfId="0" applyFont="1" applyFill="1" applyBorder="1" applyAlignment="1">
      <alignment horizontal="left" vertical="center"/>
    </xf>
  </cellXfs>
  <cellStyles count="1">
    <cellStyle name="Normal" xfId="0" builtinId="0"/>
  </cellStyles>
  <dxfs count="2">
    <dxf>
      <font>
        <color theme="0"/>
      </font>
      <fill>
        <patternFill>
          <fgColor theme="0"/>
        </patternFill>
      </fill>
    </dxf>
    <dxf>
      <font>
        <color theme="0"/>
      </font>
      <fill>
        <patternFill>
          <fgColor theme="0"/>
        </patternFill>
      </fill>
    </dxf>
  </dxfs>
  <tableStyles count="0" defaultTableStyle="TableStyleMedium2" defaultPivotStyle="PivotStyleLight16"/>
  <colors>
    <mruColors>
      <color rgb="FFAB25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76201</xdr:colOff>
      <xdr:row>1</xdr:row>
      <xdr:rowOff>39865</xdr:rowOff>
    </xdr:from>
    <xdr:to>
      <xdr:col>1</xdr:col>
      <xdr:colOff>561975</xdr:colOff>
      <xdr:row>2</xdr:row>
      <xdr:rowOff>142876</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1" y="897115"/>
          <a:ext cx="485774" cy="436386"/>
        </a:xfrm>
        <a:prstGeom prst="rect">
          <a:avLst/>
        </a:prstGeom>
      </xdr:spPr>
    </xdr:pic>
    <xdr:clientData/>
  </xdr:twoCellAnchor>
  <xdr:twoCellAnchor>
    <xdr:from>
      <xdr:col>8</xdr:col>
      <xdr:colOff>733425</xdr:colOff>
      <xdr:row>0</xdr:row>
      <xdr:rowOff>814889</xdr:rowOff>
    </xdr:from>
    <xdr:to>
      <xdr:col>9</xdr:col>
      <xdr:colOff>438150</xdr:colOff>
      <xdr:row>2</xdr:row>
      <xdr:rowOff>161926</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48750" y="814889"/>
          <a:ext cx="523875" cy="53766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R25"/>
  <sheetViews>
    <sheetView topLeftCell="A7" workbookViewId="0">
      <selection activeCell="C14" sqref="C14"/>
    </sheetView>
  </sheetViews>
  <sheetFormatPr defaultColWidth="0" defaultRowHeight="15" zeroHeight="1"/>
  <cols>
    <col min="1" max="1" width="6.28515625" customWidth="1"/>
    <col min="2" max="2" width="28.140625" customWidth="1"/>
    <col min="3" max="3" width="19.28515625" customWidth="1"/>
    <col min="4" max="6" width="17.5703125" style="6" customWidth="1"/>
    <col min="7" max="8" width="9.140625" customWidth="1"/>
    <col min="9" max="9" width="12.28515625" style="14" customWidth="1"/>
    <col min="10" max="10" width="9.7109375" customWidth="1"/>
    <col min="11" max="13" width="9.140625" hidden="1" customWidth="1"/>
    <col min="14" max="14" width="5.140625" customWidth="1"/>
    <col min="15" max="18" width="0" hidden="1" customWidth="1"/>
    <col min="19" max="16384" width="9.140625" hidden="1"/>
  </cols>
  <sheetData>
    <row r="1" spans="1:13" ht="67.5" customHeight="1">
      <c r="A1" s="57" t="s">
        <v>46</v>
      </c>
      <c r="B1" s="57"/>
      <c r="C1" s="57"/>
      <c r="D1" s="57"/>
      <c r="E1" s="57"/>
      <c r="F1" s="57"/>
      <c r="G1" s="57"/>
      <c r="H1" s="57"/>
      <c r="I1" s="57"/>
      <c r="J1" s="57"/>
    </row>
    <row r="2" spans="1:13" ht="24.75" customHeight="1">
      <c r="A2" s="67"/>
      <c r="B2" s="67"/>
      <c r="C2" s="67"/>
      <c r="D2" s="67"/>
      <c r="E2" s="68" t="s">
        <v>41</v>
      </c>
      <c r="F2" s="67"/>
      <c r="G2" s="67"/>
      <c r="H2" s="67"/>
      <c r="I2" s="69"/>
      <c r="J2" s="67"/>
    </row>
    <row r="3" spans="1:13" ht="5.25" customHeight="1">
      <c r="A3" s="2"/>
      <c r="G3" s="5"/>
      <c r="H3" s="5"/>
      <c r="I3" s="21"/>
      <c r="J3" s="3"/>
    </row>
    <row r="4" spans="1:13" s="22" customFormat="1" ht="56.25" customHeight="1">
      <c r="A4" s="14">
        <v>1</v>
      </c>
      <c r="B4" s="58" t="s">
        <v>42</v>
      </c>
      <c r="C4" s="59"/>
      <c r="D4" s="59"/>
      <c r="E4" s="59"/>
      <c r="F4" s="59"/>
      <c r="G4" s="59"/>
      <c r="H4" s="59"/>
      <c r="I4" s="59"/>
      <c r="J4" s="60"/>
    </row>
    <row r="5" spans="1:13" ht="43.5" customHeight="1">
      <c r="A5" s="8">
        <v>2</v>
      </c>
      <c r="B5" s="61" t="s">
        <v>47</v>
      </c>
      <c r="C5" s="62"/>
      <c r="D5" s="62"/>
      <c r="E5" s="62"/>
      <c r="F5" s="62"/>
      <c r="G5" s="62"/>
      <c r="H5" s="62"/>
      <c r="I5" s="62"/>
      <c r="J5" s="63"/>
    </row>
    <row r="6" spans="1:13" ht="76.5" customHeight="1">
      <c r="A6" s="8">
        <v>3</v>
      </c>
      <c r="B6" s="64" t="s">
        <v>43</v>
      </c>
      <c r="C6" s="65"/>
      <c r="D6" s="65"/>
      <c r="E6" s="65"/>
      <c r="F6" s="65"/>
      <c r="G6" s="65"/>
      <c r="H6" s="65"/>
      <c r="I6" s="65"/>
      <c r="J6" s="66"/>
    </row>
    <row r="7" spans="1:13" ht="16.5">
      <c r="A7" s="2"/>
      <c r="B7" s="5"/>
      <c r="C7" s="5"/>
      <c r="D7" s="7"/>
      <c r="E7" s="7"/>
      <c r="F7" s="7"/>
      <c r="G7" s="5"/>
      <c r="H7" s="5"/>
      <c r="I7" s="21"/>
      <c r="J7" s="3"/>
    </row>
    <row r="8" spans="1:13" ht="45" customHeight="1">
      <c r="A8" s="56" t="s">
        <v>21</v>
      </c>
      <c r="B8" s="56"/>
      <c r="C8" s="108" t="s">
        <v>22</v>
      </c>
      <c r="D8" s="109"/>
      <c r="E8" s="109"/>
      <c r="F8" s="109"/>
      <c r="G8" s="109"/>
      <c r="H8" s="109"/>
      <c r="I8" s="109"/>
      <c r="J8" s="110"/>
    </row>
    <row r="9" spans="1:13" ht="60">
      <c r="A9" s="29" t="s">
        <v>14</v>
      </c>
      <c r="B9" s="30" t="s">
        <v>15</v>
      </c>
      <c r="C9" s="31" t="s">
        <v>17</v>
      </c>
      <c r="D9" s="30" t="s">
        <v>19</v>
      </c>
      <c r="E9" s="30" t="s">
        <v>20</v>
      </c>
      <c r="F9" s="30" t="s">
        <v>26</v>
      </c>
      <c r="G9" s="30" t="s">
        <v>16</v>
      </c>
      <c r="H9" s="30" t="s">
        <v>18</v>
      </c>
      <c r="I9" s="32" t="s">
        <v>32</v>
      </c>
      <c r="J9" s="33" t="s">
        <v>36</v>
      </c>
    </row>
    <row r="10" spans="1:13" ht="16.5">
      <c r="A10" s="34">
        <f>IFERROR(IF(B10="","",1),"")</f>
        <v>1</v>
      </c>
      <c r="B10" s="24" t="s">
        <v>50</v>
      </c>
      <c r="C10" s="24" t="s">
        <v>49</v>
      </c>
      <c r="D10" s="24" t="s">
        <v>9</v>
      </c>
      <c r="E10" s="24">
        <v>2023</v>
      </c>
      <c r="F10" s="24">
        <v>69200</v>
      </c>
      <c r="G10" s="25">
        <v>46</v>
      </c>
      <c r="H10" s="25">
        <v>42</v>
      </c>
      <c r="I10" s="23">
        <f>IFERROR(IF(G10-H10=0,"",G10-H10),"")</f>
        <v>4</v>
      </c>
      <c r="J10" s="28">
        <v>0</v>
      </c>
      <c r="K10" s="10" t="s">
        <v>2</v>
      </c>
      <c r="L10" s="9">
        <v>31</v>
      </c>
      <c r="M10">
        <v>2023</v>
      </c>
    </row>
    <row r="11" spans="1:13" ht="16.5">
      <c r="A11" s="34" t="str">
        <f>IFERROR(IF(B11="","",A10+1),"")</f>
        <v/>
      </c>
      <c r="B11" s="26"/>
      <c r="C11" s="26"/>
      <c r="D11" s="24"/>
      <c r="E11" s="24"/>
      <c r="F11" s="24"/>
      <c r="G11" s="25"/>
      <c r="H11" s="25"/>
      <c r="I11" s="23" t="str">
        <f>IFERROR(IF(G11-H11=0,"",G11-H11),"")</f>
        <v/>
      </c>
      <c r="J11" s="28"/>
      <c r="K11" s="4" t="s">
        <v>3</v>
      </c>
      <c r="L11" s="9">
        <v>34</v>
      </c>
      <c r="M11">
        <v>2024</v>
      </c>
    </row>
    <row r="12" spans="1:13" ht="16.5">
      <c r="A12" s="34" t="str">
        <f t="shared" ref="A12:A19" si="0">IFERROR(IF(B12="","",A11+1),"")</f>
        <v/>
      </c>
      <c r="B12" s="26"/>
      <c r="C12" s="26"/>
      <c r="D12" s="24"/>
      <c r="E12" s="24"/>
      <c r="F12" s="24"/>
      <c r="G12" s="25"/>
      <c r="H12" s="25"/>
      <c r="I12" s="23" t="str">
        <f t="shared" ref="I12:I19" si="1">IFERROR(IF(G12-H12=0,"",G12-H12),"")</f>
        <v/>
      </c>
      <c r="J12" s="28"/>
      <c r="K12" s="4" t="s">
        <v>4</v>
      </c>
      <c r="L12" s="9">
        <v>38</v>
      </c>
      <c r="M12">
        <v>2025</v>
      </c>
    </row>
    <row r="13" spans="1:13" ht="16.5">
      <c r="A13" s="34" t="str">
        <f t="shared" si="0"/>
        <v/>
      </c>
      <c r="B13" s="26"/>
      <c r="C13" s="26"/>
      <c r="D13" s="24"/>
      <c r="E13" s="24"/>
      <c r="F13" s="24"/>
      <c r="G13" s="25"/>
      <c r="H13" s="25"/>
      <c r="I13" s="23" t="str">
        <f t="shared" si="1"/>
        <v/>
      </c>
      <c r="J13" s="28"/>
      <c r="K13" s="4" t="s">
        <v>5</v>
      </c>
      <c r="L13" s="9">
        <v>42</v>
      </c>
      <c r="M13">
        <v>2026</v>
      </c>
    </row>
    <row r="14" spans="1:13" ht="16.5">
      <c r="A14" s="34" t="str">
        <f t="shared" si="0"/>
        <v/>
      </c>
      <c r="B14" s="26"/>
      <c r="C14" s="26"/>
      <c r="D14" s="24"/>
      <c r="E14" s="24"/>
      <c r="F14" s="24"/>
      <c r="G14" s="25"/>
      <c r="H14" s="25"/>
      <c r="I14" s="23" t="str">
        <f t="shared" si="1"/>
        <v/>
      </c>
      <c r="J14" s="26"/>
      <c r="K14" s="4" t="s">
        <v>6</v>
      </c>
      <c r="L14" s="9">
        <v>46</v>
      </c>
      <c r="M14">
        <v>2027</v>
      </c>
    </row>
    <row r="15" spans="1:13" ht="16.5">
      <c r="A15" s="34" t="str">
        <f t="shared" si="0"/>
        <v/>
      </c>
      <c r="B15" s="26"/>
      <c r="C15" s="26"/>
      <c r="D15" s="24"/>
      <c r="E15" s="24"/>
      <c r="F15" s="24"/>
      <c r="G15" s="25"/>
      <c r="H15" s="25"/>
      <c r="I15" s="23" t="str">
        <f t="shared" si="1"/>
        <v/>
      </c>
      <c r="J15" s="26"/>
      <c r="K15" s="4" t="s">
        <v>7</v>
      </c>
      <c r="L15" s="9">
        <v>49</v>
      </c>
      <c r="M15">
        <v>2028</v>
      </c>
    </row>
    <row r="16" spans="1:13" ht="16.5">
      <c r="A16" s="34" t="str">
        <f t="shared" si="0"/>
        <v/>
      </c>
      <c r="B16" s="26"/>
      <c r="C16" s="26"/>
      <c r="D16" s="24"/>
      <c r="E16" s="24"/>
      <c r="F16" s="24"/>
      <c r="G16" s="25"/>
      <c r="H16" s="25"/>
      <c r="I16" s="23" t="str">
        <f t="shared" si="1"/>
        <v/>
      </c>
      <c r="J16" s="26"/>
      <c r="K16" s="4" t="s">
        <v>8</v>
      </c>
      <c r="L16" s="9">
        <v>0</v>
      </c>
      <c r="M16">
        <v>2029</v>
      </c>
    </row>
    <row r="17" spans="1:13" ht="16.5">
      <c r="A17" s="34" t="str">
        <f t="shared" si="0"/>
        <v/>
      </c>
      <c r="B17" s="26"/>
      <c r="C17" s="26"/>
      <c r="D17" s="24"/>
      <c r="E17" s="24"/>
      <c r="F17" s="24"/>
      <c r="G17" s="25"/>
      <c r="H17" s="25"/>
      <c r="I17" s="23" t="str">
        <f t="shared" si="1"/>
        <v/>
      </c>
      <c r="J17" s="26"/>
      <c r="K17" s="4" t="s">
        <v>9</v>
      </c>
      <c r="L17" s="9">
        <v>0</v>
      </c>
      <c r="M17">
        <v>2030</v>
      </c>
    </row>
    <row r="18" spans="1:13" ht="16.5">
      <c r="A18" s="34" t="str">
        <f t="shared" si="0"/>
        <v/>
      </c>
      <c r="B18" s="26"/>
      <c r="C18" s="26"/>
      <c r="D18" s="24"/>
      <c r="E18" s="24"/>
      <c r="F18" s="24"/>
      <c r="G18" s="25"/>
      <c r="H18" s="25"/>
      <c r="I18" s="23" t="str">
        <f t="shared" si="1"/>
        <v/>
      </c>
      <c r="J18" s="26"/>
      <c r="K18" s="4" t="s">
        <v>10</v>
      </c>
      <c r="L18" s="9">
        <v>0</v>
      </c>
    </row>
    <row r="19" spans="1:13" ht="16.5">
      <c r="A19" s="34" t="str">
        <f t="shared" si="0"/>
        <v/>
      </c>
      <c r="B19" s="26"/>
      <c r="C19" s="27"/>
      <c r="D19" s="24"/>
      <c r="E19" s="24"/>
      <c r="F19" s="24"/>
      <c r="G19" s="25"/>
      <c r="H19" s="25"/>
      <c r="I19" s="23" t="str">
        <f t="shared" si="1"/>
        <v/>
      </c>
      <c r="J19" s="27"/>
      <c r="K19" s="4" t="s">
        <v>11</v>
      </c>
      <c r="L19" s="9">
        <v>0</v>
      </c>
    </row>
    <row r="20" spans="1:13" ht="16.5">
      <c r="I20" s="21"/>
      <c r="K20" s="4" t="s">
        <v>12</v>
      </c>
      <c r="L20" s="9">
        <v>0</v>
      </c>
    </row>
    <row r="21" spans="1:13" hidden="1">
      <c r="K21" s="4" t="s">
        <v>13</v>
      </c>
      <c r="L21" s="9">
        <v>0</v>
      </c>
    </row>
    <row r="22" spans="1:13" hidden="1"/>
    <row r="23" spans="1:13" hidden="1"/>
    <row r="24" spans="1:13" hidden="1"/>
    <row r="25" spans="1:13" hidden="1"/>
  </sheetData>
  <sheetProtection password="CDA0" sheet="1" objects="1" scenarios="1"/>
  <mergeCells count="6">
    <mergeCell ref="A8:B8"/>
    <mergeCell ref="A1:J1"/>
    <mergeCell ref="B4:J4"/>
    <mergeCell ref="B5:J5"/>
    <mergeCell ref="C8:J8"/>
    <mergeCell ref="B6:J6"/>
  </mergeCells>
  <dataValidations count="4">
    <dataValidation type="list" allowBlank="1" showInputMessage="1" showErrorMessage="1" sqref="G5 G10 H10:H19">
      <formula1>$L$10:$L$21</formula1>
    </dataValidation>
    <dataValidation type="list" allowBlank="1" showInputMessage="1" showErrorMessage="1" sqref="D10:D19">
      <formula1>$K$10:$K$21</formula1>
    </dataValidation>
    <dataValidation type="list" allowBlank="1" showInputMessage="1" showErrorMessage="1" sqref="G11:G19">
      <formula1>$L$12:$L$21</formula1>
    </dataValidation>
    <dataValidation type="list" allowBlank="1" showInputMessage="1" showErrorMessage="1" sqref="E10:E19">
      <formula1>$M$10:$M$21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T1006"/>
  <sheetViews>
    <sheetView topLeftCell="C13" workbookViewId="0">
      <selection activeCell="I9" sqref="I9"/>
    </sheetView>
  </sheetViews>
  <sheetFormatPr defaultColWidth="0" defaultRowHeight="15" customHeight="1" zeroHeight="1"/>
  <cols>
    <col min="1" max="1" width="6.42578125" customWidth="1"/>
    <col min="2" max="2" width="27.7109375" customWidth="1"/>
    <col min="3" max="3" width="13.7109375" customWidth="1"/>
    <col min="4" max="4" width="10.28515625" customWidth="1"/>
    <col min="5" max="7" width="9" customWidth="1"/>
    <col min="8" max="8" width="8.28515625" customWidth="1"/>
    <col min="9" max="14" width="9" customWidth="1"/>
    <col min="15" max="15" width="9" style="8" customWidth="1"/>
    <col min="16" max="16" width="11.85546875" style="8" customWidth="1"/>
    <col min="17" max="17" width="12.42578125" style="14" customWidth="1"/>
    <col min="18" max="18" width="12.140625" style="14" customWidth="1"/>
    <col min="19" max="19" width="8.7109375" style="14" customWidth="1"/>
    <col min="20" max="20" width="5.140625" customWidth="1"/>
    <col min="21" max="16384" width="14.42578125" hidden="1"/>
  </cols>
  <sheetData>
    <row r="1" spans="1:19" s="15" customFormat="1" ht="39.75" customHeight="1">
      <c r="A1" s="53" t="str">
        <f>'BASIC DATA'!A1:J1</f>
        <v xml:space="preserve">MADE BY:---भागीरथ मल कलवानियाँ कोलिया  अध्यापक L-1                      GSSS DASANA KHURD (डीडवाना-कुचामन)मोब न 9828789204  </v>
      </c>
      <c r="B1" s="54"/>
      <c r="C1" s="54"/>
      <c r="D1" s="54"/>
      <c r="E1" s="54"/>
      <c r="F1" s="54"/>
      <c r="G1" s="54"/>
      <c r="H1" s="54"/>
      <c r="I1" s="54"/>
      <c r="J1" s="54"/>
      <c r="K1" s="54"/>
      <c r="L1" s="54"/>
      <c r="M1" s="54"/>
      <c r="N1" s="54"/>
      <c r="O1" s="54"/>
      <c r="P1" s="54"/>
      <c r="Q1" s="54"/>
      <c r="R1" s="54"/>
      <c r="S1" s="55"/>
    </row>
    <row r="2" spans="1:19" s="15" customFormat="1" ht="40.5" customHeight="1">
      <c r="A2" s="44" t="str">
        <f>'BASIC DATA'!C8</f>
        <v>PRINCIPAL GOVT.SEN.SEC.SCHOOL DASANA KHURD,MOULASAR (DEEDWANA-KUCHAMAN)</v>
      </c>
      <c r="B2" s="45"/>
      <c r="C2" s="45"/>
      <c r="D2" s="45"/>
      <c r="E2" s="45"/>
      <c r="F2" s="45"/>
      <c r="G2" s="45"/>
      <c r="H2" s="45"/>
      <c r="I2" s="45"/>
      <c r="J2" s="45"/>
      <c r="K2" s="45"/>
      <c r="L2" s="45"/>
      <c r="M2" s="45"/>
      <c r="N2" s="45"/>
      <c r="O2" s="45"/>
      <c r="P2" s="45"/>
      <c r="Q2" s="45"/>
      <c r="R2" s="45"/>
      <c r="S2" s="46"/>
    </row>
    <row r="3" spans="1:19" s="15" customFormat="1" ht="27.75" customHeight="1">
      <c r="A3" s="41" t="s">
        <v>40</v>
      </c>
      <c r="B3" s="42"/>
      <c r="C3" s="42"/>
      <c r="D3" s="42"/>
      <c r="E3" s="42"/>
      <c r="F3" s="42"/>
      <c r="G3" s="42"/>
      <c r="H3" s="42"/>
      <c r="I3" s="42"/>
      <c r="J3" s="42"/>
      <c r="K3" s="42"/>
      <c r="L3" s="42"/>
      <c r="M3" s="42"/>
      <c r="N3" s="42"/>
      <c r="O3" s="42"/>
      <c r="P3" s="42"/>
      <c r="Q3" s="42"/>
      <c r="R3" s="42"/>
      <c r="S3" s="43"/>
    </row>
    <row r="4" spans="1:19" ht="39" customHeight="1">
      <c r="A4" s="49" t="s">
        <v>14</v>
      </c>
      <c r="B4" s="49" t="s">
        <v>23</v>
      </c>
      <c r="C4" s="49" t="s">
        <v>17</v>
      </c>
      <c r="D4" s="47" t="s">
        <v>39</v>
      </c>
      <c r="E4" s="49" t="s">
        <v>24</v>
      </c>
      <c r="F4" s="49"/>
      <c r="G4" s="49"/>
      <c r="H4" s="49" t="s">
        <v>25</v>
      </c>
      <c r="I4" s="49"/>
      <c r="J4" s="49"/>
      <c r="K4" s="49" t="s">
        <v>28</v>
      </c>
      <c r="L4" s="49"/>
      <c r="M4" s="49"/>
      <c r="N4" s="47" t="s">
        <v>29</v>
      </c>
      <c r="O4" s="47"/>
      <c r="P4" s="47"/>
      <c r="Q4" s="47" t="s">
        <v>44</v>
      </c>
      <c r="R4" s="48" t="s">
        <v>30</v>
      </c>
      <c r="S4" s="48" t="s">
        <v>31</v>
      </c>
    </row>
    <row r="5" spans="1:19" s="6" customFormat="1" ht="52.5" customHeight="1">
      <c r="A5" s="49"/>
      <c r="B5" s="49"/>
      <c r="C5" s="49"/>
      <c r="D5" s="47"/>
      <c r="E5" s="36" t="s">
        <v>27</v>
      </c>
      <c r="F5" s="36" t="s">
        <v>0</v>
      </c>
      <c r="G5" s="36" t="s">
        <v>1</v>
      </c>
      <c r="H5" s="36" t="s">
        <v>27</v>
      </c>
      <c r="I5" s="36" t="s">
        <v>0</v>
      </c>
      <c r="J5" s="36" t="s">
        <v>1</v>
      </c>
      <c r="K5" s="37" t="s">
        <v>27</v>
      </c>
      <c r="L5" s="37" t="s">
        <v>0</v>
      </c>
      <c r="M5" s="37" t="s">
        <v>1</v>
      </c>
      <c r="N5" s="37" t="s">
        <v>33</v>
      </c>
      <c r="O5" s="37" t="s">
        <v>34</v>
      </c>
      <c r="P5" s="37" t="s">
        <v>35</v>
      </c>
      <c r="Q5" s="47"/>
      <c r="R5" s="48"/>
      <c r="S5" s="48"/>
    </row>
    <row r="6" spans="1:19" ht="41.25" customHeight="1">
      <c r="A6" s="16">
        <f>IFERROR(IF(B6="","",1),"")</f>
        <v>1</v>
      </c>
      <c r="B6" s="16" t="str">
        <f>IFERROR(VLOOKUP('BASIC DATA'!$B10,'BASIC DATA'!$B$10:$J$19,1,0),"")</f>
        <v>BHAGIRATH MAL</v>
      </c>
      <c r="C6" s="16" t="str">
        <f>IFERROR(VLOOKUP('BASIC DATA'!$B10,'BASIC DATA'!$B$10:$J$19,2,0),"")</f>
        <v>TEACHER</v>
      </c>
      <c r="D6" s="16" t="str">
        <f>IFERROR(CONCATENATE('BASIC DATA'!D10," ",'BASIC DATA'!E10),"")</f>
        <v>AUG 2023</v>
      </c>
      <c r="E6" s="16">
        <f>IFERROR(VLOOKUP('BASIC DATA'!$B10,'BASIC DATA'!$B$10:$J$19,5,0),"")</f>
        <v>69200</v>
      </c>
      <c r="F6" s="16">
        <f>IFERROR(ROUND(E6*'BASIC DATA'!G10%,0),"")</f>
        <v>31832</v>
      </c>
      <c r="G6" s="16">
        <f>IFERROR(SUM(E6:F6),"")</f>
        <v>101032</v>
      </c>
      <c r="H6" s="16">
        <f>IFERROR(VLOOKUP('BASIC DATA'!$B10,'BASIC DATA'!$B$10:$J$19,5,0),"")</f>
        <v>69200</v>
      </c>
      <c r="I6" s="16">
        <f>IFERROR(ROUND(E6*'BASIC DATA'!H10%,0),"")</f>
        <v>29064</v>
      </c>
      <c r="J6" s="16">
        <f>IFERROR(SUM(H6:I6),"")</f>
        <v>98264</v>
      </c>
      <c r="K6" s="16">
        <f>IFERROR(E6-H6,"")</f>
        <v>0</v>
      </c>
      <c r="L6" s="16">
        <f>IFERROR(F6-I6,"")</f>
        <v>2768</v>
      </c>
      <c r="M6" s="16">
        <f>IFERROR(G6-J6,"")</f>
        <v>2768</v>
      </c>
      <c r="N6" s="16">
        <f>IFERROR(ROUND('BASIC DATA'!F10*'BASIC DATA'!I10%,0),"")</f>
        <v>2768</v>
      </c>
      <c r="O6" s="35">
        <v>0</v>
      </c>
      <c r="P6" s="16">
        <f>IFERROR(N6-O6,"")</f>
        <v>2768</v>
      </c>
      <c r="Q6" s="17">
        <f>IFERROR(IF('BASIC DATA'!J10="",ROUND('SURRENDER ARREAR'!P6*'BASIC DATA'!J10%,0),ROUND('SURRENDER ARREAR'!P6*'BASIC DATA'!J10%,0)),"")</f>
        <v>0</v>
      </c>
      <c r="R6" s="18">
        <f>IFERROR(P6+Q6,"")</f>
        <v>2768</v>
      </c>
      <c r="S6" s="40">
        <f t="shared" ref="S6:S15" si="0">IFERROR(M6-R6,"")</f>
        <v>0</v>
      </c>
    </row>
    <row r="7" spans="1:19" s="20" customFormat="1" ht="41.25" customHeight="1">
      <c r="A7" s="16" t="str">
        <f>IFERROR(IF(B7="","",A6+1),"")</f>
        <v/>
      </c>
      <c r="B7" s="16" t="str">
        <f>IFERROR(VLOOKUP('BASIC DATA'!$B11,'BASIC DATA'!$B$10:$J$19,1,0),"")</f>
        <v/>
      </c>
      <c r="C7" s="16" t="str">
        <f>IFERROR(VLOOKUP('BASIC DATA'!$B11,'BASIC DATA'!$B$10:$J$19,2,0),"")</f>
        <v/>
      </c>
      <c r="D7" s="16" t="str">
        <f>IFERROR(CONCATENATE('BASIC DATA'!D11," ",'BASIC DATA'!E11),"")</f>
        <v xml:space="preserve"> </v>
      </c>
      <c r="E7" s="16" t="str">
        <f>IFERROR(VLOOKUP('BASIC DATA'!$B11,'BASIC DATA'!$B$10:$J$19,5,0),"")</f>
        <v/>
      </c>
      <c r="F7" s="16" t="str">
        <f>IFERROR(ROUND(E7*'BASIC DATA'!G11%,0),"")</f>
        <v/>
      </c>
      <c r="G7" s="16">
        <f t="shared" ref="G7:G15" si="1">IFERROR(SUM(E7:F7),"")</f>
        <v>0</v>
      </c>
      <c r="H7" s="16" t="str">
        <f>IFERROR(VLOOKUP('BASIC DATA'!$B11,'BASIC DATA'!$B$10:$J$19,5,0),"")</f>
        <v/>
      </c>
      <c r="I7" s="16" t="str">
        <f>IFERROR(ROUND(E7*'BASIC DATA'!H11%,0),"")</f>
        <v/>
      </c>
      <c r="J7" s="16">
        <f t="shared" ref="J7:J15" si="2">IFERROR(SUM(H7:I7),"")</f>
        <v>0</v>
      </c>
      <c r="K7" s="16" t="str">
        <f t="shared" ref="K7:K15" si="3">IFERROR(E7-H7,"")</f>
        <v/>
      </c>
      <c r="L7" s="16" t="str">
        <f t="shared" ref="L7:L15" si="4">IFERROR(F7-I7,"")</f>
        <v/>
      </c>
      <c r="M7" s="16">
        <f t="shared" ref="M7:M15" si="5">IFERROR(G7-J7,"")</f>
        <v>0</v>
      </c>
      <c r="N7" s="16" t="str">
        <f>IFERROR(ROUND('BASIC DATA'!F11*'BASIC DATA'!I11%,0),"")</f>
        <v/>
      </c>
      <c r="O7" s="35">
        <v>0</v>
      </c>
      <c r="P7" s="16" t="str">
        <f t="shared" ref="P7:P15" si="6">IFERROR(N7-O7,"")</f>
        <v/>
      </c>
      <c r="Q7" s="17" t="str">
        <f>IFERROR(IF('BASIC DATA'!J11="",ROUND('SURRENDER ARREAR'!P7*'BASIC DATA'!J11%,0),ROUND('SURRENDER ARREAR'!P7*'BASIC DATA'!J11%,0)),"")</f>
        <v/>
      </c>
      <c r="R7" s="18" t="str">
        <f t="shared" ref="R7:R15" si="7">IFERROR(P7+Q7,"")</f>
        <v/>
      </c>
      <c r="S7" s="40" t="str">
        <f t="shared" si="0"/>
        <v/>
      </c>
    </row>
    <row r="8" spans="1:19" s="20" customFormat="1" ht="41.25" customHeight="1">
      <c r="A8" s="16" t="str">
        <f t="shared" ref="A8:A15" si="8">IFERROR(IF(B8="","",A7+1),"")</f>
        <v/>
      </c>
      <c r="B8" s="16" t="str">
        <f>IFERROR(VLOOKUP('BASIC DATA'!$B12,'BASIC DATA'!$B$10:$J$19,1,0),"")</f>
        <v/>
      </c>
      <c r="C8" s="16" t="str">
        <f>IFERROR(VLOOKUP('BASIC DATA'!$B12,'BASIC DATA'!$B$10:$J$19,2,0),"")</f>
        <v/>
      </c>
      <c r="D8" s="16" t="str">
        <f>IFERROR(CONCATENATE('BASIC DATA'!D12," ",'BASIC DATA'!E12),"")</f>
        <v xml:space="preserve"> </v>
      </c>
      <c r="E8" s="16" t="str">
        <f>IFERROR(VLOOKUP('BASIC DATA'!$B12,'BASIC DATA'!$B$10:$J$19,5,0),"")</f>
        <v/>
      </c>
      <c r="F8" s="16" t="str">
        <f>IFERROR(ROUND(E8*'BASIC DATA'!G12%,0),"")</f>
        <v/>
      </c>
      <c r="G8" s="16">
        <f t="shared" si="1"/>
        <v>0</v>
      </c>
      <c r="H8" s="16" t="str">
        <f>IFERROR(VLOOKUP('BASIC DATA'!$B12,'BASIC DATA'!$B$10:$J$19,5,0),"")</f>
        <v/>
      </c>
      <c r="I8" s="16" t="str">
        <f>IFERROR(ROUND(E8*'BASIC DATA'!H12%,0),"")</f>
        <v/>
      </c>
      <c r="J8" s="16">
        <f t="shared" si="2"/>
        <v>0</v>
      </c>
      <c r="K8" s="16" t="str">
        <f t="shared" si="3"/>
        <v/>
      </c>
      <c r="L8" s="16" t="str">
        <f t="shared" si="4"/>
        <v/>
      </c>
      <c r="M8" s="16">
        <f t="shared" si="5"/>
        <v>0</v>
      </c>
      <c r="N8" s="16" t="str">
        <f>IFERROR(ROUND('BASIC DATA'!F12*'BASIC DATA'!I12%,0),"")</f>
        <v/>
      </c>
      <c r="O8" s="35">
        <v>0</v>
      </c>
      <c r="P8" s="16" t="str">
        <f t="shared" si="6"/>
        <v/>
      </c>
      <c r="Q8" s="17" t="str">
        <f>IFERROR(IF('BASIC DATA'!J12="",ROUND('SURRENDER ARREAR'!P8*'BASIC DATA'!J12%,0),ROUND('SURRENDER ARREAR'!P8*'BASIC DATA'!J12%,0)),"")</f>
        <v/>
      </c>
      <c r="R8" s="18" t="str">
        <f t="shared" si="7"/>
        <v/>
      </c>
      <c r="S8" s="40" t="str">
        <f t="shared" si="0"/>
        <v/>
      </c>
    </row>
    <row r="9" spans="1:19" s="20" customFormat="1" ht="41.25" customHeight="1">
      <c r="A9" s="16" t="str">
        <f t="shared" si="8"/>
        <v/>
      </c>
      <c r="B9" s="16" t="str">
        <f>IFERROR(VLOOKUP('BASIC DATA'!$B13,'BASIC DATA'!$B$10:$J$19,1,0),"")</f>
        <v/>
      </c>
      <c r="C9" s="16" t="str">
        <f>IFERROR(VLOOKUP('BASIC DATA'!$B13,'BASIC DATA'!$B$10:$J$19,2,0),"")</f>
        <v/>
      </c>
      <c r="D9" s="16" t="str">
        <f>IFERROR(CONCATENATE('BASIC DATA'!D13," ",'BASIC DATA'!E13),"")</f>
        <v xml:space="preserve"> </v>
      </c>
      <c r="E9" s="16" t="str">
        <f>IFERROR(VLOOKUP('BASIC DATA'!$B13,'BASIC DATA'!$B$10:$J$19,5,0),"")</f>
        <v/>
      </c>
      <c r="F9" s="16" t="str">
        <f>IFERROR(ROUND(E9*'BASIC DATA'!G13%,0),"")</f>
        <v/>
      </c>
      <c r="G9" s="16">
        <f t="shared" si="1"/>
        <v>0</v>
      </c>
      <c r="H9" s="16" t="str">
        <f>IFERROR(VLOOKUP('BASIC DATA'!$B13,'BASIC DATA'!$B$10:$J$19,5,0),"")</f>
        <v/>
      </c>
      <c r="I9" s="16" t="str">
        <f>IFERROR(ROUND(E9*'BASIC DATA'!H13%,0),"")</f>
        <v/>
      </c>
      <c r="J9" s="16">
        <f t="shared" si="2"/>
        <v>0</v>
      </c>
      <c r="K9" s="16" t="str">
        <f t="shared" si="3"/>
        <v/>
      </c>
      <c r="L9" s="16" t="str">
        <f t="shared" si="4"/>
        <v/>
      </c>
      <c r="M9" s="16">
        <f t="shared" si="5"/>
        <v>0</v>
      </c>
      <c r="N9" s="16" t="str">
        <f>IFERROR(ROUND('BASIC DATA'!F13*'BASIC DATA'!I13%,0),"")</f>
        <v/>
      </c>
      <c r="O9" s="35">
        <v>0</v>
      </c>
      <c r="P9" s="16" t="str">
        <f t="shared" si="6"/>
        <v/>
      </c>
      <c r="Q9" s="17" t="str">
        <f>IFERROR(IF('BASIC DATA'!J13="",ROUND('SURRENDER ARREAR'!P9*'BASIC DATA'!J13%,0),ROUND('SURRENDER ARREAR'!P9*'BASIC DATA'!J13%,0)),"")</f>
        <v/>
      </c>
      <c r="R9" s="18" t="str">
        <f t="shared" si="7"/>
        <v/>
      </c>
      <c r="S9" s="40" t="str">
        <f t="shared" si="0"/>
        <v/>
      </c>
    </row>
    <row r="10" spans="1:19" s="20" customFormat="1" ht="41.25" customHeight="1">
      <c r="A10" s="16" t="str">
        <f t="shared" si="8"/>
        <v/>
      </c>
      <c r="B10" s="16" t="str">
        <f>IFERROR(VLOOKUP('BASIC DATA'!$B14,'BASIC DATA'!$B$10:$J$19,1,0),"")</f>
        <v/>
      </c>
      <c r="C10" s="16" t="str">
        <f>IFERROR(VLOOKUP('BASIC DATA'!$B14,'BASIC DATA'!$B$10:$J$19,2,0),"")</f>
        <v/>
      </c>
      <c r="D10" s="16" t="str">
        <f>IFERROR(CONCATENATE('BASIC DATA'!D14," ",'BASIC DATA'!E14),"")</f>
        <v xml:space="preserve"> </v>
      </c>
      <c r="E10" s="16" t="str">
        <f>IFERROR(VLOOKUP('BASIC DATA'!$B14,'BASIC DATA'!$B$10:$J$19,5,0),"")</f>
        <v/>
      </c>
      <c r="F10" s="16" t="str">
        <f>IFERROR(ROUND(E10*'BASIC DATA'!G14%,0),"")</f>
        <v/>
      </c>
      <c r="G10" s="16">
        <f t="shared" si="1"/>
        <v>0</v>
      </c>
      <c r="H10" s="16" t="str">
        <f>IFERROR(VLOOKUP('BASIC DATA'!$B14,'BASIC DATA'!$B$10:$J$19,5,0),"")</f>
        <v/>
      </c>
      <c r="I10" s="16" t="str">
        <f>IFERROR(ROUND(E10*'BASIC DATA'!H14%,0),"")</f>
        <v/>
      </c>
      <c r="J10" s="16">
        <f t="shared" si="2"/>
        <v>0</v>
      </c>
      <c r="K10" s="16" t="str">
        <f t="shared" si="3"/>
        <v/>
      </c>
      <c r="L10" s="16" t="str">
        <f t="shared" si="4"/>
        <v/>
      </c>
      <c r="M10" s="16">
        <f t="shared" si="5"/>
        <v>0</v>
      </c>
      <c r="N10" s="16" t="str">
        <f>IFERROR(ROUND('BASIC DATA'!F14*'BASIC DATA'!I14%,0),"")</f>
        <v/>
      </c>
      <c r="O10" s="35">
        <v>0</v>
      </c>
      <c r="P10" s="16" t="str">
        <f t="shared" si="6"/>
        <v/>
      </c>
      <c r="Q10" s="17" t="str">
        <f>IFERROR(IF('BASIC DATA'!J14="",ROUND('SURRENDER ARREAR'!P10*'BASIC DATA'!J14%,0),ROUND('SURRENDER ARREAR'!P10*'BASIC DATA'!J14%,0)),"")</f>
        <v/>
      </c>
      <c r="R10" s="18" t="str">
        <f t="shared" si="7"/>
        <v/>
      </c>
      <c r="S10" s="40" t="str">
        <f t="shared" si="0"/>
        <v/>
      </c>
    </row>
    <row r="11" spans="1:19" s="20" customFormat="1" ht="41.25" customHeight="1">
      <c r="A11" s="16" t="str">
        <f t="shared" si="8"/>
        <v/>
      </c>
      <c r="B11" s="16" t="str">
        <f>IFERROR(VLOOKUP('BASIC DATA'!$B15,'BASIC DATA'!$B$10:$J$19,1,0),"")</f>
        <v/>
      </c>
      <c r="C11" s="16" t="str">
        <f>IFERROR(VLOOKUP('BASIC DATA'!$B15,'BASIC DATA'!$B$10:$J$19,2,0),"")</f>
        <v/>
      </c>
      <c r="D11" s="16" t="str">
        <f>IFERROR(CONCATENATE('BASIC DATA'!D15," ",'BASIC DATA'!E15),"")</f>
        <v xml:space="preserve"> </v>
      </c>
      <c r="E11" s="16" t="str">
        <f>IFERROR(VLOOKUP('BASIC DATA'!$B15,'BASIC DATA'!$B$10:$J$19,5,0),"")</f>
        <v/>
      </c>
      <c r="F11" s="16" t="str">
        <f>IFERROR(ROUND(E11*'BASIC DATA'!G15%,0),"")</f>
        <v/>
      </c>
      <c r="G11" s="16">
        <f t="shared" si="1"/>
        <v>0</v>
      </c>
      <c r="H11" s="16" t="str">
        <f>IFERROR(VLOOKUP('BASIC DATA'!$B15,'BASIC DATA'!$B$10:$J$19,5,0),"")</f>
        <v/>
      </c>
      <c r="I11" s="16" t="str">
        <f>IFERROR(ROUND(E11*'BASIC DATA'!H15%,0),"")</f>
        <v/>
      </c>
      <c r="J11" s="16">
        <f t="shared" si="2"/>
        <v>0</v>
      </c>
      <c r="K11" s="16" t="str">
        <f t="shared" si="3"/>
        <v/>
      </c>
      <c r="L11" s="16" t="str">
        <f t="shared" si="4"/>
        <v/>
      </c>
      <c r="M11" s="16">
        <f t="shared" si="5"/>
        <v>0</v>
      </c>
      <c r="N11" s="16" t="str">
        <f>IFERROR(ROUND('BASIC DATA'!F15*'BASIC DATA'!I15%,0),"")</f>
        <v/>
      </c>
      <c r="O11" s="35">
        <v>0</v>
      </c>
      <c r="P11" s="16" t="str">
        <f t="shared" si="6"/>
        <v/>
      </c>
      <c r="Q11" s="17" t="str">
        <f>IFERROR(IF('BASIC DATA'!J15="",ROUND('SURRENDER ARREAR'!P11*'BASIC DATA'!J15%,0),ROUND('SURRENDER ARREAR'!P11*'BASIC DATA'!J15%,0)),"")</f>
        <v/>
      </c>
      <c r="R11" s="18" t="str">
        <f t="shared" si="7"/>
        <v/>
      </c>
      <c r="S11" s="40" t="str">
        <f t="shared" si="0"/>
        <v/>
      </c>
    </row>
    <row r="12" spans="1:19" s="20" customFormat="1" ht="41.25" customHeight="1">
      <c r="A12" s="16" t="str">
        <f t="shared" si="8"/>
        <v/>
      </c>
      <c r="B12" s="16" t="str">
        <f>IFERROR(VLOOKUP('BASIC DATA'!$B16,'BASIC DATA'!$B$10:$J$19,1,0),"")</f>
        <v/>
      </c>
      <c r="C12" s="16" t="str">
        <f>IFERROR(VLOOKUP('BASIC DATA'!$B16,'BASIC DATA'!$B$10:$J$19,2,0),"")</f>
        <v/>
      </c>
      <c r="D12" s="16" t="str">
        <f>IFERROR(CONCATENATE('BASIC DATA'!D16," ",'BASIC DATA'!E16),"")</f>
        <v xml:space="preserve"> </v>
      </c>
      <c r="E12" s="16" t="str">
        <f>IFERROR(VLOOKUP('BASIC DATA'!$B16,'BASIC DATA'!$B$10:$J$19,5,0),"")</f>
        <v/>
      </c>
      <c r="F12" s="16" t="str">
        <f>IFERROR(ROUND(E12*'BASIC DATA'!G16%,0),"")</f>
        <v/>
      </c>
      <c r="G12" s="16">
        <f t="shared" si="1"/>
        <v>0</v>
      </c>
      <c r="H12" s="16" t="str">
        <f>IFERROR(VLOOKUP('BASIC DATA'!$B16,'BASIC DATA'!$B$10:$J$19,5,0),"")</f>
        <v/>
      </c>
      <c r="I12" s="16" t="str">
        <f>IFERROR(ROUND(E12*'BASIC DATA'!H16%,0),"")</f>
        <v/>
      </c>
      <c r="J12" s="16">
        <f t="shared" si="2"/>
        <v>0</v>
      </c>
      <c r="K12" s="16" t="str">
        <f t="shared" si="3"/>
        <v/>
      </c>
      <c r="L12" s="16" t="str">
        <f t="shared" si="4"/>
        <v/>
      </c>
      <c r="M12" s="16">
        <f t="shared" si="5"/>
        <v>0</v>
      </c>
      <c r="N12" s="16" t="str">
        <f>IFERROR(ROUND('BASIC DATA'!F16*'BASIC DATA'!I16%,0),"")</f>
        <v/>
      </c>
      <c r="O12" s="35">
        <v>0</v>
      </c>
      <c r="P12" s="16" t="str">
        <f t="shared" si="6"/>
        <v/>
      </c>
      <c r="Q12" s="17" t="str">
        <f>IFERROR(IF('BASIC DATA'!J16="",ROUND('SURRENDER ARREAR'!P12*'BASIC DATA'!J16%,0),ROUND('SURRENDER ARREAR'!P12*'BASIC DATA'!J16%,0)),"")</f>
        <v/>
      </c>
      <c r="R12" s="18" t="str">
        <f t="shared" si="7"/>
        <v/>
      </c>
      <c r="S12" s="40" t="str">
        <f t="shared" si="0"/>
        <v/>
      </c>
    </row>
    <row r="13" spans="1:19" s="20" customFormat="1" ht="41.25" customHeight="1">
      <c r="A13" s="16" t="str">
        <f t="shared" si="8"/>
        <v/>
      </c>
      <c r="B13" s="16" t="str">
        <f>IFERROR(VLOOKUP('BASIC DATA'!$B17,'BASIC DATA'!$B$10:$J$19,1,0),"")</f>
        <v/>
      </c>
      <c r="C13" s="16" t="str">
        <f>IFERROR(VLOOKUP('BASIC DATA'!$B17,'BASIC DATA'!$B$10:$J$19,2,0),"")</f>
        <v/>
      </c>
      <c r="D13" s="16" t="str">
        <f>IFERROR(CONCATENATE('BASIC DATA'!D17," ",'BASIC DATA'!E17),"")</f>
        <v xml:space="preserve"> </v>
      </c>
      <c r="E13" s="16" t="str">
        <f>IFERROR(VLOOKUP('BASIC DATA'!$B17,'BASIC DATA'!$B$10:$J$19,5,0),"")</f>
        <v/>
      </c>
      <c r="F13" s="16" t="str">
        <f>IFERROR(ROUND(E13*'BASIC DATA'!G17%,0),"")</f>
        <v/>
      </c>
      <c r="G13" s="16">
        <f t="shared" si="1"/>
        <v>0</v>
      </c>
      <c r="H13" s="16" t="str">
        <f>IFERROR(VLOOKUP('BASIC DATA'!$B17,'BASIC DATA'!$B$10:$J$19,5,0),"")</f>
        <v/>
      </c>
      <c r="I13" s="16" t="str">
        <f>IFERROR(ROUND(E13*'BASIC DATA'!H17%,0),"")</f>
        <v/>
      </c>
      <c r="J13" s="16">
        <f t="shared" si="2"/>
        <v>0</v>
      </c>
      <c r="K13" s="16" t="str">
        <f t="shared" si="3"/>
        <v/>
      </c>
      <c r="L13" s="16" t="str">
        <f t="shared" si="4"/>
        <v/>
      </c>
      <c r="M13" s="16">
        <f t="shared" si="5"/>
        <v>0</v>
      </c>
      <c r="N13" s="16" t="str">
        <f>IFERROR(ROUND('BASIC DATA'!F17*'BASIC DATA'!I17%,0),"")</f>
        <v/>
      </c>
      <c r="O13" s="35">
        <v>0</v>
      </c>
      <c r="P13" s="16" t="str">
        <f t="shared" si="6"/>
        <v/>
      </c>
      <c r="Q13" s="17" t="str">
        <f>IFERROR(IF('BASIC DATA'!J17="",ROUND('SURRENDER ARREAR'!P13*'BASIC DATA'!J17%,0),ROUND('SURRENDER ARREAR'!P13*'BASIC DATA'!J17%,0)),"")</f>
        <v/>
      </c>
      <c r="R13" s="18" t="str">
        <f t="shared" si="7"/>
        <v/>
      </c>
      <c r="S13" s="40" t="str">
        <f t="shared" si="0"/>
        <v/>
      </c>
    </row>
    <row r="14" spans="1:19" s="20" customFormat="1" ht="41.25" customHeight="1">
      <c r="A14" s="16" t="str">
        <f t="shared" si="8"/>
        <v/>
      </c>
      <c r="B14" s="16" t="str">
        <f>IFERROR(VLOOKUP('BASIC DATA'!$B18,'BASIC DATA'!$B$10:$J$19,1,0),"")</f>
        <v/>
      </c>
      <c r="C14" s="16" t="str">
        <f>IFERROR(VLOOKUP('BASIC DATA'!$B18,'BASIC DATA'!$B$10:$J$19,2,0),"")</f>
        <v/>
      </c>
      <c r="D14" s="16" t="str">
        <f>IFERROR(CONCATENATE('BASIC DATA'!D18," ",'BASIC DATA'!E18),"")</f>
        <v xml:space="preserve"> </v>
      </c>
      <c r="E14" s="16" t="str">
        <f>IFERROR(VLOOKUP('BASIC DATA'!$B18,'BASIC DATA'!$B$10:$J$19,5,0),"")</f>
        <v/>
      </c>
      <c r="F14" s="16" t="str">
        <f>IFERROR(ROUND(E14*'BASIC DATA'!G18%,0),"")</f>
        <v/>
      </c>
      <c r="G14" s="16">
        <f t="shared" si="1"/>
        <v>0</v>
      </c>
      <c r="H14" s="16" t="str">
        <f>IFERROR(VLOOKUP('BASIC DATA'!$B18,'BASIC DATA'!$B$10:$J$19,5,0),"")</f>
        <v/>
      </c>
      <c r="I14" s="16" t="str">
        <f>IFERROR(ROUND(E14*'BASIC DATA'!H18%,0),"")</f>
        <v/>
      </c>
      <c r="J14" s="16">
        <f t="shared" si="2"/>
        <v>0</v>
      </c>
      <c r="K14" s="16" t="str">
        <f t="shared" si="3"/>
        <v/>
      </c>
      <c r="L14" s="16" t="str">
        <f t="shared" si="4"/>
        <v/>
      </c>
      <c r="M14" s="16">
        <f t="shared" si="5"/>
        <v>0</v>
      </c>
      <c r="N14" s="16" t="str">
        <f>IFERROR(ROUND('BASIC DATA'!F18*'BASIC DATA'!I18%,0),"")</f>
        <v/>
      </c>
      <c r="O14" s="35">
        <v>0</v>
      </c>
      <c r="P14" s="16" t="str">
        <f t="shared" si="6"/>
        <v/>
      </c>
      <c r="Q14" s="17" t="str">
        <f>IFERROR(IF('BASIC DATA'!J18="",ROUND('SURRENDER ARREAR'!P14*'BASIC DATA'!J18%,0),ROUND('SURRENDER ARREAR'!P14*'BASIC DATA'!J18%,0)),"")</f>
        <v/>
      </c>
      <c r="R14" s="18" t="str">
        <f t="shared" si="7"/>
        <v/>
      </c>
      <c r="S14" s="40" t="str">
        <f t="shared" si="0"/>
        <v/>
      </c>
    </row>
    <row r="15" spans="1:19" s="20" customFormat="1" ht="41.25" customHeight="1">
      <c r="A15" s="16" t="str">
        <f t="shared" si="8"/>
        <v/>
      </c>
      <c r="B15" s="16" t="str">
        <f>IFERROR(VLOOKUP('BASIC DATA'!$B19,'BASIC DATA'!$B$10:$J$19,1,0),"")</f>
        <v/>
      </c>
      <c r="C15" s="16" t="str">
        <f>IFERROR(VLOOKUP('BASIC DATA'!$B19,'BASIC DATA'!$B$10:$J$19,2,0),"")</f>
        <v/>
      </c>
      <c r="D15" s="16" t="str">
        <f>IFERROR(CONCATENATE('BASIC DATA'!D19," ",'BASIC DATA'!E19),"")</f>
        <v xml:space="preserve"> </v>
      </c>
      <c r="E15" s="16" t="str">
        <f>IFERROR(VLOOKUP('BASIC DATA'!$B19,'BASIC DATA'!$B$10:$J$19,5,0),"")</f>
        <v/>
      </c>
      <c r="F15" s="16" t="str">
        <f>IFERROR(ROUND(E15*'BASIC DATA'!G19%,0),"")</f>
        <v/>
      </c>
      <c r="G15" s="16">
        <f t="shared" si="1"/>
        <v>0</v>
      </c>
      <c r="H15" s="16" t="str">
        <f>IFERROR(VLOOKUP('BASIC DATA'!$B19,'BASIC DATA'!$B$10:$J$19,5,0),"")</f>
        <v/>
      </c>
      <c r="I15" s="16" t="str">
        <f>IFERROR(ROUND(E15*'BASIC DATA'!H19%,0),"")</f>
        <v/>
      </c>
      <c r="J15" s="16">
        <f t="shared" si="2"/>
        <v>0</v>
      </c>
      <c r="K15" s="16" t="str">
        <f t="shared" si="3"/>
        <v/>
      </c>
      <c r="L15" s="16" t="str">
        <f t="shared" si="4"/>
        <v/>
      </c>
      <c r="M15" s="16">
        <f t="shared" si="5"/>
        <v>0</v>
      </c>
      <c r="N15" s="16" t="str">
        <f>IFERROR(ROUND('BASIC DATA'!F19*'BASIC DATA'!I19%,0),"")</f>
        <v/>
      </c>
      <c r="O15" s="35">
        <v>0</v>
      </c>
      <c r="P15" s="16" t="str">
        <f t="shared" si="6"/>
        <v/>
      </c>
      <c r="Q15" s="17" t="str">
        <f>IFERROR(IF('BASIC DATA'!J19="",ROUND('SURRENDER ARREAR'!P15*'BASIC DATA'!J19%,0),ROUND('SURRENDER ARREAR'!P15*'BASIC DATA'!J19%,0)),"")</f>
        <v/>
      </c>
      <c r="R15" s="18" t="str">
        <f t="shared" si="7"/>
        <v/>
      </c>
      <c r="S15" s="40" t="str">
        <f t="shared" si="0"/>
        <v/>
      </c>
    </row>
    <row r="16" spans="1:19" ht="41.25" customHeight="1">
      <c r="A16" s="50" t="s">
        <v>1</v>
      </c>
      <c r="B16" s="51"/>
      <c r="C16" s="51"/>
      <c r="D16" s="52"/>
      <c r="E16" s="19">
        <f t="shared" ref="E16:S16" si="9">_xlfn.AGGREGATE(9,7,E6:E15)</f>
        <v>69200</v>
      </c>
      <c r="F16" s="19">
        <f t="shared" si="9"/>
        <v>31832</v>
      </c>
      <c r="G16" s="19">
        <f t="shared" si="9"/>
        <v>101032</v>
      </c>
      <c r="H16" s="19">
        <f t="shared" si="9"/>
        <v>69200</v>
      </c>
      <c r="I16" s="19">
        <f t="shared" si="9"/>
        <v>29064</v>
      </c>
      <c r="J16" s="19">
        <f t="shared" si="9"/>
        <v>98264</v>
      </c>
      <c r="K16" s="19">
        <f t="shared" si="9"/>
        <v>0</v>
      </c>
      <c r="L16" s="19">
        <f t="shared" si="9"/>
        <v>2768</v>
      </c>
      <c r="M16" s="19">
        <f t="shared" si="9"/>
        <v>2768</v>
      </c>
      <c r="N16" s="19">
        <f t="shared" si="9"/>
        <v>2768</v>
      </c>
      <c r="O16" s="19">
        <f t="shared" si="9"/>
        <v>0</v>
      </c>
      <c r="P16" s="19">
        <f t="shared" si="9"/>
        <v>2768</v>
      </c>
      <c r="Q16" s="19">
        <f t="shared" si="9"/>
        <v>0</v>
      </c>
      <c r="R16" s="19">
        <f t="shared" si="9"/>
        <v>2768</v>
      </c>
      <c r="S16" s="19">
        <f t="shared" si="9"/>
        <v>0</v>
      </c>
    </row>
    <row r="17" spans="1:19" ht="11.25" customHeight="1">
      <c r="A17" s="1"/>
      <c r="B17" s="1"/>
      <c r="C17" s="1"/>
      <c r="D17" s="1"/>
      <c r="E17" s="1"/>
      <c r="F17" s="1"/>
      <c r="G17" s="1"/>
      <c r="H17" s="1"/>
      <c r="I17" s="1"/>
      <c r="J17" s="1"/>
      <c r="K17" s="1"/>
      <c r="L17" s="1"/>
      <c r="M17" s="1"/>
      <c r="N17" s="1"/>
      <c r="O17" s="11"/>
      <c r="P17" s="11"/>
      <c r="Q17" s="12"/>
      <c r="R17" s="13"/>
      <c r="S17" s="13"/>
    </row>
    <row r="18" spans="1:19" ht="27.75" customHeight="1">
      <c r="A18" s="1"/>
      <c r="B18" s="1"/>
      <c r="C18" s="1"/>
      <c r="D18" s="1"/>
      <c r="E18" s="1"/>
      <c r="F18" s="1"/>
      <c r="G18" s="111" t="s">
        <v>37</v>
      </c>
      <c r="H18" s="111"/>
      <c r="I18" s="103" t="s">
        <v>45</v>
      </c>
      <c r="J18" s="89"/>
      <c r="K18" s="89"/>
      <c r="L18" s="90"/>
      <c r="M18" s="91"/>
      <c r="N18" s="91"/>
      <c r="O18" s="91"/>
      <c r="P18" s="91"/>
      <c r="Q18" s="91"/>
      <c r="R18" s="91"/>
      <c r="S18" s="91"/>
    </row>
    <row r="19" spans="1:19" ht="27.75" customHeight="1">
      <c r="A19" s="1"/>
      <c r="B19" s="1"/>
      <c r="C19" s="1"/>
      <c r="D19" s="1"/>
      <c r="E19" s="1"/>
      <c r="F19" s="1"/>
      <c r="G19" s="1"/>
      <c r="H19" s="1"/>
      <c r="I19" s="1"/>
      <c r="J19" s="1"/>
      <c r="K19" s="1"/>
      <c r="L19" s="1"/>
      <c r="M19" s="1"/>
      <c r="P19" s="11"/>
      <c r="Q19" s="12"/>
      <c r="R19" s="13"/>
      <c r="S19" s="13"/>
    </row>
    <row r="20" spans="1:19" ht="27.75" customHeight="1">
      <c r="A20" s="1"/>
      <c r="B20" s="1"/>
      <c r="C20" s="1"/>
      <c r="D20" s="1"/>
      <c r="E20" s="1"/>
      <c r="F20" s="1"/>
      <c r="G20" s="1"/>
      <c r="H20" s="1"/>
      <c r="I20" s="1"/>
      <c r="J20" s="1"/>
      <c r="K20" s="1"/>
      <c r="L20" s="1"/>
      <c r="M20" s="1"/>
      <c r="N20" s="1"/>
      <c r="O20" s="11"/>
      <c r="P20" s="11"/>
      <c r="Q20" s="12"/>
      <c r="R20" s="13"/>
      <c r="S20" s="13"/>
    </row>
    <row r="21" spans="1:19" ht="22.5" customHeight="1">
      <c r="A21" s="1"/>
      <c r="B21" s="1"/>
      <c r="C21" s="1"/>
      <c r="D21" s="1"/>
      <c r="E21" s="1"/>
      <c r="F21" s="1"/>
      <c r="G21" s="1"/>
      <c r="H21" s="1"/>
      <c r="I21" s="1"/>
      <c r="J21" s="1"/>
      <c r="K21" s="1"/>
      <c r="L21" s="1"/>
      <c r="M21" s="1"/>
      <c r="O21" s="11"/>
      <c r="P21" s="11"/>
      <c r="Q21" s="70" t="s">
        <v>38</v>
      </c>
      <c r="R21" s="13"/>
      <c r="S21" s="13"/>
    </row>
    <row r="22" spans="1:19" ht="6.75" customHeight="1">
      <c r="A22" s="1"/>
      <c r="B22" s="1"/>
      <c r="C22" s="1"/>
      <c r="D22" s="1"/>
      <c r="E22" s="1"/>
      <c r="F22" s="1"/>
      <c r="G22" s="1"/>
      <c r="H22" s="1"/>
      <c r="I22" s="1"/>
      <c r="J22" s="1"/>
      <c r="K22" s="1"/>
      <c r="L22" s="1"/>
      <c r="M22" s="1"/>
      <c r="O22" s="11"/>
      <c r="P22" s="11"/>
      <c r="R22" s="13"/>
      <c r="S22" s="13"/>
    </row>
    <row r="23" spans="1:19" ht="15" hidden="1" customHeight="1"/>
    <row r="24" spans="1:19" ht="15" hidden="1" customHeight="1"/>
    <row r="25" spans="1:19" ht="15" hidden="1" customHeight="1"/>
    <row r="26" spans="1:19" ht="15" hidden="1" customHeight="1"/>
    <row r="27" spans="1:19" ht="15" hidden="1" customHeight="1"/>
    <row r="28" spans="1:19" ht="15" hidden="1" customHeight="1"/>
    <row r="29" spans="1:19" ht="15" hidden="1" customHeight="1"/>
    <row r="30" spans="1:19" ht="15" hidden="1" customHeight="1"/>
    <row r="31" spans="1:19" ht="15" hidden="1" customHeight="1"/>
    <row r="32" spans="1:19"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 hidden="1" customHeight="1"/>
    <row r="147" ht="15" hidden="1" customHeight="1"/>
    <row r="148" ht="15" hidden="1" customHeight="1"/>
    <row r="149" ht="15" hidden="1" customHeight="1"/>
    <row r="150" ht="15" hidden="1" customHeight="1"/>
    <row r="151" ht="15" hidden="1" customHeight="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 hidden="1" customHeight="1"/>
    <row r="161" ht="15" hidden="1" customHeight="1"/>
    <row r="162" ht="15" hidden="1" customHeight="1"/>
    <row r="163" ht="15" hidden="1" customHeight="1"/>
    <row r="164" ht="15" hidden="1" customHeight="1"/>
    <row r="165" ht="15" hidden="1" customHeight="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 hidden="1" customHeight="1"/>
    <row r="175" ht="15" hidden="1" customHeight="1"/>
    <row r="176" ht="15" hidden="1" customHeight="1"/>
    <row r="177" ht="15" hidden="1" customHeight="1"/>
    <row r="178" ht="15" hidden="1"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 hidden="1" customHeight="1"/>
    <row r="525" ht="15" hidden="1" customHeight="1"/>
    <row r="526" ht="15" hidden="1" customHeight="1"/>
    <row r="527" ht="15" hidden="1" customHeight="1"/>
    <row r="528" ht="15" hidden="1" customHeight="1"/>
    <row r="529" ht="15" hidden="1" customHeight="1"/>
    <row r="530" ht="15" hidden="1" customHeight="1"/>
    <row r="531" ht="15" hidden="1" customHeight="1"/>
    <row r="532" ht="15" hidden="1" customHeight="1"/>
    <row r="533" ht="15" hidden="1" customHeight="1"/>
    <row r="534" ht="15" hidden="1" customHeight="1"/>
    <row r="535" ht="15" hidden="1" customHeight="1"/>
    <row r="536" ht="15" hidden="1" customHeight="1"/>
    <row r="537" ht="15" hidden="1" customHeight="1"/>
    <row r="538" ht="15" hidden="1" customHeight="1"/>
    <row r="539" ht="15" hidden="1" customHeight="1"/>
    <row r="540" ht="15" hidden="1" customHeight="1"/>
    <row r="541" ht="15" hidden="1" customHeight="1"/>
    <row r="542" ht="15" hidden="1" customHeight="1"/>
    <row r="543" ht="15" hidden="1" customHeight="1"/>
    <row r="544" ht="15" hidden="1" customHeight="1"/>
    <row r="545" ht="15" hidden="1" customHeight="1"/>
    <row r="546" ht="15" hidden="1" customHeight="1"/>
    <row r="547" ht="15" hidden="1" customHeight="1"/>
    <row r="548" ht="15" hidden="1" customHeight="1"/>
    <row r="549" ht="15" hidden="1" customHeight="1"/>
    <row r="550" ht="15" hidden="1" customHeight="1"/>
    <row r="551" ht="15" hidden="1" customHeight="1"/>
    <row r="552" ht="15" hidden="1" customHeight="1"/>
    <row r="553" ht="15" hidden="1" customHeight="1"/>
    <row r="554" ht="15" hidden="1" customHeight="1"/>
    <row r="555" ht="15" hidden="1" customHeight="1"/>
    <row r="556" ht="15" hidden="1" customHeight="1"/>
    <row r="557" ht="15" hidden="1" customHeight="1"/>
    <row r="558" ht="15" hidden="1" customHeight="1"/>
    <row r="559" ht="15" hidden="1" customHeight="1"/>
    <row r="560" ht="15" hidden="1" customHeight="1"/>
    <row r="561" ht="15" hidden="1" customHeight="1"/>
    <row r="562" ht="15" hidden="1" customHeight="1"/>
    <row r="563" ht="15" hidden="1" customHeight="1"/>
    <row r="564" ht="15" hidden="1" customHeight="1"/>
    <row r="565" ht="15" hidden="1" customHeight="1"/>
    <row r="566" ht="15" hidden="1" customHeight="1"/>
    <row r="567" ht="15" hidden="1" customHeight="1"/>
    <row r="568" ht="15" hidden="1" customHeight="1"/>
    <row r="569" ht="15" hidden="1" customHeight="1"/>
    <row r="570" ht="15" hidden="1" customHeight="1"/>
    <row r="571" ht="15" hidden="1" customHeight="1"/>
    <row r="572" ht="15" hidden="1" customHeight="1"/>
    <row r="573" ht="15" hidden="1" customHeight="1"/>
    <row r="574" ht="15" hidden="1" customHeight="1"/>
    <row r="575" ht="15" hidden="1" customHeight="1"/>
    <row r="576" ht="15" hidden="1" customHeight="1"/>
    <row r="577" ht="15" hidden="1" customHeight="1"/>
    <row r="578" ht="15" hidden="1" customHeight="1"/>
    <row r="579" ht="15" hidden="1" customHeight="1"/>
    <row r="580" ht="15" hidden="1" customHeight="1"/>
    <row r="581" ht="15" hidden="1" customHeight="1"/>
    <row r="582" ht="15" hidden="1" customHeight="1"/>
    <row r="583" ht="15" hidden="1" customHeight="1"/>
    <row r="584" ht="15" hidden="1" customHeight="1"/>
    <row r="585" ht="15" hidden="1" customHeight="1"/>
    <row r="586" ht="15" hidden="1" customHeight="1"/>
    <row r="587" ht="15" hidden="1" customHeight="1"/>
    <row r="588" ht="15" hidden="1" customHeight="1"/>
    <row r="589" ht="15" hidden="1" customHeight="1"/>
    <row r="590" ht="15" hidden="1" customHeight="1"/>
    <row r="591" ht="15" hidden="1" customHeight="1"/>
    <row r="592" ht="15" hidden="1" customHeight="1"/>
    <row r="593" ht="15" hidden="1" customHeight="1"/>
    <row r="594" ht="15" hidden="1" customHeight="1"/>
    <row r="595" ht="15" hidden="1" customHeight="1"/>
    <row r="596" ht="15" hidden="1" customHeight="1"/>
    <row r="597" ht="15" hidden="1" customHeight="1"/>
    <row r="598" ht="15" hidden="1" customHeight="1"/>
    <row r="599" ht="15" hidden="1" customHeight="1"/>
    <row r="600" ht="15" hidden="1" customHeight="1"/>
    <row r="601" ht="15" hidden="1" customHeight="1"/>
    <row r="602" ht="15" hidden="1" customHeight="1"/>
    <row r="603" ht="15" hidden="1" customHeight="1"/>
    <row r="604" ht="15" hidden="1" customHeight="1"/>
    <row r="605" ht="15" hidden="1" customHeight="1"/>
    <row r="606" ht="15" hidden="1" customHeight="1"/>
    <row r="607" ht="15" hidden="1" customHeight="1"/>
    <row r="608" ht="15" hidden="1" customHeight="1"/>
    <row r="609" ht="15" hidden="1" customHeight="1"/>
    <row r="610" ht="15" hidden="1" customHeight="1"/>
    <row r="611" ht="15" hidden="1" customHeight="1"/>
    <row r="612" ht="15" hidden="1" customHeight="1"/>
    <row r="613" ht="15" hidden="1" customHeight="1"/>
    <row r="614" ht="15" hidden="1" customHeight="1"/>
    <row r="615" ht="15" hidden="1" customHeight="1"/>
    <row r="616" ht="15" hidden="1" customHeight="1"/>
    <row r="617" ht="15" hidden="1" customHeight="1"/>
    <row r="618" ht="15" hidden="1" customHeight="1"/>
    <row r="619" ht="15" hidden="1" customHeight="1"/>
    <row r="620" ht="15" hidden="1" customHeight="1"/>
    <row r="621" ht="15" hidden="1" customHeight="1"/>
    <row r="622" ht="15" hidden="1" customHeight="1"/>
    <row r="623" ht="15" hidden="1" customHeight="1"/>
    <row r="624" ht="15" hidden="1" customHeight="1"/>
    <row r="625" ht="15" hidden="1" customHeight="1"/>
    <row r="626" ht="15" hidden="1" customHeight="1"/>
    <row r="627" ht="15" hidden="1" customHeight="1"/>
    <row r="628" ht="15" hidden="1" customHeight="1"/>
    <row r="629" ht="15" hidden="1" customHeight="1"/>
    <row r="630" ht="15" hidden="1" customHeight="1"/>
    <row r="631" ht="15" hidden="1" customHeight="1"/>
    <row r="632" ht="15" hidden="1" customHeight="1"/>
    <row r="633" ht="15" hidden="1" customHeight="1"/>
    <row r="634" ht="15" hidden="1" customHeight="1"/>
    <row r="635" ht="15" hidden="1" customHeight="1"/>
    <row r="636" ht="15" hidden="1" customHeight="1"/>
    <row r="637" ht="15" hidden="1" customHeight="1"/>
    <row r="638" ht="15" hidden="1" customHeight="1"/>
    <row r="639" ht="15" hidden="1" customHeight="1"/>
    <row r="640" ht="15" hidden="1" customHeight="1"/>
    <row r="641" ht="15" hidden="1" customHeight="1"/>
    <row r="642" ht="15" hidden="1" customHeight="1"/>
    <row r="643" ht="15" hidden="1" customHeight="1"/>
    <row r="644" ht="15" hidden="1" customHeight="1"/>
    <row r="645" ht="15" hidden="1" customHeight="1"/>
    <row r="646" ht="15" hidden="1" customHeight="1"/>
    <row r="647" ht="15" hidden="1" customHeight="1"/>
    <row r="648" ht="15" hidden="1" customHeight="1"/>
    <row r="649" ht="15" hidden="1" customHeight="1"/>
    <row r="650" ht="15" hidden="1" customHeight="1"/>
    <row r="651" ht="15" hidden="1" customHeight="1"/>
    <row r="652" ht="15" hidden="1" customHeight="1"/>
    <row r="653" ht="15" hidden="1" customHeight="1"/>
    <row r="654" ht="15" hidden="1" customHeight="1"/>
    <row r="655" ht="15" hidden="1" customHeight="1"/>
    <row r="656" ht="15" hidden="1" customHeight="1"/>
    <row r="657" ht="15" hidden="1" customHeight="1"/>
    <row r="658" ht="15" hidden="1" customHeight="1"/>
    <row r="659" ht="15" hidden="1" customHeight="1"/>
    <row r="660" ht="15" hidden="1" customHeight="1"/>
    <row r="661" ht="15" hidden="1" customHeight="1"/>
    <row r="662" ht="15" hidden="1" customHeight="1"/>
    <row r="663" ht="15" hidden="1" customHeight="1"/>
    <row r="664" ht="15" hidden="1" customHeight="1"/>
    <row r="665" ht="15" hidden="1" customHeight="1"/>
    <row r="666" ht="15" hidden="1" customHeight="1"/>
    <row r="667" ht="15" hidden="1" customHeight="1"/>
    <row r="668" ht="15" hidden="1" customHeight="1"/>
    <row r="669" ht="15" hidden="1" customHeight="1"/>
    <row r="670" ht="15" hidden="1" customHeight="1"/>
    <row r="671" ht="15" hidden="1" customHeight="1"/>
    <row r="672" ht="15" hidden="1" customHeight="1"/>
    <row r="673" ht="15" hidden="1" customHeight="1"/>
    <row r="674" ht="15" hidden="1" customHeight="1"/>
    <row r="675" ht="15" hidden="1" customHeight="1"/>
    <row r="676" ht="15" hidden="1" customHeight="1"/>
    <row r="677" ht="15" hidden="1" customHeight="1"/>
    <row r="678" ht="15" hidden="1" customHeight="1"/>
    <row r="679" ht="15" hidden="1" customHeight="1"/>
    <row r="680" ht="15" hidden="1" customHeight="1"/>
    <row r="681" ht="15" hidden="1" customHeight="1"/>
    <row r="682" ht="15" hidden="1" customHeight="1"/>
    <row r="683" ht="15" hidden="1" customHeight="1"/>
    <row r="684" ht="15" hidden="1" customHeight="1"/>
    <row r="685" ht="15" hidden="1" customHeight="1"/>
    <row r="686" ht="15" hidden="1" customHeight="1"/>
    <row r="687" ht="15" hidden="1" customHeight="1"/>
    <row r="688" ht="15" hidden="1" customHeight="1"/>
    <row r="689" ht="15" hidden="1" customHeight="1"/>
    <row r="690" ht="15" hidden="1" customHeight="1"/>
    <row r="691" ht="15" hidden="1" customHeight="1"/>
    <row r="692" ht="15" hidden="1" customHeight="1"/>
    <row r="693" ht="15" hidden="1" customHeight="1"/>
    <row r="694" ht="15" hidden="1" customHeight="1"/>
    <row r="695" ht="15" hidden="1" customHeight="1"/>
    <row r="696" ht="15" hidden="1" customHeight="1"/>
    <row r="697" ht="15" hidden="1" customHeight="1"/>
    <row r="698" ht="15" hidden="1" customHeight="1"/>
    <row r="699" ht="15" hidden="1" customHeight="1"/>
    <row r="700" ht="15" hidden="1" customHeight="1"/>
    <row r="701" ht="15" hidden="1" customHeight="1"/>
    <row r="702" ht="15" hidden="1" customHeight="1"/>
    <row r="703" ht="15" hidden="1" customHeight="1"/>
    <row r="704" ht="15" hidden="1" customHeight="1"/>
    <row r="705" ht="15" hidden="1" customHeight="1"/>
    <row r="706" ht="15" hidden="1" customHeight="1"/>
    <row r="707" ht="15" hidden="1" customHeight="1"/>
    <row r="708" ht="15" hidden="1" customHeight="1"/>
    <row r="709" ht="15" hidden="1" customHeight="1"/>
    <row r="710" ht="15" hidden="1" customHeight="1"/>
    <row r="711" ht="15" hidden="1" customHeight="1"/>
    <row r="712" ht="15" hidden="1" customHeight="1"/>
    <row r="713" ht="15" hidden="1" customHeight="1"/>
    <row r="714" ht="15" hidden="1" customHeight="1"/>
    <row r="715" ht="15" hidden="1" customHeight="1"/>
    <row r="716" ht="15" hidden="1" customHeight="1"/>
    <row r="717" ht="15" hidden="1" customHeight="1"/>
    <row r="718" ht="15" hidden="1" customHeight="1"/>
    <row r="719" ht="15" hidden="1" customHeight="1"/>
    <row r="720" ht="15" hidden="1" customHeight="1"/>
    <row r="721" ht="15" hidden="1" customHeight="1"/>
    <row r="722" ht="15" hidden="1" customHeight="1"/>
    <row r="723" ht="15" hidden="1" customHeight="1"/>
    <row r="724" ht="15" hidden="1" customHeight="1"/>
    <row r="725" ht="15" hidden="1" customHeight="1"/>
    <row r="726" ht="15" hidden="1" customHeight="1"/>
    <row r="727" ht="15" hidden="1" customHeight="1"/>
    <row r="728" ht="15" hidden="1" customHeight="1"/>
    <row r="729" ht="15" hidden="1" customHeight="1"/>
    <row r="730" ht="15" hidden="1" customHeight="1"/>
    <row r="731" ht="15" hidden="1" customHeight="1"/>
    <row r="732" ht="15" hidden="1" customHeight="1"/>
    <row r="733" ht="15" hidden="1" customHeight="1"/>
    <row r="734" ht="15" hidden="1" customHeight="1"/>
    <row r="735" ht="15" hidden="1" customHeight="1"/>
    <row r="736" ht="15" hidden="1" customHeight="1"/>
    <row r="737" ht="15" hidden="1" customHeight="1"/>
    <row r="738" ht="15" hidden="1" customHeight="1"/>
    <row r="739" ht="15" hidden="1" customHeight="1"/>
    <row r="740" ht="15" hidden="1" customHeight="1"/>
    <row r="741" ht="15" hidden="1" customHeight="1"/>
    <row r="742" ht="15" hidden="1" customHeight="1"/>
    <row r="743" ht="15" hidden="1" customHeight="1"/>
    <row r="744" ht="15" hidden="1" customHeight="1"/>
    <row r="745" ht="15" hidden="1" customHeight="1"/>
    <row r="746" ht="15" hidden="1" customHeight="1"/>
    <row r="747" ht="15" hidden="1" customHeight="1"/>
    <row r="748" ht="15" hidden="1" customHeight="1"/>
    <row r="749" ht="15" hidden="1" customHeight="1"/>
    <row r="750" ht="15" hidden="1" customHeight="1"/>
    <row r="751" ht="15" hidden="1" customHeight="1"/>
    <row r="752" ht="15" hidden="1" customHeight="1"/>
    <row r="753" ht="15" hidden="1" customHeight="1"/>
    <row r="754" ht="15" hidden="1" customHeight="1"/>
    <row r="755" ht="15" hidden="1" customHeight="1"/>
    <row r="756" ht="15" hidden="1" customHeight="1"/>
    <row r="757" ht="15" hidden="1" customHeight="1"/>
    <row r="758" ht="15" hidden="1" customHeight="1"/>
    <row r="759" ht="15" hidden="1" customHeight="1"/>
    <row r="760" ht="15" hidden="1" customHeight="1"/>
    <row r="761" ht="15" hidden="1" customHeight="1"/>
    <row r="762" ht="15" hidden="1" customHeight="1"/>
    <row r="763" ht="15" hidden="1" customHeight="1"/>
    <row r="764" ht="15" hidden="1" customHeight="1"/>
    <row r="765" ht="15" hidden="1" customHeight="1"/>
    <row r="766" ht="15" hidden="1" customHeight="1"/>
    <row r="767" ht="15" hidden="1" customHeight="1"/>
    <row r="768" ht="15" hidden="1" customHeight="1"/>
    <row r="769" ht="15" hidden="1" customHeight="1"/>
    <row r="770" ht="15" hidden="1" customHeight="1"/>
    <row r="771" ht="15" hidden="1" customHeight="1"/>
    <row r="772" ht="15" hidden="1" customHeight="1"/>
    <row r="773" ht="15" hidden="1" customHeight="1"/>
    <row r="774" ht="15" hidden="1" customHeight="1"/>
    <row r="775" ht="15" hidden="1" customHeight="1"/>
    <row r="776" ht="15" hidden="1" customHeight="1"/>
    <row r="777" ht="15" hidden="1" customHeight="1"/>
    <row r="778" ht="15" hidden="1" customHeight="1"/>
    <row r="779" ht="15" hidden="1" customHeight="1"/>
    <row r="780" ht="15" hidden="1" customHeight="1"/>
    <row r="781" ht="15" hidden="1" customHeight="1"/>
    <row r="782" ht="15" hidden="1" customHeight="1"/>
    <row r="783" ht="15" hidden="1" customHeight="1"/>
    <row r="784" ht="15" hidden="1" customHeight="1"/>
    <row r="785" ht="15" hidden="1" customHeight="1"/>
    <row r="786" ht="15" hidden="1" customHeight="1"/>
    <row r="787" ht="15" hidden="1" customHeight="1"/>
    <row r="788" ht="15" hidden="1" customHeight="1"/>
    <row r="789" ht="15" hidden="1" customHeight="1"/>
    <row r="790" ht="15" hidden="1" customHeight="1"/>
    <row r="791" ht="15" hidden="1" customHeight="1"/>
    <row r="792" ht="15" hidden="1" customHeight="1"/>
    <row r="793" ht="15" hidden="1" customHeight="1"/>
    <row r="794" ht="15" hidden="1" customHeight="1"/>
    <row r="795" ht="15" hidden="1" customHeight="1"/>
    <row r="796" ht="15" hidden="1" customHeight="1"/>
    <row r="797" ht="15" hidden="1" customHeight="1"/>
    <row r="798" ht="15" hidden="1" customHeight="1"/>
    <row r="799" ht="15" hidden="1" customHeight="1"/>
    <row r="800" ht="15" hidden="1" customHeight="1"/>
    <row r="801" ht="15" hidden="1" customHeight="1"/>
    <row r="802" ht="15" hidden="1" customHeight="1"/>
    <row r="803" ht="15" hidden="1" customHeight="1"/>
    <row r="804" ht="15" hidden="1" customHeight="1"/>
    <row r="805" ht="15" hidden="1" customHeight="1"/>
    <row r="806" ht="15" hidden="1" customHeight="1"/>
    <row r="807" ht="15" hidden="1" customHeight="1"/>
    <row r="808" ht="15" hidden="1" customHeight="1"/>
    <row r="809" ht="15" hidden="1" customHeight="1"/>
    <row r="810" ht="15" hidden="1" customHeight="1"/>
    <row r="811" ht="15" hidden="1" customHeight="1"/>
    <row r="812" ht="15" hidden="1" customHeight="1"/>
    <row r="813" ht="15" hidden="1" customHeight="1"/>
    <row r="814" ht="15" hidden="1" customHeight="1"/>
    <row r="815" ht="15" hidden="1" customHeight="1"/>
    <row r="816" ht="15" hidden="1" customHeight="1"/>
    <row r="817" ht="15" hidden="1" customHeight="1"/>
    <row r="818" ht="15" hidden="1" customHeight="1"/>
    <row r="819" ht="15" hidden="1" customHeight="1"/>
    <row r="820" ht="15" hidden="1" customHeight="1"/>
    <row r="821" ht="15" hidden="1" customHeight="1"/>
    <row r="822" ht="15" hidden="1" customHeight="1"/>
    <row r="823" ht="15" hidden="1" customHeight="1"/>
    <row r="824" ht="15" hidden="1" customHeight="1"/>
    <row r="825" ht="15" hidden="1" customHeight="1"/>
    <row r="826" ht="15" hidden="1" customHeight="1"/>
    <row r="827" ht="15" hidden="1" customHeight="1"/>
    <row r="828" ht="15" hidden="1" customHeight="1"/>
    <row r="829" ht="15" hidden="1" customHeight="1"/>
    <row r="830" ht="15" hidden="1" customHeight="1"/>
    <row r="831" ht="15" hidden="1" customHeight="1"/>
    <row r="832" ht="15" hidden="1" customHeight="1"/>
    <row r="833" ht="15" hidden="1" customHeight="1"/>
    <row r="834" ht="15" hidden="1" customHeight="1"/>
    <row r="835" ht="15" hidden="1" customHeight="1"/>
    <row r="836" ht="15" hidden="1" customHeight="1"/>
    <row r="837" ht="15" hidden="1" customHeight="1"/>
    <row r="838" ht="15" hidden="1" customHeight="1"/>
    <row r="839" ht="15" hidden="1" customHeight="1"/>
    <row r="840" ht="15" hidden="1" customHeight="1"/>
    <row r="841" ht="15" hidden="1" customHeight="1"/>
    <row r="842" ht="15" hidden="1" customHeight="1"/>
    <row r="843" ht="15" hidden="1" customHeight="1"/>
    <row r="844" ht="15" hidden="1" customHeight="1"/>
    <row r="845" ht="15" hidden="1" customHeight="1"/>
    <row r="846" ht="15" hidden="1" customHeight="1"/>
    <row r="847" ht="15" hidden="1" customHeight="1"/>
    <row r="848" ht="15" hidden="1" customHeight="1"/>
    <row r="849" ht="15" hidden="1" customHeight="1"/>
    <row r="850" ht="15" hidden="1" customHeight="1"/>
    <row r="851" ht="15" hidden="1" customHeight="1"/>
    <row r="852" ht="15" hidden="1" customHeight="1"/>
    <row r="853" ht="15" hidden="1" customHeight="1"/>
    <row r="854" ht="15" hidden="1" customHeight="1"/>
    <row r="855" ht="15" hidden="1" customHeight="1"/>
    <row r="856" ht="15" hidden="1" customHeight="1"/>
    <row r="857" ht="15" hidden="1" customHeight="1"/>
    <row r="858" ht="15" hidden="1" customHeight="1"/>
    <row r="859" ht="15" hidden="1" customHeight="1"/>
    <row r="860" ht="15" hidden="1" customHeight="1"/>
    <row r="861" ht="15" hidden="1" customHeight="1"/>
    <row r="862" ht="15" hidden="1" customHeight="1"/>
    <row r="863" ht="15" hidden="1" customHeight="1"/>
    <row r="864" ht="15" hidden="1" customHeight="1"/>
    <row r="865" ht="15" hidden="1" customHeight="1"/>
    <row r="866" ht="15" hidden="1" customHeight="1"/>
    <row r="867" ht="15" hidden="1" customHeight="1"/>
    <row r="868" ht="15" hidden="1" customHeight="1"/>
    <row r="869" ht="15" hidden="1" customHeight="1"/>
    <row r="870" ht="15" hidden="1" customHeight="1"/>
    <row r="871" ht="15" hidden="1" customHeight="1"/>
    <row r="872" ht="15" hidden="1" customHeight="1"/>
    <row r="873" ht="15" hidden="1" customHeight="1"/>
    <row r="874" ht="15" hidden="1" customHeight="1"/>
    <row r="875" ht="15" hidden="1" customHeight="1"/>
    <row r="876" ht="15" hidden="1" customHeight="1"/>
    <row r="877" ht="15" hidden="1" customHeight="1"/>
    <row r="878" ht="15" hidden="1" customHeight="1"/>
    <row r="879" ht="15" hidden="1" customHeight="1"/>
    <row r="880" ht="15" hidden="1" customHeight="1"/>
    <row r="881" ht="15" hidden="1" customHeight="1"/>
    <row r="882" ht="15" hidden="1" customHeight="1"/>
    <row r="883" ht="15" hidden="1" customHeight="1"/>
    <row r="884" ht="15" hidden="1" customHeight="1"/>
    <row r="885" ht="15" hidden="1" customHeight="1"/>
    <row r="886" ht="15" hidden="1" customHeight="1"/>
    <row r="887" ht="15" hidden="1" customHeight="1"/>
    <row r="888" ht="15" hidden="1" customHeight="1"/>
    <row r="889" ht="15" hidden="1" customHeight="1"/>
    <row r="890" ht="15" hidden="1" customHeight="1"/>
    <row r="891" ht="15" hidden="1" customHeight="1"/>
    <row r="892" ht="15" hidden="1" customHeight="1"/>
    <row r="893" ht="15" hidden="1" customHeight="1"/>
    <row r="894" ht="15" hidden="1" customHeight="1"/>
    <row r="895" ht="15" hidden="1" customHeight="1"/>
    <row r="896" ht="15" hidden="1" customHeight="1"/>
    <row r="897" ht="15" hidden="1" customHeight="1"/>
    <row r="898" ht="15" hidden="1" customHeight="1"/>
    <row r="899" ht="15" hidden="1" customHeight="1"/>
    <row r="900" ht="15" hidden="1" customHeight="1"/>
    <row r="901" ht="15" hidden="1" customHeight="1"/>
    <row r="902" ht="15" hidden="1" customHeight="1"/>
    <row r="903" ht="15" hidden="1" customHeight="1"/>
    <row r="904" ht="15" hidden="1" customHeight="1"/>
    <row r="905" ht="15" hidden="1" customHeight="1"/>
    <row r="906" ht="15" hidden="1" customHeight="1"/>
    <row r="907" ht="15" hidden="1" customHeight="1"/>
    <row r="908" ht="15" hidden="1" customHeight="1"/>
    <row r="909" ht="15" hidden="1" customHeight="1"/>
    <row r="910" ht="15" hidden="1" customHeight="1"/>
    <row r="911" ht="15" hidden="1" customHeight="1"/>
    <row r="912" ht="15" hidden="1" customHeight="1"/>
    <row r="913" ht="15" hidden="1" customHeight="1"/>
    <row r="914" ht="15" hidden="1" customHeight="1"/>
    <row r="915" ht="15" hidden="1" customHeight="1"/>
    <row r="916" ht="15" hidden="1" customHeight="1"/>
    <row r="917" ht="15" hidden="1" customHeight="1"/>
    <row r="918" ht="15" hidden="1" customHeight="1"/>
    <row r="919" ht="15" hidden="1" customHeight="1"/>
    <row r="920" ht="15" hidden="1" customHeight="1"/>
    <row r="921" ht="15" hidden="1" customHeight="1"/>
    <row r="922" ht="15" hidden="1" customHeight="1"/>
    <row r="923" ht="15" hidden="1" customHeight="1"/>
    <row r="924" ht="15" hidden="1" customHeight="1"/>
    <row r="925" ht="15" hidden="1" customHeight="1"/>
    <row r="926" ht="15" hidden="1" customHeight="1"/>
    <row r="927" ht="15" hidden="1" customHeight="1"/>
    <row r="928" ht="15" hidden="1" customHeight="1"/>
    <row r="929" ht="15" hidden="1" customHeight="1"/>
    <row r="930" ht="15" hidden="1" customHeight="1"/>
    <row r="931" ht="15" hidden="1" customHeight="1"/>
    <row r="932" ht="15" hidden="1" customHeight="1"/>
    <row r="933" ht="15" hidden="1" customHeight="1"/>
    <row r="934" ht="15" hidden="1" customHeight="1"/>
    <row r="935" ht="15" hidden="1" customHeight="1"/>
    <row r="936" ht="15" hidden="1" customHeight="1"/>
    <row r="937" ht="15" hidden="1" customHeight="1"/>
    <row r="938" ht="15" hidden="1" customHeight="1"/>
    <row r="939" ht="15" hidden="1" customHeight="1"/>
    <row r="940" ht="15" hidden="1" customHeight="1"/>
    <row r="941" ht="15" hidden="1" customHeight="1"/>
    <row r="942" ht="15" hidden="1" customHeight="1"/>
    <row r="943" ht="15" hidden="1" customHeight="1"/>
    <row r="944" ht="15" hidden="1" customHeight="1"/>
    <row r="945" ht="15" hidden="1" customHeight="1"/>
    <row r="946" ht="15" hidden="1" customHeight="1"/>
    <row r="947" ht="15" hidden="1" customHeight="1"/>
    <row r="948" ht="15" hidden="1" customHeight="1"/>
    <row r="949" ht="15" hidden="1" customHeight="1"/>
    <row r="950" ht="15" hidden="1" customHeight="1"/>
    <row r="951" ht="15" hidden="1" customHeight="1"/>
    <row r="952" ht="15" hidden="1" customHeight="1"/>
    <row r="953" ht="15" hidden="1" customHeight="1"/>
    <row r="954" ht="15" hidden="1" customHeight="1"/>
    <row r="955" ht="15" hidden="1" customHeight="1"/>
    <row r="956" ht="15" hidden="1" customHeight="1"/>
    <row r="957" ht="15" hidden="1" customHeight="1"/>
    <row r="958" ht="15" hidden="1" customHeight="1"/>
    <row r="959" ht="15" hidden="1" customHeight="1"/>
    <row r="960" ht="15" hidden="1" customHeight="1"/>
    <row r="961" ht="15" hidden="1" customHeight="1"/>
    <row r="962" ht="15" hidden="1" customHeight="1"/>
    <row r="963" ht="15" hidden="1" customHeight="1"/>
    <row r="964" ht="15" hidden="1" customHeight="1"/>
    <row r="965" ht="15" hidden="1" customHeight="1"/>
    <row r="966" ht="15" hidden="1" customHeight="1"/>
    <row r="967" ht="15" hidden="1" customHeight="1"/>
    <row r="968" ht="15" hidden="1" customHeight="1"/>
    <row r="969" ht="15" hidden="1" customHeight="1"/>
    <row r="970" ht="15" hidden="1" customHeight="1"/>
    <row r="971" ht="15" hidden="1" customHeight="1"/>
    <row r="972" ht="15" hidden="1" customHeight="1"/>
    <row r="973" ht="15" hidden="1" customHeight="1"/>
    <row r="974" ht="15" hidden="1" customHeight="1"/>
    <row r="975" ht="15" hidden="1" customHeight="1"/>
    <row r="976" ht="15" hidden="1" customHeight="1"/>
    <row r="977" ht="15" hidden="1" customHeight="1"/>
    <row r="978" ht="15" hidden="1" customHeight="1"/>
    <row r="979" ht="15" hidden="1" customHeight="1"/>
    <row r="980" ht="15" hidden="1" customHeight="1"/>
    <row r="981" ht="15" hidden="1" customHeight="1"/>
    <row r="982" ht="15" hidden="1" customHeight="1"/>
    <row r="983" ht="15" hidden="1" customHeight="1"/>
    <row r="984" ht="15" hidden="1" customHeight="1"/>
    <row r="985" ht="15" hidden="1" customHeight="1"/>
    <row r="986" ht="15" hidden="1" customHeight="1"/>
    <row r="987" ht="15" hidden="1" customHeight="1"/>
    <row r="988" ht="15" hidden="1" customHeight="1"/>
    <row r="989" ht="15" hidden="1" customHeight="1"/>
    <row r="990" ht="15" hidden="1" customHeight="1"/>
    <row r="991" ht="15" hidden="1" customHeight="1"/>
    <row r="992" ht="15" hidden="1" customHeight="1"/>
    <row r="993" ht="15" hidden="1" customHeight="1"/>
    <row r="994" ht="15" hidden="1" customHeight="1"/>
    <row r="995" ht="15" hidden="1" customHeight="1"/>
    <row r="996" ht="15" hidden="1" customHeight="1"/>
    <row r="997" ht="15" hidden="1" customHeight="1"/>
    <row r="998" ht="15" hidden="1" customHeight="1"/>
    <row r="999" ht="15" hidden="1" customHeight="1"/>
    <row r="1000" ht="15" hidden="1" customHeight="1"/>
    <row r="1001" ht="15" hidden="1" customHeight="1"/>
    <row r="1002" ht="15" hidden="1" customHeight="1"/>
    <row r="1003" ht="15" hidden="1" customHeight="1"/>
    <row r="1004" ht="15" hidden="1" customHeight="1"/>
    <row r="1005" ht="15" hidden="1" customHeight="1"/>
    <row r="1006" ht="15" hidden="1" customHeight="1"/>
  </sheetData>
  <sheetProtection password="CDA0" sheet="1" objects="1" scenarios="1" formatRows="0"/>
  <mergeCells count="16">
    <mergeCell ref="A1:S1"/>
    <mergeCell ref="G18:H18"/>
    <mergeCell ref="A3:S3"/>
    <mergeCell ref="A2:S2"/>
    <mergeCell ref="Q4:Q5"/>
    <mergeCell ref="R4:R5"/>
    <mergeCell ref="S4:S5"/>
    <mergeCell ref="N4:P4"/>
    <mergeCell ref="D4:D5"/>
    <mergeCell ref="H4:J4"/>
    <mergeCell ref="K4:M4"/>
    <mergeCell ref="B4:B5"/>
    <mergeCell ref="A4:A5"/>
    <mergeCell ref="C4:C5"/>
    <mergeCell ref="E4:G4"/>
    <mergeCell ref="A16:D16"/>
  </mergeCells>
  <conditionalFormatting sqref="A6:S15">
    <cfRule type="cellIs" dxfId="1" priority="1" operator="lessThan">
      <formula>0</formula>
    </cfRule>
  </conditionalFormatting>
  <printOptions horizontalCentered="1"/>
  <pageMargins left="0.27559055118110237" right="0.15748031496062992" top="0.55118110236220474" bottom="0.19685039370078741" header="0.27559055118110237" footer="0.11811023622047245"/>
  <pageSetup paperSize="9" scale="70" fitToHeight="0" orientation="landscape" r:id="rId1"/>
  <headerFooter>
    <oddHeader>&amp;L&amp;"-,Bold"&amp;14MADE BY:--BHAGIRATH MAL KALWANIYAN KOLYA</oddHeader>
    <oddFooter>&amp;C&amp;"-,Bold"&amp;16&amp;KFF0000MADE BY:--BHAGIRATH MAL KALWANIYAN KOLYA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23"/>
  <sheetViews>
    <sheetView tabSelected="1" workbookViewId="0">
      <selection activeCell="A3" sqref="A3:S3"/>
    </sheetView>
  </sheetViews>
  <sheetFormatPr defaultColWidth="0" defaultRowHeight="15" zeroHeight="1"/>
  <cols>
    <col min="1" max="1" width="9.140625" customWidth="1"/>
    <col min="2" max="2" width="24.85546875" customWidth="1"/>
    <col min="3" max="3" width="16.28515625" customWidth="1"/>
    <col min="4" max="4" width="12.28515625" customWidth="1"/>
    <col min="5" max="19" width="9.140625" customWidth="1"/>
    <col min="20" max="20" width="6.5703125" customWidth="1"/>
    <col min="21" max="16384" width="9.140625" hidden="1"/>
  </cols>
  <sheetData>
    <row r="1" spans="1:19" s="22" customFormat="1" ht="35.25" customHeight="1">
      <c r="A1" s="92" t="str">
        <f>'BASIC DATA'!A1</f>
        <v xml:space="preserve">MADE BY:---भागीरथ मल कलवानियाँ कोलिया  अध्यापक L-1                      GSSS DASANA KHURD (डीडवाना-कुचामन)मोब न 9828789204  </v>
      </c>
      <c r="B1" s="93"/>
      <c r="C1" s="93"/>
      <c r="D1" s="93"/>
      <c r="E1" s="93"/>
      <c r="F1" s="93"/>
      <c r="G1" s="93"/>
      <c r="H1" s="93"/>
      <c r="I1" s="93"/>
      <c r="J1" s="93"/>
      <c r="K1" s="93"/>
      <c r="L1" s="93"/>
      <c r="M1" s="93"/>
      <c r="N1" s="93"/>
      <c r="O1" s="93"/>
      <c r="P1" s="93"/>
      <c r="Q1" s="93"/>
      <c r="R1" s="93"/>
      <c r="S1" s="94"/>
    </row>
    <row r="2" spans="1:19" ht="27" customHeight="1">
      <c r="A2" s="80" t="str">
        <f>'SURRENDER ARREAR'!A2</f>
        <v>PRINCIPAL GOVT.SEN.SEC.SCHOOL DASANA KHURD,MOULASAR (DEEDWANA-KUCHAMAN)</v>
      </c>
      <c r="B2" s="81"/>
      <c r="C2" s="81"/>
      <c r="D2" s="81"/>
      <c r="E2" s="81"/>
      <c r="F2" s="81"/>
      <c r="G2" s="81"/>
      <c r="H2" s="81"/>
      <c r="I2" s="81"/>
      <c r="J2" s="81"/>
      <c r="K2" s="81"/>
      <c r="L2" s="81"/>
      <c r="M2" s="81"/>
      <c r="N2" s="81"/>
      <c r="O2" s="81"/>
      <c r="P2" s="81"/>
      <c r="Q2" s="81"/>
      <c r="R2" s="81"/>
      <c r="S2" s="82"/>
    </row>
    <row r="3" spans="1:19" ht="28.5">
      <c r="A3" s="41" t="s">
        <v>40</v>
      </c>
      <c r="B3" s="42"/>
      <c r="C3" s="42"/>
      <c r="D3" s="42"/>
      <c r="E3" s="42"/>
      <c r="F3" s="42"/>
      <c r="G3" s="42"/>
      <c r="H3" s="42"/>
      <c r="I3" s="42"/>
      <c r="J3" s="42"/>
      <c r="K3" s="42"/>
      <c r="L3" s="42"/>
      <c r="M3" s="42"/>
      <c r="N3" s="42"/>
      <c r="O3" s="42"/>
      <c r="P3" s="42"/>
      <c r="Q3" s="42"/>
      <c r="R3" s="42"/>
      <c r="S3" s="43"/>
    </row>
    <row r="4" spans="1:19" ht="18.75" customHeight="1">
      <c r="A4" s="49" t="s">
        <v>14</v>
      </c>
      <c r="B4" s="49" t="s">
        <v>23</v>
      </c>
      <c r="C4" s="49" t="s">
        <v>17</v>
      </c>
      <c r="D4" s="47" t="s">
        <v>39</v>
      </c>
      <c r="E4" s="49" t="s">
        <v>24</v>
      </c>
      <c r="F4" s="49"/>
      <c r="G4" s="49"/>
      <c r="H4" s="49" t="s">
        <v>25</v>
      </c>
      <c r="I4" s="49"/>
      <c r="J4" s="49"/>
      <c r="K4" s="49" t="s">
        <v>28</v>
      </c>
      <c r="L4" s="49"/>
      <c r="M4" s="49"/>
      <c r="N4" s="47" t="s">
        <v>29</v>
      </c>
      <c r="O4" s="47"/>
      <c r="P4" s="47"/>
      <c r="Q4" s="47" t="s">
        <v>44</v>
      </c>
      <c r="R4" s="48" t="s">
        <v>30</v>
      </c>
      <c r="S4" s="48" t="s">
        <v>31</v>
      </c>
    </row>
    <row r="5" spans="1:19" ht="71.25" customHeight="1">
      <c r="A5" s="49"/>
      <c r="B5" s="49"/>
      <c r="C5" s="49"/>
      <c r="D5" s="47"/>
      <c r="E5" s="39" t="s">
        <v>27</v>
      </c>
      <c r="F5" s="39" t="s">
        <v>0</v>
      </c>
      <c r="G5" s="39" t="s">
        <v>1</v>
      </c>
      <c r="H5" s="39" t="s">
        <v>27</v>
      </c>
      <c r="I5" s="39" t="s">
        <v>0</v>
      </c>
      <c r="J5" s="39" t="s">
        <v>1</v>
      </c>
      <c r="K5" s="38" t="s">
        <v>27</v>
      </c>
      <c r="L5" s="38" t="s">
        <v>0</v>
      </c>
      <c r="M5" s="38" t="s">
        <v>1</v>
      </c>
      <c r="N5" s="38" t="s">
        <v>33</v>
      </c>
      <c r="O5" s="38" t="s">
        <v>34</v>
      </c>
      <c r="P5" s="38" t="s">
        <v>35</v>
      </c>
      <c r="Q5" s="47"/>
      <c r="R5" s="48"/>
      <c r="S5" s="48"/>
    </row>
    <row r="6" spans="1:19" ht="30" customHeight="1">
      <c r="A6" s="78">
        <v>1</v>
      </c>
      <c r="B6" s="78" t="s">
        <v>48</v>
      </c>
      <c r="C6" s="78" t="s">
        <v>49</v>
      </c>
      <c r="D6" s="79">
        <v>45139</v>
      </c>
      <c r="E6" s="78">
        <v>69200</v>
      </c>
      <c r="F6" s="78">
        <v>30000</v>
      </c>
      <c r="G6" s="77">
        <f>SUM(E6:F6)</f>
        <v>99200</v>
      </c>
      <c r="H6" s="78">
        <v>69200</v>
      </c>
      <c r="I6" s="78">
        <v>29000</v>
      </c>
      <c r="J6" s="16">
        <f>SUM(H6:I6)</f>
        <v>98200</v>
      </c>
      <c r="K6" s="16">
        <f>E6-H6</f>
        <v>0</v>
      </c>
      <c r="L6" s="16">
        <f>F6-I6</f>
        <v>1000</v>
      </c>
      <c r="M6" s="16">
        <f>G6-J6</f>
        <v>1000</v>
      </c>
      <c r="N6" s="16">
        <f>F6-I6</f>
        <v>1000</v>
      </c>
      <c r="O6" s="71">
        <v>0</v>
      </c>
      <c r="P6" s="16">
        <f>N6-O6</f>
        <v>1000</v>
      </c>
      <c r="Q6" s="78">
        <v>0</v>
      </c>
      <c r="R6" s="72">
        <f>P6+Q6</f>
        <v>1000</v>
      </c>
      <c r="S6" s="73">
        <f>M6-R6</f>
        <v>0</v>
      </c>
    </row>
    <row r="7" spans="1:19" ht="30" customHeight="1">
      <c r="A7" s="78"/>
      <c r="B7" s="78"/>
      <c r="C7" s="78"/>
      <c r="D7" s="79"/>
      <c r="E7" s="78"/>
      <c r="F7" s="78"/>
      <c r="G7" s="77">
        <f t="shared" ref="G7:G15" si="0">SUM(E7:F7)</f>
        <v>0</v>
      </c>
      <c r="H7" s="78"/>
      <c r="I7" s="78"/>
      <c r="J7" s="16">
        <f t="shared" ref="J7:J15" si="1">SUM(H7:I7)</f>
        <v>0</v>
      </c>
      <c r="K7" s="16">
        <f t="shared" ref="K7:K15" si="2">E7-H7</f>
        <v>0</v>
      </c>
      <c r="L7" s="16">
        <f t="shared" ref="L7:L15" si="3">F7-I7</f>
        <v>0</v>
      </c>
      <c r="M7" s="16">
        <f t="shared" ref="M7:M15" si="4">G7-J7</f>
        <v>0</v>
      </c>
      <c r="N7" s="16">
        <f t="shared" ref="N7:N15" si="5">F7-I7</f>
        <v>0</v>
      </c>
      <c r="O7" s="71"/>
      <c r="P7" s="16">
        <f t="shared" ref="P7:P15" si="6">N7-O7</f>
        <v>0</v>
      </c>
      <c r="Q7" s="78"/>
      <c r="R7" s="72">
        <f t="shared" ref="R7:R15" si="7">P7+Q7</f>
        <v>0</v>
      </c>
      <c r="S7" s="73">
        <f t="shared" ref="S7:S15" si="8">M7-R7</f>
        <v>0</v>
      </c>
    </row>
    <row r="8" spans="1:19" ht="30" customHeight="1">
      <c r="A8" s="78"/>
      <c r="B8" s="78"/>
      <c r="C8" s="78"/>
      <c r="D8" s="79"/>
      <c r="E8" s="78"/>
      <c r="F8" s="78"/>
      <c r="G8" s="77">
        <f t="shared" si="0"/>
        <v>0</v>
      </c>
      <c r="H8" s="78"/>
      <c r="I8" s="78"/>
      <c r="J8" s="16">
        <f t="shared" si="1"/>
        <v>0</v>
      </c>
      <c r="K8" s="16">
        <f t="shared" si="2"/>
        <v>0</v>
      </c>
      <c r="L8" s="16">
        <f t="shared" si="3"/>
        <v>0</v>
      </c>
      <c r="M8" s="16">
        <f t="shared" si="4"/>
        <v>0</v>
      </c>
      <c r="N8" s="16">
        <f t="shared" si="5"/>
        <v>0</v>
      </c>
      <c r="O8" s="71"/>
      <c r="P8" s="16">
        <f t="shared" si="6"/>
        <v>0</v>
      </c>
      <c r="Q8" s="78"/>
      <c r="R8" s="72">
        <f t="shared" si="7"/>
        <v>0</v>
      </c>
      <c r="S8" s="73">
        <f t="shared" si="8"/>
        <v>0</v>
      </c>
    </row>
    <row r="9" spans="1:19" ht="30" customHeight="1">
      <c r="A9" s="78"/>
      <c r="B9" s="78"/>
      <c r="C9" s="78"/>
      <c r="D9" s="79"/>
      <c r="E9" s="78"/>
      <c r="F9" s="78"/>
      <c r="G9" s="77">
        <f t="shared" si="0"/>
        <v>0</v>
      </c>
      <c r="H9" s="78"/>
      <c r="I9" s="78"/>
      <c r="J9" s="16">
        <f t="shared" si="1"/>
        <v>0</v>
      </c>
      <c r="K9" s="16">
        <f t="shared" si="2"/>
        <v>0</v>
      </c>
      <c r="L9" s="16">
        <f t="shared" si="3"/>
        <v>0</v>
      </c>
      <c r="M9" s="16">
        <f t="shared" si="4"/>
        <v>0</v>
      </c>
      <c r="N9" s="16">
        <f t="shared" si="5"/>
        <v>0</v>
      </c>
      <c r="O9" s="71"/>
      <c r="P9" s="16">
        <f t="shared" si="6"/>
        <v>0</v>
      </c>
      <c r="Q9" s="78"/>
      <c r="R9" s="72">
        <f t="shared" si="7"/>
        <v>0</v>
      </c>
      <c r="S9" s="73">
        <f t="shared" si="8"/>
        <v>0</v>
      </c>
    </row>
    <row r="10" spans="1:19" ht="30" customHeight="1">
      <c r="A10" s="78"/>
      <c r="B10" s="78"/>
      <c r="C10" s="78"/>
      <c r="D10" s="79"/>
      <c r="E10" s="78"/>
      <c r="F10" s="78"/>
      <c r="G10" s="77">
        <f t="shared" si="0"/>
        <v>0</v>
      </c>
      <c r="H10" s="78"/>
      <c r="I10" s="78"/>
      <c r="J10" s="16">
        <f t="shared" si="1"/>
        <v>0</v>
      </c>
      <c r="K10" s="16">
        <f t="shared" si="2"/>
        <v>0</v>
      </c>
      <c r="L10" s="16">
        <f t="shared" si="3"/>
        <v>0</v>
      </c>
      <c r="M10" s="16">
        <f t="shared" si="4"/>
        <v>0</v>
      </c>
      <c r="N10" s="16">
        <f t="shared" si="5"/>
        <v>0</v>
      </c>
      <c r="O10" s="71"/>
      <c r="P10" s="16">
        <f t="shared" si="6"/>
        <v>0</v>
      </c>
      <c r="Q10" s="78"/>
      <c r="R10" s="72">
        <f t="shared" si="7"/>
        <v>0</v>
      </c>
      <c r="S10" s="73">
        <f t="shared" si="8"/>
        <v>0</v>
      </c>
    </row>
    <row r="11" spans="1:19" ht="30" customHeight="1">
      <c r="A11" s="78"/>
      <c r="B11" s="78"/>
      <c r="C11" s="78"/>
      <c r="D11" s="79"/>
      <c r="E11" s="78"/>
      <c r="F11" s="78"/>
      <c r="G11" s="77">
        <f t="shared" si="0"/>
        <v>0</v>
      </c>
      <c r="H11" s="78"/>
      <c r="I11" s="78"/>
      <c r="J11" s="16">
        <f t="shared" si="1"/>
        <v>0</v>
      </c>
      <c r="K11" s="16">
        <f t="shared" si="2"/>
        <v>0</v>
      </c>
      <c r="L11" s="16">
        <f t="shared" si="3"/>
        <v>0</v>
      </c>
      <c r="M11" s="16">
        <f t="shared" si="4"/>
        <v>0</v>
      </c>
      <c r="N11" s="16">
        <f t="shared" si="5"/>
        <v>0</v>
      </c>
      <c r="O11" s="71"/>
      <c r="P11" s="16">
        <f t="shared" si="6"/>
        <v>0</v>
      </c>
      <c r="Q11" s="78"/>
      <c r="R11" s="72">
        <f t="shared" si="7"/>
        <v>0</v>
      </c>
      <c r="S11" s="73">
        <f t="shared" si="8"/>
        <v>0</v>
      </c>
    </row>
    <row r="12" spans="1:19" ht="30" customHeight="1">
      <c r="A12" s="78"/>
      <c r="B12" s="78"/>
      <c r="C12" s="78"/>
      <c r="D12" s="79"/>
      <c r="E12" s="78"/>
      <c r="F12" s="78"/>
      <c r="G12" s="77">
        <f t="shared" si="0"/>
        <v>0</v>
      </c>
      <c r="H12" s="78"/>
      <c r="I12" s="78"/>
      <c r="J12" s="16">
        <f t="shared" si="1"/>
        <v>0</v>
      </c>
      <c r="K12" s="16">
        <f t="shared" si="2"/>
        <v>0</v>
      </c>
      <c r="L12" s="16">
        <f t="shared" si="3"/>
        <v>0</v>
      </c>
      <c r="M12" s="16">
        <f t="shared" si="4"/>
        <v>0</v>
      </c>
      <c r="N12" s="16">
        <f t="shared" si="5"/>
        <v>0</v>
      </c>
      <c r="O12" s="71"/>
      <c r="P12" s="16">
        <f t="shared" si="6"/>
        <v>0</v>
      </c>
      <c r="Q12" s="78"/>
      <c r="R12" s="72">
        <f t="shared" si="7"/>
        <v>0</v>
      </c>
      <c r="S12" s="73">
        <f t="shared" si="8"/>
        <v>0</v>
      </c>
    </row>
    <row r="13" spans="1:19" ht="30" customHeight="1">
      <c r="A13" s="78"/>
      <c r="B13" s="78"/>
      <c r="C13" s="78"/>
      <c r="D13" s="79"/>
      <c r="E13" s="78"/>
      <c r="F13" s="78"/>
      <c r="G13" s="77">
        <f t="shared" si="0"/>
        <v>0</v>
      </c>
      <c r="H13" s="78"/>
      <c r="I13" s="78"/>
      <c r="J13" s="16">
        <f t="shared" si="1"/>
        <v>0</v>
      </c>
      <c r="K13" s="16">
        <f t="shared" si="2"/>
        <v>0</v>
      </c>
      <c r="L13" s="16">
        <f t="shared" si="3"/>
        <v>0</v>
      </c>
      <c r="M13" s="16">
        <f t="shared" si="4"/>
        <v>0</v>
      </c>
      <c r="N13" s="16">
        <f t="shared" si="5"/>
        <v>0</v>
      </c>
      <c r="O13" s="71"/>
      <c r="P13" s="16">
        <f t="shared" si="6"/>
        <v>0</v>
      </c>
      <c r="Q13" s="78"/>
      <c r="R13" s="72">
        <f t="shared" si="7"/>
        <v>0</v>
      </c>
      <c r="S13" s="73">
        <f t="shared" si="8"/>
        <v>0</v>
      </c>
    </row>
    <row r="14" spans="1:19" s="22" customFormat="1" ht="30" customHeight="1">
      <c r="A14" s="78"/>
      <c r="B14" s="78"/>
      <c r="C14" s="78"/>
      <c r="D14" s="79"/>
      <c r="E14" s="78"/>
      <c r="F14" s="78"/>
      <c r="G14" s="77">
        <f t="shared" si="0"/>
        <v>0</v>
      </c>
      <c r="H14" s="78"/>
      <c r="I14" s="78"/>
      <c r="J14" s="16">
        <f t="shared" si="1"/>
        <v>0</v>
      </c>
      <c r="K14" s="16">
        <f t="shared" si="2"/>
        <v>0</v>
      </c>
      <c r="L14" s="16">
        <f t="shared" si="3"/>
        <v>0</v>
      </c>
      <c r="M14" s="16">
        <f t="shared" si="4"/>
        <v>0</v>
      </c>
      <c r="N14" s="16">
        <f t="shared" si="5"/>
        <v>0</v>
      </c>
      <c r="O14" s="71"/>
      <c r="P14" s="16">
        <f t="shared" si="6"/>
        <v>0</v>
      </c>
      <c r="Q14" s="78"/>
      <c r="R14" s="72">
        <f t="shared" si="7"/>
        <v>0</v>
      </c>
      <c r="S14" s="73">
        <f t="shared" si="8"/>
        <v>0</v>
      </c>
    </row>
    <row r="15" spans="1:19" ht="30" customHeight="1">
      <c r="A15" s="78"/>
      <c r="B15" s="78"/>
      <c r="C15" s="78"/>
      <c r="D15" s="79"/>
      <c r="E15" s="78"/>
      <c r="F15" s="78"/>
      <c r="G15" s="77">
        <f t="shared" si="0"/>
        <v>0</v>
      </c>
      <c r="H15" s="78"/>
      <c r="I15" s="78"/>
      <c r="J15" s="16">
        <f t="shared" si="1"/>
        <v>0</v>
      </c>
      <c r="K15" s="16">
        <f t="shared" si="2"/>
        <v>0</v>
      </c>
      <c r="L15" s="16">
        <f t="shared" si="3"/>
        <v>0</v>
      </c>
      <c r="M15" s="16">
        <f t="shared" si="4"/>
        <v>0</v>
      </c>
      <c r="N15" s="16">
        <f t="shared" si="5"/>
        <v>0</v>
      </c>
      <c r="O15" s="71"/>
      <c r="P15" s="16">
        <f t="shared" si="6"/>
        <v>0</v>
      </c>
      <c r="Q15" s="78"/>
      <c r="R15" s="72">
        <f t="shared" si="7"/>
        <v>0</v>
      </c>
      <c r="S15" s="73">
        <f t="shared" si="8"/>
        <v>0</v>
      </c>
    </row>
    <row r="16" spans="1:19" ht="26.25">
      <c r="A16" s="83" t="s">
        <v>1</v>
      </c>
      <c r="B16" s="84"/>
      <c r="C16" s="84"/>
      <c r="D16" s="85"/>
      <c r="E16" s="86">
        <f>_xlfn.AGGREGATE(9,7,E6:E15)</f>
        <v>69200</v>
      </c>
      <c r="F16" s="86">
        <f>_xlfn.AGGREGATE(9,7,F6:F15)</f>
        <v>30000</v>
      </c>
      <c r="G16" s="86">
        <f>_xlfn.AGGREGATE(9,7,G6:G15)</f>
        <v>99200</v>
      </c>
      <c r="H16" s="86">
        <f>_xlfn.AGGREGATE(9,7,H6:H15)</f>
        <v>69200</v>
      </c>
      <c r="I16" s="86">
        <f>_xlfn.AGGREGATE(9,7,I6:I15)</f>
        <v>29000</v>
      </c>
      <c r="J16" s="86">
        <f>_xlfn.AGGREGATE(9,7,J6:J15)</f>
        <v>98200</v>
      </c>
      <c r="K16" s="86">
        <f>_xlfn.AGGREGATE(9,7,K6:K15)</f>
        <v>0</v>
      </c>
      <c r="L16" s="86">
        <f>_xlfn.AGGREGATE(9,7,L6:L15)</f>
        <v>1000</v>
      </c>
      <c r="M16" s="86">
        <f>_xlfn.AGGREGATE(9,7,M6:M15)</f>
        <v>1000</v>
      </c>
      <c r="N16" s="86">
        <f>_xlfn.AGGREGATE(9,7,N6:N15)</f>
        <v>1000</v>
      </c>
      <c r="O16" s="86">
        <f>_xlfn.AGGREGATE(9,7,O6:O15)</f>
        <v>0</v>
      </c>
      <c r="P16" s="86">
        <f>_xlfn.AGGREGATE(9,7,P6:P15)</f>
        <v>1000</v>
      </c>
      <c r="Q16" s="86">
        <f>_xlfn.AGGREGATE(9,7,Q6:Q15)</f>
        <v>0</v>
      </c>
      <c r="R16" s="86">
        <f>_xlfn.AGGREGATE(9,7,R6:R15)</f>
        <v>1000</v>
      </c>
      <c r="S16" s="100">
        <f>_xlfn.AGGREGATE(9,7,S6:S15)</f>
        <v>0</v>
      </c>
    </row>
    <row r="17" spans="1:19">
      <c r="A17" s="95"/>
      <c r="B17" s="1"/>
      <c r="C17" s="1"/>
      <c r="D17" s="1"/>
      <c r="E17" s="1"/>
      <c r="F17" s="1"/>
      <c r="G17" s="1"/>
      <c r="H17" s="1"/>
      <c r="I17" s="1"/>
      <c r="J17" s="1"/>
      <c r="K17" s="1"/>
      <c r="L17" s="1"/>
      <c r="M17" s="1"/>
      <c r="N17" s="1"/>
      <c r="O17" s="11"/>
      <c r="P17" s="11"/>
      <c r="Q17" s="12"/>
      <c r="R17" s="96"/>
      <c r="S17" s="101"/>
    </row>
    <row r="18" spans="1:19" ht="30.75" customHeight="1">
      <c r="A18" s="95"/>
      <c r="B18" s="1"/>
      <c r="C18" s="87"/>
      <c r="D18" s="87"/>
      <c r="E18" s="102" t="s">
        <v>37</v>
      </c>
      <c r="F18" s="88"/>
      <c r="G18" s="104" t="s">
        <v>45</v>
      </c>
      <c r="H18" s="105"/>
      <c r="I18" s="105"/>
      <c r="J18" s="105"/>
      <c r="K18" s="105"/>
      <c r="L18" s="106"/>
      <c r="M18" s="107"/>
      <c r="N18" s="97"/>
      <c r="O18" s="97"/>
      <c r="P18" s="97"/>
      <c r="Q18" s="97"/>
      <c r="R18" s="97"/>
      <c r="S18" s="97"/>
    </row>
    <row r="19" spans="1:19" ht="28.5" customHeight="1">
      <c r="A19" s="1"/>
      <c r="B19" s="1"/>
      <c r="C19" s="1"/>
      <c r="D19" s="1"/>
      <c r="E19" s="1"/>
      <c r="F19" s="1"/>
      <c r="G19" s="1"/>
      <c r="H19" s="1"/>
      <c r="I19" s="1"/>
      <c r="J19" s="1"/>
      <c r="K19" s="1"/>
      <c r="L19" s="1"/>
      <c r="M19" s="1"/>
      <c r="N19" s="76"/>
      <c r="O19" s="98"/>
      <c r="P19" s="11"/>
      <c r="Q19" s="12"/>
      <c r="R19" s="96"/>
      <c r="S19" s="96"/>
    </row>
    <row r="20" spans="1:19" s="22" customFormat="1" ht="28.5" customHeight="1">
      <c r="A20" s="1"/>
      <c r="B20" s="1"/>
      <c r="C20" s="1"/>
      <c r="D20" s="1"/>
      <c r="E20" s="1"/>
      <c r="F20" s="1"/>
      <c r="G20" s="1"/>
      <c r="H20" s="1"/>
      <c r="I20" s="1"/>
      <c r="J20" s="1"/>
      <c r="K20" s="1"/>
      <c r="L20" s="1"/>
      <c r="M20" s="1"/>
      <c r="N20" s="76"/>
      <c r="O20" s="98"/>
      <c r="P20" s="11"/>
      <c r="Q20" s="12"/>
      <c r="R20" s="96"/>
      <c r="S20" s="96"/>
    </row>
    <row r="21" spans="1:19" ht="28.5" customHeight="1">
      <c r="A21" s="1"/>
      <c r="B21" s="1"/>
      <c r="C21" s="1"/>
      <c r="D21" s="1"/>
      <c r="E21" s="1"/>
      <c r="F21" s="1"/>
      <c r="G21" s="1"/>
      <c r="H21" s="1"/>
      <c r="I21" s="1"/>
      <c r="J21" s="1"/>
      <c r="K21" s="1"/>
      <c r="L21" s="1"/>
      <c r="M21" s="1"/>
      <c r="N21" s="1"/>
      <c r="O21" s="11"/>
      <c r="P21" s="11"/>
      <c r="Q21" s="12"/>
      <c r="R21" s="96"/>
      <c r="S21" s="96"/>
    </row>
    <row r="22" spans="1:19" ht="18.75">
      <c r="A22" s="1"/>
      <c r="B22" s="1"/>
      <c r="C22" s="1"/>
      <c r="D22" s="1"/>
      <c r="E22" s="1"/>
      <c r="F22" s="1"/>
      <c r="G22" s="1"/>
      <c r="H22" s="1"/>
      <c r="I22" s="1"/>
      <c r="J22" s="1"/>
      <c r="K22" s="1"/>
      <c r="L22" s="1"/>
      <c r="M22" s="1"/>
      <c r="N22" s="76"/>
      <c r="O22" s="74" t="s">
        <v>38</v>
      </c>
      <c r="P22" s="11"/>
      <c r="Q22" s="75"/>
      <c r="R22" s="99"/>
      <c r="S22" s="99"/>
    </row>
    <row r="23" spans="1:19">
      <c r="A23" s="75"/>
      <c r="B23" s="75"/>
      <c r="C23" s="75"/>
      <c r="D23" s="75"/>
      <c r="E23" s="75"/>
      <c r="F23" s="75"/>
      <c r="G23" s="75"/>
      <c r="H23" s="75"/>
      <c r="I23" s="75"/>
      <c r="J23" s="75"/>
      <c r="K23" s="75"/>
      <c r="L23" s="75"/>
      <c r="M23" s="75"/>
      <c r="N23" s="75"/>
      <c r="O23" s="75"/>
      <c r="P23" s="75"/>
      <c r="Q23" s="75"/>
      <c r="R23" s="75"/>
      <c r="S23" s="76"/>
    </row>
  </sheetData>
  <sheetProtection password="CDA0" sheet="1" objects="1" scenarios="1" formatRows="0" insertRows="0" deleteRows="0"/>
  <mergeCells count="15">
    <mergeCell ref="Q4:Q5"/>
    <mergeCell ref="R4:R5"/>
    <mergeCell ref="S4:S5"/>
    <mergeCell ref="A16:D16"/>
    <mergeCell ref="A1:S1"/>
    <mergeCell ref="A2:S2"/>
    <mergeCell ref="A3:S3"/>
    <mergeCell ref="A4:A5"/>
    <mergeCell ref="B4:B5"/>
    <mergeCell ref="C4:C5"/>
    <mergeCell ref="D4:D5"/>
    <mergeCell ref="E4:G4"/>
    <mergeCell ref="H4:J4"/>
    <mergeCell ref="K4:M4"/>
    <mergeCell ref="N4:P4"/>
  </mergeCells>
  <conditionalFormatting sqref="A6:S15">
    <cfRule type="cellIs" dxfId="0" priority="1" operator="lessThan">
      <formula>0</formula>
    </cfRule>
  </conditionalFormatting>
  <printOptions horizontalCentered="1"/>
  <pageMargins left="0.27559055118110237" right="0.15748031496062992" top="0.55118110236220474" bottom="0.19685039370078741" header="0.27559055118110237" footer="0.11811023622047245"/>
  <pageSetup paperSize="9" scale="71" orientation="landscape" r:id="rId1"/>
  <headerFooter>
    <oddHeader>&amp;L&amp;"-,Bold"&amp;14&amp;KFF0000MADE BY:--BHAGIRATH MAL KALWANIYAN KOLIYA(DEEDWANA-KUCHAMAN)</oddHeader>
    <oddFooter>&amp;L&amp;"-,Bold"&amp;16MADE BY:--BHAGIRATH MAL KALWANIYAN KOLIYA(DEEDWANA-KUCHAMAN)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BASIC DATA</vt:lpstr>
      <vt:lpstr>SURRENDER ARREAR</vt:lpstr>
      <vt:lpstr>EDITABLE  DEMO ARREAR SHEET</vt:lpstr>
      <vt:lpstr>'EDITABLE  DEMO ARREAR SHEET'!Print_Area</vt:lpstr>
      <vt:lpstr>'SURRENDER ARREAR'!Print_Area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2024-01-19T15:15:21Z</cp:lastPrinted>
  <dcterms:created xsi:type="dcterms:W3CDTF">2024-01-19T06:13:12Z</dcterms:created>
  <dcterms:modified xsi:type="dcterms:W3CDTF">2024-01-19T15:18:34Z</dcterms:modified>
</cp:coreProperties>
</file>