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workbookProtection lockStructure="1"/>
  <bookViews>
    <workbookView xWindow="-120" yWindow="-120" windowWidth="16608" windowHeight="9432" tabRatio="746" activeTab="1"/>
  </bookViews>
  <sheets>
    <sheet name="दिशानिर्देश" sheetId="10" r:id="rId1"/>
    <sheet name="MASTERDATA" sheetId="4" r:id="rId2"/>
    <sheet name="GA55" sheetId="2" r:id="rId3"/>
    <sheet name="EXTRA DEDUCATION" sheetId="6" r:id="rId4"/>
    <sheet name="OLD TAX REGIME" sheetId="14" r:id="rId5"/>
    <sheet name="NEW TAX REGIME" sheetId="15" r:id="rId6"/>
    <sheet name="Sheet1" sheetId="19" state="hidden" r:id="rId7"/>
  </sheets>
  <definedNames>
    <definedName name="_xlnm.Print_Area" localSheetId="2">'GA55'!$C$2:$AB$31</definedName>
    <definedName name="_xlnm.Print_Area" localSheetId="5">'NEW TAX REGIME'!$B$2:$Q$59</definedName>
    <definedName name="_xlnm.Print_Area" localSheetId="4">'OLD TAX REGIME'!$B$1:$Q$67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/>
  <c r="D21"/>
  <c r="H21" s="1"/>
  <c r="I17"/>
  <c r="I18"/>
  <c r="I19"/>
  <c r="I16"/>
  <c r="I9"/>
  <c r="I10"/>
  <c r="I11"/>
  <c r="I12"/>
  <c r="I13"/>
  <c r="I14"/>
  <c r="I15"/>
  <c r="I8"/>
  <c r="H17"/>
  <c r="H18"/>
  <c r="H19"/>
  <c r="H16"/>
  <c r="H24"/>
  <c r="M10" l="1"/>
  <c r="M11"/>
  <c r="M12" s="1"/>
  <c r="M9"/>
  <c r="D8"/>
  <c r="L8"/>
  <c r="L9"/>
  <c r="L10"/>
  <c r="L11"/>
  <c r="L12"/>
  <c r="L13"/>
  <c r="L14"/>
  <c r="L15"/>
  <c r="L16"/>
  <c r="L17"/>
  <c r="L18"/>
  <c r="L19"/>
  <c r="N20"/>
  <c r="D22"/>
  <c r="N22" s="1"/>
  <c r="N23"/>
  <c r="N25"/>
  <c r="N26"/>
  <c r="M10" i="15"/>
  <c r="P11" s="1"/>
  <c r="M10" i="14"/>
  <c r="P11" s="1"/>
  <c r="M13" i="15"/>
  <c r="M15"/>
  <c r="O64" i="14"/>
  <c r="K15"/>
  <c r="P6"/>
  <c r="R9" i="2"/>
  <c r="R10"/>
  <c r="R11"/>
  <c r="N28" i="14"/>
  <c r="E4"/>
  <c r="O55" i="15"/>
  <c r="P52"/>
  <c r="P18"/>
  <c r="P4"/>
  <c r="P4" i="14"/>
  <c r="L4" i="15"/>
  <c r="L4" i="14"/>
  <c r="E4" i="15"/>
  <c r="P34" i="14"/>
  <c r="P61"/>
  <c r="P45"/>
  <c r="P44"/>
  <c r="P43"/>
  <c r="P37"/>
  <c r="P38"/>
  <c r="P39"/>
  <c r="P40"/>
  <c r="P41"/>
  <c r="P42"/>
  <c r="N30"/>
  <c r="N29"/>
  <c r="N27"/>
  <c r="N26"/>
  <c r="N25"/>
  <c r="N24"/>
  <c r="N22"/>
  <c r="H31"/>
  <c r="H30"/>
  <c r="H29"/>
  <c r="H26"/>
  <c r="H25"/>
  <c r="H24"/>
  <c r="P18"/>
  <c r="H15"/>
  <c r="M13"/>
  <c r="E15"/>
  <c r="M15"/>
  <c r="M9"/>
  <c r="M8"/>
  <c r="O8" i="2"/>
  <c r="B2" i="14"/>
  <c r="B2" i="15"/>
  <c r="P35"/>
  <c r="P24"/>
  <c r="P36"/>
  <c r="P16"/>
  <c r="Z26" i="2"/>
  <c r="V9"/>
  <c r="O11"/>
  <c r="O10"/>
  <c r="R6"/>
  <c r="L7"/>
  <c r="K27"/>
  <c r="V10"/>
  <c r="V11"/>
  <c r="V12"/>
  <c r="T6"/>
  <c r="O9"/>
  <c r="O12"/>
  <c r="O13"/>
  <c r="Q8"/>
  <c r="Y27"/>
  <c r="X27"/>
  <c r="W27"/>
  <c r="U27"/>
  <c r="H28" i="14"/>
  <c r="P27" i="2"/>
  <c r="L27"/>
  <c r="J27"/>
  <c r="G27"/>
  <c r="F27"/>
  <c r="E27"/>
  <c r="E31"/>
  <c r="AA31"/>
  <c r="Z21"/>
  <c r="Z20"/>
  <c r="D6"/>
  <c r="T9"/>
  <c r="T10"/>
  <c r="Q9"/>
  <c r="AA6"/>
  <c r="AA5"/>
  <c r="S5"/>
  <c r="M6"/>
  <c r="M5"/>
  <c r="D5"/>
  <c r="C2"/>
  <c r="Q10"/>
  <c r="Q11"/>
  <c r="AA20"/>
  <c r="AA26"/>
  <c r="O23"/>
  <c r="Z23" s="1"/>
  <c r="AA23" s="1"/>
  <c r="O25"/>
  <c r="Z25"/>
  <c r="AA25"/>
  <c r="Q12"/>
  <c r="Q13"/>
  <c r="Q14"/>
  <c r="Q15"/>
  <c r="Q16"/>
  <c r="Q17"/>
  <c r="Q18"/>
  <c r="Q19"/>
  <c r="Q27"/>
  <c r="H22" i="14"/>
  <c r="R12" i="2"/>
  <c r="R13"/>
  <c r="R14"/>
  <c r="R15"/>
  <c r="R16"/>
  <c r="R17"/>
  <c r="R18"/>
  <c r="R19"/>
  <c r="R27"/>
  <c r="V13"/>
  <c r="V14"/>
  <c r="V15"/>
  <c r="A2" i="6"/>
  <c r="T11" i="2"/>
  <c r="T12"/>
  <c r="O14"/>
  <c r="P16" i="14"/>
  <c r="V16" i="2"/>
  <c r="V17"/>
  <c r="V18"/>
  <c r="J64" i="14"/>
  <c r="J55" i="15"/>
  <c r="F64" i="14"/>
  <c r="T13" i="2"/>
  <c r="O15"/>
  <c r="F55" i="15"/>
  <c r="V19" i="2"/>
  <c r="L64" i="14"/>
  <c r="L55" i="15"/>
  <c r="T14" i="2"/>
  <c r="O16"/>
  <c r="M64" i="14"/>
  <c r="M55" i="15"/>
  <c r="V27" i="2"/>
  <c r="P55" i="15"/>
  <c r="P64" i="14"/>
  <c r="T15" i="2"/>
  <c r="O17"/>
  <c r="T16"/>
  <c r="O18"/>
  <c r="T17"/>
  <c r="O19"/>
  <c r="T18"/>
  <c r="T27"/>
  <c r="H23" i="14"/>
  <c r="P46" l="1"/>
  <c r="O22" i="2"/>
  <c r="Z22" s="1"/>
  <c r="AA22" s="1"/>
  <c r="D9"/>
  <c r="H8"/>
  <c r="N8" s="1"/>
  <c r="M13"/>
  <c r="N24" l="1"/>
  <c r="D10"/>
  <c r="S8"/>
  <c r="H9"/>
  <c r="N21"/>
  <c r="AA21" s="1"/>
  <c r="M14"/>
  <c r="N9" l="1"/>
  <c r="AA9" s="1"/>
  <c r="Z8"/>
  <c r="S9"/>
  <c r="Z9" s="1"/>
  <c r="H10"/>
  <c r="D11"/>
  <c r="S10"/>
  <c r="Z10" s="1"/>
  <c r="O24"/>
  <c r="M15"/>
  <c r="N10" l="1"/>
  <c r="AA10" s="1"/>
  <c r="O27"/>
  <c r="H27" i="14" s="1"/>
  <c r="N31" s="1"/>
  <c r="P32" s="1"/>
  <c r="P35" s="1"/>
  <c r="P47" s="1"/>
  <c r="Z24" i="2"/>
  <c r="AA24" s="1"/>
  <c r="H11"/>
  <c r="D12"/>
  <c r="S11"/>
  <c r="Z11" s="1"/>
  <c r="N11"/>
  <c r="AA8"/>
  <c r="M16"/>
  <c r="AA11" l="1"/>
  <c r="D13"/>
  <c r="H12"/>
  <c r="S12"/>
  <c r="N12"/>
  <c r="M17"/>
  <c r="Z12" l="1"/>
  <c r="N13"/>
  <c r="AA13" s="1"/>
  <c r="D14"/>
  <c r="S13"/>
  <c r="Z13" s="1"/>
  <c r="H13"/>
  <c r="M18"/>
  <c r="N14" l="1"/>
  <c r="D15"/>
  <c r="H14"/>
  <c r="S14"/>
  <c r="Z14" s="1"/>
  <c r="AA12"/>
  <c r="M19"/>
  <c r="D16" l="1"/>
  <c r="S15"/>
  <c r="Z15" s="1"/>
  <c r="H15"/>
  <c r="N15"/>
  <c r="AA14"/>
  <c r="M27"/>
  <c r="AA15" l="1"/>
  <c r="D17"/>
  <c r="S16"/>
  <c r="Z16" s="1"/>
  <c r="N16"/>
  <c r="AA16" s="1"/>
  <c r="D18" l="1"/>
  <c r="S17"/>
  <c r="Z17" s="1"/>
  <c r="N17"/>
  <c r="AA17" s="1"/>
  <c r="D19" l="1"/>
  <c r="S18"/>
  <c r="Z18" s="1"/>
  <c r="N18"/>
  <c r="AA18" l="1"/>
  <c r="I27"/>
  <c r="S19"/>
  <c r="H27"/>
  <c r="N19"/>
  <c r="D27"/>
  <c r="Z19" l="1"/>
  <c r="Z27" s="1"/>
  <c r="S27"/>
  <c r="AA19"/>
  <c r="AA27" s="1"/>
  <c r="N27"/>
  <c r="P5" i="14" s="1"/>
  <c r="P7" l="1"/>
  <c r="P12" s="1"/>
  <c r="P17" s="1"/>
  <c r="P19" s="1"/>
  <c r="P48" s="1"/>
  <c r="P49" s="1"/>
  <c r="P5" i="15"/>
  <c r="P7" s="1"/>
  <c r="P12" s="1"/>
  <c r="P17" s="1"/>
  <c r="P19" s="1"/>
  <c r="P37" s="1"/>
  <c r="P38" s="1"/>
  <c r="P57" i="14" l="1"/>
  <c r="P54"/>
  <c r="P55"/>
  <c r="P53"/>
  <c r="P56" s="1"/>
  <c r="P58" s="1"/>
  <c r="P59" s="1"/>
  <c r="P60" s="1"/>
  <c r="P62" s="1"/>
  <c r="P46" i="15"/>
  <c r="P44"/>
  <c r="P42"/>
  <c r="P45"/>
  <c r="P43"/>
  <c r="P47" l="1"/>
  <c r="B65" i="14"/>
  <c r="P65"/>
  <c r="P48" i="15" l="1"/>
  <c r="P49" s="1"/>
  <c r="P50" s="1"/>
  <c r="P51" s="1"/>
  <c r="P53" s="1"/>
  <c r="P56" l="1"/>
  <c r="B56"/>
</calcChain>
</file>

<file path=xl/sharedStrings.xml><?xml version="1.0" encoding="utf-8"?>
<sst xmlns="http://schemas.openxmlformats.org/spreadsheetml/2006/main" count="384" uniqueCount="284">
  <si>
    <t>PAN :</t>
  </si>
  <si>
    <t/>
  </si>
  <si>
    <t xml:space="preserve">अन्य आय </t>
  </si>
  <si>
    <t>Nil</t>
  </si>
  <si>
    <t>3,00,001-5,00,000</t>
  </si>
  <si>
    <t>2,50,001-5,00,000</t>
  </si>
  <si>
    <t>Signature of Employee</t>
  </si>
  <si>
    <t>Signature of DDO</t>
  </si>
  <si>
    <t>Name :</t>
  </si>
  <si>
    <t>TAN:</t>
  </si>
  <si>
    <t>Bank A/c :</t>
  </si>
  <si>
    <t xml:space="preserve">     Post :</t>
  </si>
  <si>
    <t>SI No :</t>
  </si>
  <si>
    <t>Mobile No. :</t>
  </si>
  <si>
    <t>Month</t>
  </si>
  <si>
    <t>Basic Pay</t>
  </si>
  <si>
    <t>Dearness Pay</t>
  </si>
  <si>
    <t>Leave  Pay</t>
  </si>
  <si>
    <t>Spl. Pay</t>
  </si>
  <si>
    <t>D.A.</t>
  </si>
  <si>
    <t>H.R.A.</t>
  </si>
  <si>
    <t>Washing Allow.</t>
  </si>
  <si>
    <t>ROP (If any, put the value in minus)</t>
  </si>
  <si>
    <t>Other Allowance</t>
  </si>
  <si>
    <t>Gross  Salary</t>
  </si>
  <si>
    <t>GPF LOAN</t>
  </si>
  <si>
    <t>SI</t>
  </si>
  <si>
    <t>SI LOAN + INT</t>
  </si>
  <si>
    <t>RGHS / RPMF</t>
  </si>
  <si>
    <t>LIC</t>
  </si>
  <si>
    <t>Group Insurance  
Accidental</t>
  </si>
  <si>
    <t>Income Tax / TDS</t>
  </si>
  <si>
    <t>Hitkari Nidhi</t>
  </si>
  <si>
    <t>Other Deduction</t>
  </si>
  <si>
    <t>Total
Deduction</t>
  </si>
  <si>
    <t>Net Payment</t>
  </si>
  <si>
    <t>Bill No. - Date 
/ 
TV No. - Date</t>
  </si>
  <si>
    <t>Salary Arrear</t>
  </si>
  <si>
    <t>Other 1</t>
  </si>
  <si>
    <t>TOTAL</t>
  </si>
  <si>
    <t>digitalgurujihelp</t>
  </si>
  <si>
    <t>YES</t>
  </si>
  <si>
    <t>NO</t>
  </si>
  <si>
    <t xml:space="preserve">कार्मिक की व्यक्तिगत जानकारी </t>
  </si>
  <si>
    <t>यदि हाँ, तो समर्पित बिल माह:-</t>
  </si>
  <si>
    <t>क्या आपको बोनस मिला है ?</t>
  </si>
  <si>
    <t>दुर्घटना बीमा प्रीमियम राशि:-</t>
  </si>
  <si>
    <t>क्या आप वरिष्ट नागरिक (60-80) आयु वर्ग में आते है ?</t>
  </si>
  <si>
    <t>शहरी क्षतिपूर्ती भत्ता (CCA) :-</t>
  </si>
  <si>
    <t xml:space="preserve">वेतन के अलावा अन्य आय, कटौतियाँ, एवं छूट का विवरण </t>
  </si>
  <si>
    <t>GPF/GPF2004</t>
  </si>
  <si>
    <t>(i)</t>
  </si>
  <si>
    <t>(xi)</t>
  </si>
  <si>
    <t>(ii)</t>
  </si>
  <si>
    <t>(iii)</t>
  </si>
  <si>
    <t>(xii)</t>
  </si>
  <si>
    <t>(iv)</t>
  </si>
  <si>
    <t>(xiii)</t>
  </si>
  <si>
    <t>(v)</t>
  </si>
  <si>
    <t>(xiv)</t>
  </si>
  <si>
    <t>(vi)</t>
  </si>
  <si>
    <t>(xv)</t>
  </si>
  <si>
    <t>(vii)</t>
  </si>
  <si>
    <t>(xvi)</t>
  </si>
  <si>
    <t>(viii)</t>
  </si>
  <si>
    <t>(xvii)</t>
  </si>
  <si>
    <t>(ix)</t>
  </si>
  <si>
    <t>(x)</t>
  </si>
  <si>
    <t>सुकन्या समृद्धि योजना में जमा राशि</t>
  </si>
  <si>
    <t>5,00,001-10,00,000</t>
  </si>
  <si>
    <t>NA</t>
  </si>
  <si>
    <t>GPF NO.:-</t>
  </si>
  <si>
    <t>L10</t>
  </si>
  <si>
    <t>उपयोग के दिशानिर्देश</t>
  </si>
  <si>
    <r>
      <rPr>
        <b/>
        <sz val="14"/>
        <color theme="1"/>
        <rFont val="Calibri"/>
        <family val="2"/>
        <scheme val="minor"/>
      </rPr>
      <t>MASTER DATA SHEET</t>
    </r>
    <r>
      <rPr>
        <b/>
        <sz val="14"/>
        <color theme="1"/>
        <rFont val="DevLys 010"/>
      </rPr>
      <t xml:space="preserve"> की सभी पूर्तियां करनी अनिवार्य है </t>
    </r>
    <r>
      <rPr>
        <b/>
        <sz val="14"/>
        <color theme="1"/>
        <rFont val="Calibri"/>
        <family val="2"/>
        <scheme val="minor"/>
      </rPr>
      <t>|</t>
    </r>
  </si>
  <si>
    <r>
      <rPr>
        <b/>
        <sz val="14"/>
        <color theme="1"/>
        <rFont val="Calibri"/>
        <family val="2"/>
        <scheme val="minor"/>
      </rPr>
      <t>OLD TAX REGIME व NEW TAX REGIME</t>
    </r>
    <r>
      <rPr>
        <b/>
        <sz val="14"/>
        <color theme="1"/>
        <rFont val="DevLys 010"/>
      </rPr>
      <t xml:space="preserve"> वाली शीट पूर्णतया लॉक है इसमें कुछ भी लिखने की अनुमति नही है जो भी सुधार करना हो </t>
    </r>
    <r>
      <rPr>
        <b/>
        <sz val="14"/>
        <color theme="1"/>
        <rFont val="Calibri"/>
        <family val="2"/>
        <scheme val="minor"/>
      </rPr>
      <t>GA55 व EXTRA DEDUCATION</t>
    </r>
    <r>
      <rPr>
        <b/>
        <sz val="14"/>
        <color theme="1"/>
        <rFont val="DevLys 010"/>
      </rPr>
      <t xml:space="preserve"> वाली शीटमें करे </t>
    </r>
    <r>
      <rPr>
        <b/>
        <sz val="14"/>
        <color theme="1"/>
        <rFont val="Calibri"/>
        <family val="2"/>
        <scheme val="minor"/>
      </rPr>
      <t>|</t>
    </r>
  </si>
  <si>
    <r>
      <rPr>
        <b/>
        <sz val="14"/>
        <color theme="1"/>
        <rFont val="Calibri"/>
        <family val="2"/>
        <scheme val="minor"/>
      </rPr>
      <t>GA55 व TAX SHEETS</t>
    </r>
    <r>
      <rPr>
        <b/>
        <sz val="14"/>
        <color theme="1"/>
        <rFont val="DevLys 010"/>
      </rPr>
      <t xml:space="preserve"> को पेपर साइज़ </t>
    </r>
    <r>
      <rPr>
        <b/>
        <sz val="14"/>
        <color theme="1"/>
        <rFont val="Calibri"/>
        <family val="2"/>
        <scheme val="minor"/>
      </rPr>
      <t>A4</t>
    </r>
    <r>
      <rPr>
        <b/>
        <sz val="14"/>
        <color theme="1"/>
        <rFont val="DevLys 010"/>
      </rPr>
      <t xml:space="preserve"> पर सेट किया हुआ है</t>
    </r>
    <r>
      <rPr>
        <b/>
        <sz val="14"/>
        <color theme="1"/>
        <rFont val="Calibri"/>
        <family val="2"/>
        <scheme val="minor"/>
      </rPr>
      <t>, OLD TAX REGIME OR NEW TAX REGIME</t>
    </r>
    <r>
      <rPr>
        <b/>
        <sz val="14"/>
        <color theme="1"/>
        <rFont val="DevLys 010"/>
      </rPr>
      <t xml:space="preserve"> में से जिसमे फायदा हो उसे चुने व उसका प्रिंट ले लेंवें </t>
    </r>
    <r>
      <rPr>
        <b/>
        <sz val="14"/>
        <color theme="1"/>
        <rFont val="Calibri"/>
        <family val="2"/>
        <scheme val="minor"/>
      </rPr>
      <t>|</t>
    </r>
  </si>
  <si>
    <r>
      <rPr>
        <b/>
        <sz val="14"/>
        <color theme="1"/>
        <rFont val="Calibri"/>
        <family val="2"/>
        <scheme val="minor"/>
      </rPr>
      <t>EXTRA DEDUCATION</t>
    </r>
    <r>
      <rPr>
        <b/>
        <sz val="14"/>
        <color theme="1"/>
        <rFont val="DevLys 010"/>
      </rPr>
      <t xml:space="preserve"> शीट में वेतन के अतिरिक्त आय</t>
    </r>
    <r>
      <rPr>
        <b/>
        <sz val="14"/>
        <color theme="1"/>
        <rFont val="Calibri"/>
        <family val="2"/>
        <scheme val="minor"/>
      </rPr>
      <t>,</t>
    </r>
    <r>
      <rPr>
        <b/>
        <sz val="14"/>
        <color theme="1"/>
        <rFont val="DevLys 010"/>
      </rPr>
      <t xml:space="preserve"> विभिन्न कटौतियाँ</t>
    </r>
    <r>
      <rPr>
        <b/>
        <sz val="14"/>
        <color theme="1"/>
        <rFont val="Calibri"/>
        <family val="2"/>
        <scheme val="minor"/>
      </rPr>
      <t>,</t>
    </r>
    <r>
      <rPr>
        <b/>
        <sz val="14"/>
        <color theme="1"/>
        <rFont val="DevLys 010"/>
      </rPr>
      <t xml:space="preserve"> विभिन्न जमा राशि </t>
    </r>
    <r>
      <rPr>
        <b/>
        <sz val="14"/>
        <color theme="1"/>
        <rFont val="Calibri"/>
        <family val="2"/>
        <scheme val="minor"/>
      </rPr>
      <t>/</t>
    </r>
    <r>
      <rPr>
        <b/>
        <sz val="14"/>
        <color theme="1"/>
        <rFont val="DevLys 010"/>
      </rPr>
      <t xml:space="preserve"> छूट</t>
    </r>
    <r>
      <rPr>
        <b/>
        <sz val="14"/>
        <color theme="1"/>
        <rFont val="Calibri"/>
        <family val="2"/>
        <scheme val="minor"/>
      </rPr>
      <t>,</t>
    </r>
    <r>
      <rPr>
        <b/>
        <sz val="14"/>
        <color theme="1"/>
        <rFont val="DevLys 010"/>
      </rPr>
      <t xml:space="preserve"> वेतन के अलावा काटा गया आयकर आदि विवरण लिखा जाना है ।</t>
    </r>
  </si>
  <si>
    <t xml:space="preserve">You Tube:- DIGITAL GURUJI HELP 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</si>
  <si>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</si>
  <si>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</si>
  <si>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</si>
  <si>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</si>
  <si>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</si>
  <si>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</si>
  <si>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</si>
  <si>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</si>
  <si>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</si>
  <si>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</si>
  <si>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</si>
  <si>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</si>
  <si>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</si>
  <si>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</si>
  <si>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</si>
  <si>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</si>
  <si>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</si>
  <si>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</si>
  <si>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</si>
  <si>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</si>
  <si>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</si>
  <si>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</si>
  <si>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</si>
  <si>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</si>
  <si>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r>
      <t xml:space="preserve"> मास्टर डाटा शीट में अपना वेतन व व्यक्तिगत जानकारी भरें व </t>
    </r>
    <r>
      <rPr>
        <b/>
        <sz val="14"/>
        <color theme="1"/>
        <rFont val="Calibri"/>
        <family val="2"/>
        <scheme val="minor"/>
      </rPr>
      <t>GA55</t>
    </r>
    <r>
      <rPr>
        <b/>
        <sz val="14"/>
        <color theme="1"/>
        <rFont val="DevLys 010"/>
      </rPr>
      <t xml:space="preserve"> से विवरण का मिलान कर लेंवें विसंगति होने पर </t>
    </r>
    <r>
      <rPr>
        <b/>
        <sz val="14"/>
        <color theme="1"/>
        <rFont val="Calibri"/>
        <family val="2"/>
        <scheme val="minor"/>
      </rPr>
      <t>GA55</t>
    </r>
    <r>
      <rPr>
        <b/>
        <sz val="14"/>
        <color theme="1"/>
        <rFont val="DevLys 010"/>
      </rPr>
      <t xml:space="preserve"> में मेन्यूल सुधार कर लेंवें</t>
    </r>
    <r>
      <rPr>
        <b/>
        <sz val="14"/>
        <color theme="1"/>
        <rFont val="Calibri"/>
        <family val="2"/>
        <scheme val="minor"/>
      </rPr>
      <t xml:space="preserve"> |</t>
    </r>
  </si>
  <si>
    <t>JJJJJJ</t>
  </si>
  <si>
    <t xml:space="preserve">https://youtu.be/7a0Kds6wPcg  </t>
  </si>
  <si>
    <t>(xviii)</t>
  </si>
  <si>
    <t>(xix)</t>
  </si>
  <si>
    <t>नाम कर्मचारी :-</t>
  </si>
  <si>
    <t>पद :-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</si>
  <si>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</si>
  <si>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 xml:space="preserve">शेष ( 2-3) </t>
  </si>
  <si>
    <t xml:space="preserve">  (i) मनोरंजन भत्ता धारा  16  (ii) के अंतर्गत </t>
  </si>
  <si>
    <t xml:space="preserve"> (ii) व्यवसाय कर  धारा  16  (iii) के अंतर्गत </t>
  </si>
  <si>
    <t xml:space="preserve"> (iii) स्टैण्डर्ड डीडेक्सन (Standard Deduction)  50,000  (अधिकतम )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</si>
  <si>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</si>
  <si>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</si>
  <si>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</si>
  <si>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</si>
  <si>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</si>
  <si>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</si>
  <si>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</si>
  <si>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</si>
  <si>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</si>
  <si>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</si>
  <si>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राज्य बीमा (SI)</t>
  </si>
  <si>
    <t>पेंशन योजना में योगदान  ECPF धारा  80ccd(1)</t>
  </si>
  <si>
    <t>पेंशन प्लान हेतु योगदान  (धारा 80ccc)</t>
  </si>
  <si>
    <t>राष्ट्रीय बचत पत्र (NSC)</t>
  </si>
  <si>
    <t xml:space="preserve">राष्ट्रीय बचत पत्र पर अदत ब्याज </t>
  </si>
  <si>
    <t>लोक भविष्य निधि (PPF)</t>
  </si>
  <si>
    <t>टियुशन फ़ीस</t>
  </si>
  <si>
    <t>राष्ट्रीय बचत पत्र स्कीम (NSS)</t>
  </si>
  <si>
    <t xml:space="preserve">इक्विटी लिंक सेविंग स्कीम </t>
  </si>
  <si>
    <t>स्थगत वार्षिकी (Defferred Annuty)</t>
  </si>
  <si>
    <t>सामूहिक बीमा प्रीमियम  (G.Ins.)</t>
  </si>
  <si>
    <t>पी.एल.आई . (PLI)</t>
  </si>
  <si>
    <t xml:space="preserve">यू एल आई पी / वार्षिक प्लान </t>
  </si>
  <si>
    <t>गृह ऋण किस्त (HBA Premium)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</si>
  <si>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</si>
  <si>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</si>
  <si>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</si>
  <si>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</si>
  <si>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</si>
  <si>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</si>
  <si>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</si>
  <si>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</si>
  <si>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</si>
  <si>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</si>
  <si>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</si>
  <si>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</si>
  <si>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</si>
  <si>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</si>
  <si>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</si>
  <si>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 xml:space="preserve">(1) योग आयकर </t>
  </si>
  <si>
    <t>(3) शेष आयकर  (1-2)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</si>
  <si>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</si>
  <si>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</si>
  <si>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</si>
  <si>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योग (5) </t>
  </si>
  <si>
    <t>कुल शेष -/+ (6 एवं 7)</t>
  </si>
  <si>
    <t>शेष -/+  (7 (अ)  एवं योग 7 (ब) का )</t>
  </si>
  <si>
    <t>सकल आय                                                                                                                                                            योग (8+9)</t>
  </si>
  <si>
    <t>जीवन बीमा  ( LIC)</t>
  </si>
  <si>
    <t>योग  ( i से xix )</t>
  </si>
  <si>
    <t>अधिकतम कटोती राशि 1.50 लाख रुपये तक</t>
  </si>
  <si>
    <t>(C) घटाइये - धारा  80CCD (1B) नवीन पेंशन योजना में अतिरिक्त अंशदान  (अधिकतम 50,000 रु. )</t>
  </si>
  <si>
    <t>9. धारा 80 GGA अनुमोदित वैज्ञानिक, सामाजिक, ग्रामीण विकास आदि हेतु दिया गया दान</t>
  </si>
  <si>
    <t>8. धारा 80 TTB वरिष्ठ नागरिकों को सभी प्रकार के ब्याज पर छूट अधिकतम - 50,000 रु.        U/S 194(A)</t>
  </si>
  <si>
    <t>कुल योग 12 ( 1 से 9 तक )</t>
  </si>
  <si>
    <t xml:space="preserve">2,50,000 तक </t>
  </si>
  <si>
    <t xml:space="preserve">10,00,000 से अधिक </t>
  </si>
  <si>
    <t xml:space="preserve">3,00,000 तक </t>
  </si>
  <si>
    <t xml:space="preserve">5,00,000 तक </t>
  </si>
  <si>
    <t>(2) छुट धारा 87(A)  (5 लाख की कर योग्य आय पर आयकर की छुट अधिकतम रु. 12500/- तक)</t>
  </si>
  <si>
    <t>(4) शिक्षा एवं चिकित्सा उपकर  4% (आयकर पर )</t>
  </si>
  <si>
    <t xml:space="preserve">                                                                                                                                                             कुल आयकर  (3+4)</t>
  </si>
  <si>
    <t xml:space="preserve">टी. डी. एस. राशि </t>
  </si>
  <si>
    <t xml:space="preserve">कुल टैक्स कटौती योग कॉलम 19 </t>
  </si>
  <si>
    <t xml:space="preserve">घटाए कटोतियाँ :- </t>
  </si>
  <si>
    <t xml:space="preserve">7. धारा 80 TTA बचत खाते पर अधिकतम ब्याज पर 10,000           U/S 194(IA)  </t>
  </si>
  <si>
    <t>NEW TAX REGIME</t>
  </si>
  <si>
    <t>OLD TAX REGIME</t>
  </si>
  <si>
    <t>पद</t>
  </si>
  <si>
    <t xml:space="preserve">योग 11(A+B+C)      </t>
  </si>
  <si>
    <t>कार्यालय का नाम:-</t>
  </si>
  <si>
    <t>कार्यालय का TAN NO.:-</t>
  </si>
  <si>
    <t>DDO का नाम:-</t>
  </si>
  <si>
    <t>कार्मिक का नाम:-</t>
  </si>
  <si>
    <t>कार्मिक का  पद:-</t>
  </si>
  <si>
    <t>कार्मिक का PAN NO.:-</t>
  </si>
  <si>
    <t>कार्मिक का A/C NO.:-</t>
  </si>
  <si>
    <t>SI नंबर:-</t>
  </si>
  <si>
    <t>राज्य बीमा मासिक कटौती राशि:-</t>
  </si>
  <si>
    <t>कार्मिक का मोबाईल नंबर:-</t>
  </si>
  <si>
    <t>पे लेवल :-</t>
  </si>
  <si>
    <t>GPF की मासिक कटौती:-</t>
  </si>
  <si>
    <t>क्या आपने RGHS कटौती का विकल्प लिया है ?</t>
  </si>
  <si>
    <t>क्या हितकारी निधि की कटौती करनी है ?</t>
  </si>
  <si>
    <t xml:space="preserve">अन्य राशि जो धारा 80 C के अंतर्गत छुट  </t>
  </si>
  <si>
    <t>मकान किराया भत्ता (यदि रसीद से छूट ) HRA</t>
  </si>
  <si>
    <t xml:space="preserve"> ट्यूशन फ़ीस (Tution Fees)</t>
  </si>
  <si>
    <t xml:space="preserve">  मनोरंजन भत्ता धारा  16  (ii) के अंतर्गत </t>
  </si>
  <si>
    <t xml:space="preserve"> व्यवसाय कर  धारा  16  (iii) के अंतर्गत  </t>
  </si>
  <si>
    <t xml:space="preserve"> गृह सम्पति से प्राप्त किराया  - आय </t>
  </si>
  <si>
    <t xml:space="preserve"> गृहकर </t>
  </si>
  <si>
    <t xml:space="preserve"> गृह ऋण की किस्त पर ब्याज जो छूट लेना है, यहाँ लिखें I</t>
  </si>
  <si>
    <t xml:space="preserve"> जीवन बीमा प्रीमियम  (जो वेतन से नहीं काटा गया है ) LIC</t>
  </si>
  <si>
    <t xml:space="preserve"> पी.एल.आई. (PLI)</t>
  </si>
  <si>
    <t xml:space="preserve">  यू एल आई पी / वार्षिक प्लान</t>
  </si>
  <si>
    <t xml:space="preserve">  राष्ट्रीय बचत पत्र (NSC)</t>
  </si>
  <si>
    <t xml:space="preserve">  राष्ट्रीय बचत पत्र पर अदत ब्याज </t>
  </si>
  <si>
    <t xml:space="preserve">  लोक भविष्य निधि (PPF)</t>
  </si>
  <si>
    <t xml:space="preserve">  राष्ट्रीय बचत पत्र स्कीम (NSS) </t>
  </si>
  <si>
    <t xml:space="preserve">  इक्विटी लिंक सेविंग स्कीम </t>
  </si>
  <si>
    <t xml:space="preserve">  सुकन्या समृद्धि योजना में जमा राशि  (SSY)</t>
  </si>
  <si>
    <t xml:space="preserve">Other Arrear </t>
  </si>
  <si>
    <t xml:space="preserve"> गृह ऋण की मूल किस्त यहाँ लिखनी है, HBA Premium</t>
  </si>
  <si>
    <t>धारा 80 ccc पेंशन प्लान हेतु अंश दान ( NPS के अलावा )</t>
  </si>
  <si>
    <t>धारा 80 CCD (1B) NPS में अतिरिक्त अंशदान ( अधिकतम 50,000)</t>
  </si>
  <si>
    <t>12,00,001 - 15,00,000</t>
  </si>
  <si>
    <t>15,00,001 से अधिक</t>
  </si>
  <si>
    <t>(2) छुट धारा 87(A)  (7 लाख की कर योग्य आय पर आयकर की छुट अधिकतम रु. 25000/- तक)</t>
  </si>
  <si>
    <t xml:space="preserve"> बचत खाते  (All Saving Accounts) की जमा राशि पर प्राप्त ब्याज</t>
  </si>
  <si>
    <t>FD (Bank/ Post Office) आदि अन्य जमा राशि पर प्राप्त कुल ब्याज (PPF को छोड़कर)</t>
  </si>
  <si>
    <t xml:space="preserve">ब्याज के अलावा अन्य आय (विभिन्न स्त्रो़त्र से) </t>
  </si>
  <si>
    <t xml:space="preserve">अन्य मद में जमा करायी गयी राशि यदि कोई हो तो (धारा 80C के अन्तर्गत) </t>
  </si>
  <si>
    <t>धारा 80CCD पेंशन प्लान हेतु अंशदान (NPS के अलावा)</t>
  </si>
  <si>
    <t>स्थगित वार्षिकी (Defferred Anniuty)</t>
  </si>
  <si>
    <t>धारा 10(14) के अन्तर्गत भत्ते जो कर मुक्त है</t>
  </si>
  <si>
    <t>धारा 80D -चिकित्सा बीमा प्रीमियम (सामान्य 25000, वरिष्ठ नागरिक 50000)</t>
  </si>
  <si>
    <t>धारा 80DD-विकलांग आश्रितों के चिकित्सा उपचार (विकलांगता 40%-75000, 80%-125000)</t>
  </si>
  <si>
    <t>धारा 80DDB- विशिष्ट रोगों के उपचार हेतु कटौती (सामान्य 40000, वरिष्ठ नागरिक 1 लाख)</t>
  </si>
  <si>
    <t>धारा 80E- उच्च शिक्षा हेतु लिए ऋण का ब्याज</t>
  </si>
  <si>
    <t>धारा 80G-धर्मार्थ संस्थाओं आदि को दिये दान (क श्रेणी 100%, एवं ख श्रेणी 50%)</t>
  </si>
  <si>
    <t>धारा 80U- स्थाई शारीरिक विकलांगता (अधिकतम 75000, 80% विकलांगता 125000)</t>
  </si>
  <si>
    <t>धारा 80GGA- अनुमोदित वैज्ञानिक,सामाजिक,ग्रामीण विकास हेतु दिया गया दान</t>
  </si>
  <si>
    <t>धारा 89 के अन्तर्गत राहत</t>
  </si>
  <si>
    <t>वेतन बिल के अलावा जमा कराया गया आयकर (TDS)</t>
  </si>
  <si>
    <t>इस वर्कबुक को मोबाइल फ्रेंडली बनाया गया है |</t>
  </si>
  <si>
    <r>
      <t>मोबाइल में उपयोग हेतु</t>
    </r>
    <r>
      <rPr>
        <b/>
        <sz val="14"/>
        <color theme="1"/>
        <rFont val="Calibri"/>
        <family val="2"/>
        <scheme val="minor"/>
      </rPr>
      <t xml:space="preserve"> WPS OFFICE APPLICATION या MICROSOFT EXCLE APPLICATION</t>
    </r>
    <r>
      <rPr>
        <b/>
        <sz val="14"/>
        <color theme="1"/>
        <rFont val="DevLys 010"/>
      </rPr>
      <t xml:space="preserve"> काम में ले</t>
    </r>
    <r>
      <rPr>
        <b/>
        <sz val="14"/>
        <color theme="1"/>
        <rFont val="Calibri"/>
        <family val="2"/>
        <scheme val="minor"/>
      </rPr>
      <t>,</t>
    </r>
    <r>
      <rPr>
        <b/>
        <sz val="14"/>
        <color theme="1"/>
        <rFont val="DevLys 010"/>
      </rPr>
      <t xml:space="preserve"> अन्यथा वर्कबुक ठीक प्रकार से काम नही करेगी </t>
    </r>
    <r>
      <rPr>
        <b/>
        <sz val="14"/>
        <color theme="1"/>
        <rFont val="Calibri"/>
        <family val="2"/>
        <scheme val="minor"/>
      </rPr>
      <t>|</t>
    </r>
  </si>
  <si>
    <r>
      <rPr>
        <b/>
        <sz val="20"/>
        <color rgb="FF002060"/>
        <rFont val="DevLys 010"/>
      </rPr>
      <t>यह प्रोग्राम राजस्थान के शिक्षकों के अनुरूप बनाया गया है</t>
    </r>
    <r>
      <rPr>
        <b/>
        <sz val="20"/>
        <color rgb="FF002060"/>
        <rFont val="Calibri"/>
        <family val="2"/>
        <scheme val="minor"/>
      </rPr>
      <t xml:space="preserve"> 
सुनील कुमार महावर, अध्यापक राउमावि वीर धोलिया, मावली, (उदयपुर)
किसी भी प्रकार की समस्या / सुझाव के लिए ईमेल करें-sk969019@gmail.com या  WhatsApp :- 9664061084</t>
    </r>
  </si>
  <si>
    <t>मार्च 2024 का मूल वेतन:-</t>
  </si>
  <si>
    <t>क्या आपने वित्तीय वर्ष 2024-25 मे समर्पित लिया है?</t>
  </si>
  <si>
    <t>Salary and Deduction Detail for FY : 2024-25</t>
  </si>
  <si>
    <t xml:space="preserve">आय : वर्ष  2024-25  में प्राप्त कुल आय ( कर योग्य मूल्यों सहित ) </t>
  </si>
  <si>
    <t xml:space="preserve">सितम्बर  2024
तक कुल राशि </t>
  </si>
  <si>
    <t xml:space="preserve">अक्टूम्बर से दिसम्बर 24
तक राशि </t>
  </si>
  <si>
    <t xml:space="preserve">जनवरी 2025
राशि </t>
  </si>
  <si>
    <t xml:space="preserve">फरवरी 2025
राशि </t>
  </si>
  <si>
    <t>3,00,001-7,00,000</t>
  </si>
  <si>
    <t>7,00,001-10,00,000</t>
  </si>
  <si>
    <t>10,00,001-12,00,000</t>
  </si>
  <si>
    <t>स्टैण्डर्ड डिडक्शन रुपये 50,000(old tax regime,75000(new tax regime)</t>
  </si>
  <si>
    <t>Surender
2024-25</t>
  </si>
  <si>
    <t>Bonus
2024-25</t>
  </si>
  <si>
    <t xml:space="preserve"> (iii) स्टैण्डर्ड डीडेक्सन (Standard Deduction)  75,000  (अधिकतम )</t>
  </si>
  <si>
    <t xml:space="preserve">GOVT SR SEC SCHOOL VEER DHOLIYA </t>
  </si>
  <si>
    <t>JDH70C</t>
  </si>
  <si>
    <t xml:space="preserve">SUNIL KUMAR MAHAWAR </t>
  </si>
  <si>
    <t xml:space="preserve">GGGGGHGH </t>
  </si>
  <si>
    <t>GPF066</t>
  </si>
  <si>
    <t>MR. SANTOSH KUMAR VYAS</t>
  </si>
  <si>
    <t xml:space="preserve">TEACHER </t>
  </si>
  <si>
    <t xml:space="preserve">MASTER DATA </t>
  </si>
  <si>
    <r>
      <t xml:space="preserve">हमारे यू - ट्यूब चैनल को सबस्क्राइब अवश्य करें व साथ ही नोटिफिकेशन बेल को भी दबाये ताकि     नवीनतम अपडेट्स आप तक पहुँच सकें </t>
    </r>
    <r>
      <rPr>
        <b/>
        <sz val="16"/>
        <color rgb="FF002060"/>
        <rFont val="Algerian"/>
        <family val="5"/>
      </rPr>
      <t xml:space="preserve">                                                            DIGITALGURUJI HELP</t>
    </r>
  </si>
  <si>
    <r>
      <t xml:space="preserve"> NOTE:-  </t>
    </r>
    <r>
      <rPr>
        <b/>
        <sz val="12"/>
        <color theme="1"/>
        <rFont val="DevLys 010"/>
      </rPr>
      <t>इस वर्क बुक को तैयार करने मे पूर्ण सावधानी बरती गयी है</t>
    </r>
    <r>
      <rPr>
        <b/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DevLys 010"/>
      </rPr>
      <t>यदि फिर भी कोई विसंगति होती है तो</t>
    </r>
    <r>
      <rPr>
        <b/>
        <sz val="12"/>
        <color theme="1"/>
        <rFont val="Calibri"/>
        <family val="2"/>
        <scheme val="minor"/>
      </rPr>
      <t xml:space="preserve">, </t>
    </r>
    <r>
      <rPr>
        <b/>
        <sz val="12"/>
        <color theme="1"/>
        <rFont val="DevLys 010"/>
      </rPr>
      <t>विभागीय आदेश ही मान्य होंगे</t>
    </r>
    <r>
      <rPr>
        <b/>
        <sz val="12"/>
        <color theme="1"/>
        <rFont val="Calibri"/>
        <family val="2"/>
        <scheme val="minor"/>
      </rPr>
      <t>,</t>
    </r>
    <r>
      <rPr>
        <b/>
        <sz val="12"/>
        <color theme="1"/>
        <rFont val="DevLys 010"/>
      </rPr>
      <t xml:space="preserve"> जिसका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DevLys 010"/>
      </rPr>
      <t>उत्तरदायित्व शीट तैयार करने वाले का नही होगा</t>
    </r>
    <r>
      <rPr>
        <b/>
        <sz val="12"/>
        <color theme="1"/>
        <rFont val="Calibri"/>
        <family val="2"/>
        <scheme val="minor"/>
      </rPr>
      <t xml:space="preserve"> |</t>
    </r>
  </si>
  <si>
    <r>
      <t xml:space="preserve">सामान्य प्रावधायी निधि  </t>
    </r>
    <r>
      <rPr>
        <b/>
        <sz val="15"/>
        <color theme="1"/>
        <rFont val="Calibri"/>
        <family val="2"/>
        <scheme val="minor"/>
      </rPr>
      <t>GPF) / GPF - 2004</t>
    </r>
  </si>
  <si>
    <r>
      <t xml:space="preserve">आयकर गणना प्रपत्र वर्ष </t>
    </r>
    <r>
      <rPr>
        <b/>
        <sz val="20"/>
        <color rgb="FFFF0000"/>
        <rFont val="Times New Roman"/>
        <family val="1"/>
      </rPr>
      <t>2024-25 ( कर निर्धारण वर्ष  2025-26 )</t>
    </r>
  </si>
  <si>
    <t>(2)प्राप्त किराया रु.</t>
  </si>
  <si>
    <t xml:space="preserve">अक्टू. से दिस. 24
तक राशि </t>
  </si>
  <si>
    <t>आयकर गणना प्रपत्र वर्ष 2024-25 ( कर निर्धारण वर्ष  2025-26 )</t>
  </si>
  <si>
    <t xml:space="preserve">(A) धारा  US 80C, 80CCC,80CCD (1) अधिकतम कटौती की राशि </t>
  </si>
  <si>
    <t>कुल आयकर (3+4):-</t>
  </si>
  <si>
    <t xml:space="preserve">कुल शेष -/+ (6 एवं 7)   </t>
  </si>
  <si>
    <t xml:space="preserve">शेष -/+  (7 (अ)  एवं योग 7 (ब) का ) :-   </t>
  </si>
  <si>
    <t xml:space="preserve">शेष ( 2-3)   </t>
  </si>
  <si>
    <t xml:space="preserve">                                                           योग (5)    </t>
  </si>
  <si>
    <t xml:space="preserve">                                                      शेष ( 4-5)    </t>
  </si>
  <si>
    <t xml:space="preserve">PAN :  </t>
  </si>
  <si>
    <t xml:space="preserve">कुल योग 12 ( 1 से 9 तक )  </t>
  </si>
  <si>
    <t xml:space="preserve">DA Arrear 1.24 to2.24 </t>
  </si>
  <si>
    <t>DA Arrear 7.24 to 10.24</t>
  </si>
  <si>
    <t xml:space="preserve">  HOUSE RENT ALL. दर</t>
  </si>
</sst>
</file>

<file path=xl/styles.xml><?xml version="1.0" encoding="utf-8"?>
<styleSheet xmlns="http://schemas.openxmlformats.org/spreadsheetml/2006/main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₹&quot;\ * #,##0_ ;_ &quot;₹&quot;\ * \-#,##0_ ;_ &quot;₹&quot;\ * &quot;-&quot;_ ;_ @_ "/>
    <numFmt numFmtId="165" formatCode="_ &quot;₹&quot;\ * #,##0.00_ ;_ &quot;₹&quot;\ * \-#,##0.00_ ;_ &quot;₹&quot;\ * &quot;-&quot;??_ ;_ @_ "/>
    <numFmt numFmtId="166" formatCode="mmm/yyyy"/>
    <numFmt numFmtId="167" formatCode="0;\-0;;@"/>
    <numFmt numFmtId="168" formatCode="_ &quot;₹&quot;\ * #,##0_ ;_ &quot;₹&quot;\ * \-#,##0_ ;_ &quot;₹&quot;\ * &quot;-&quot;??_ ;_ @_ "/>
    <numFmt numFmtId="169" formatCode="00000"/>
    <numFmt numFmtId="170" formatCode="00"/>
    <numFmt numFmtId="171" formatCode="mmmmyyyy"/>
  </numFmts>
  <fonts count="109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evLys 010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b/>
      <sz val="10"/>
      <name val="DevLys 010"/>
    </font>
    <font>
      <sz val="10"/>
      <name val="DevLys 010"/>
    </font>
    <font>
      <b/>
      <sz val="9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Times New Roman"/>
      <family val="1"/>
    </font>
    <font>
      <sz val="19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0066CC"/>
      <name val="Times New Roman"/>
      <family val="1"/>
    </font>
    <font>
      <b/>
      <sz val="13"/>
      <color rgb="FF00206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DevLys 010"/>
    </font>
    <font>
      <b/>
      <sz val="22"/>
      <color rgb="FFFF0000"/>
      <name val="Times New Roman"/>
      <family val="1"/>
    </font>
    <font>
      <b/>
      <sz val="19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4"/>
      <color theme="1"/>
      <name val="DevLys 010"/>
    </font>
    <font>
      <b/>
      <sz val="20"/>
      <color rgb="FF002060"/>
      <name val="DevLys 010"/>
    </font>
    <font>
      <b/>
      <sz val="48"/>
      <color theme="5" tint="-0.499984740745262"/>
      <name val="Algerian"/>
      <family val="5"/>
    </font>
    <font>
      <b/>
      <sz val="11"/>
      <color theme="5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2060"/>
      <name val="Algerian"/>
      <family val="5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DevLys 010"/>
    </font>
    <font>
      <b/>
      <sz val="20"/>
      <color rgb="FFFF0000"/>
      <name val="Times New Roman"/>
      <family val="1"/>
    </font>
    <font>
      <sz val="16"/>
      <color theme="1"/>
      <name val="Calibri"/>
      <family val="2"/>
      <scheme val="minor"/>
    </font>
    <font>
      <b/>
      <i/>
      <sz val="12"/>
      <color rgb="FF002060"/>
      <name val="Times New Roman"/>
      <family val="1"/>
    </font>
    <font>
      <b/>
      <i/>
      <sz val="12"/>
      <color rgb="FF7030A0"/>
      <name val="Times New Roman"/>
      <family val="1"/>
    </font>
    <font>
      <b/>
      <i/>
      <sz val="16"/>
      <color rgb="FFFF0000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6"/>
      <name val="Times New Roman"/>
      <family val="1"/>
    </font>
    <font>
      <b/>
      <sz val="13"/>
      <color rgb="FF0070C0"/>
      <name val="Times New Roman"/>
      <family val="1"/>
    </font>
    <font>
      <b/>
      <sz val="10"/>
      <name val="Times New Roman"/>
      <family val="1"/>
    </font>
    <font>
      <b/>
      <sz val="13"/>
      <color rgb="FFFF0000"/>
      <name val="Times New Roman"/>
      <family val="1"/>
    </font>
    <font>
      <b/>
      <sz val="11"/>
      <color rgb="FF002060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1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i/>
      <sz val="20"/>
      <color rgb="FFFFFF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32"/>
      <color theme="2"/>
      <name val="Times New Roman"/>
      <family val="1"/>
    </font>
    <font>
      <b/>
      <sz val="36"/>
      <color rgb="FFFFFF00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FFFF00"/>
      <name val="Calibri"/>
      <family val="2"/>
      <scheme val="minor"/>
    </font>
    <font>
      <sz val="11"/>
      <name val="Calibri"/>
      <family val="2"/>
      <scheme val="minor"/>
    </font>
    <font>
      <b/>
      <i/>
      <sz val="16"/>
      <color theme="1"/>
      <name val="Times New Roman"/>
      <family val="1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theme="5" tint="-0.249977111117893"/>
      <name val="Calibri"/>
      <family val="2"/>
      <scheme val="minor"/>
    </font>
    <font>
      <sz val="15"/>
      <name val="Calibri"/>
      <family val="2"/>
      <scheme val="minor"/>
    </font>
    <font>
      <b/>
      <sz val="20"/>
      <color rgb="FFFF0000"/>
      <name val="DevLys 010"/>
    </font>
    <font>
      <b/>
      <i/>
      <u/>
      <sz val="22"/>
      <color theme="1"/>
      <name val="Times New Roman"/>
      <family val="1"/>
    </font>
    <font>
      <b/>
      <i/>
      <sz val="12"/>
      <color rgb="FF0000FF"/>
      <name val="Times New Roman"/>
      <family val="1"/>
    </font>
    <font>
      <b/>
      <sz val="15"/>
      <name val="DevLys 010"/>
    </font>
    <font>
      <b/>
      <sz val="15"/>
      <name val="Arial"/>
      <family val="2"/>
    </font>
    <font>
      <sz val="15"/>
      <color theme="5" tint="-0.249977111117893"/>
      <name val="Calibri"/>
      <family val="2"/>
      <scheme val="minor"/>
    </font>
    <font>
      <b/>
      <sz val="15"/>
      <color theme="1"/>
      <name val="DevLys 010"/>
    </font>
    <font>
      <b/>
      <sz val="15"/>
      <color rgb="FF00B050"/>
      <name val="Times New Roman"/>
      <family val="1"/>
    </font>
    <font>
      <b/>
      <sz val="15"/>
      <color rgb="FFC00000"/>
      <name val="Calibri"/>
      <family val="2"/>
      <scheme val="minor"/>
    </font>
    <font>
      <b/>
      <i/>
      <sz val="15"/>
      <name val="Times New Roman"/>
      <family val="1"/>
    </font>
    <font>
      <b/>
      <i/>
      <sz val="20"/>
      <name val="Times New Roman"/>
      <family val="1"/>
    </font>
    <font>
      <sz val="15"/>
      <name val="DevLys 010"/>
    </font>
    <font>
      <b/>
      <i/>
      <sz val="14"/>
      <color rgb="FF0000FF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3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" fillId="0" borderId="0">
      <protection locked="0"/>
    </xf>
    <xf numFmtId="0" fontId="1" fillId="0" borderId="0">
      <alignment vertical="center"/>
    </xf>
    <xf numFmtId="0" fontId="1" fillId="0" borderId="0">
      <alignment vertical="center"/>
    </xf>
  </cellStyleXfs>
  <cellXfs count="341">
    <xf numFmtId="0" fontId="0" fillId="0" borderId="0" xfId="0"/>
    <xf numFmtId="0" fontId="0" fillId="32" borderId="0" xfId="0" applyFill="1"/>
    <xf numFmtId="0" fontId="0" fillId="26" borderId="0" xfId="0" applyFill="1"/>
    <xf numFmtId="0" fontId="42" fillId="26" borderId="0" xfId="0" applyFont="1" applyFill="1"/>
    <xf numFmtId="0" fontId="41" fillId="26" borderId="0" xfId="0" applyFont="1" applyFill="1"/>
    <xf numFmtId="0" fontId="43" fillId="26" borderId="0" xfId="0" applyFont="1" applyFill="1"/>
    <xf numFmtId="0" fontId="39" fillId="24" borderId="10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  <protection hidden="1"/>
    </xf>
    <xf numFmtId="0" fontId="29" fillId="26" borderId="0" xfId="1" applyFont="1" applyFill="1" applyAlignment="1" applyProtection="1">
      <alignment horizontal="center" vertical="center"/>
      <protection hidden="1"/>
    </xf>
    <xf numFmtId="0" fontId="30" fillId="26" borderId="0" xfId="1" applyFont="1" applyFill="1" applyAlignment="1" applyProtection="1">
      <alignment horizontal="center"/>
      <protection hidden="1"/>
    </xf>
    <xf numFmtId="0" fontId="22" fillId="26" borderId="0" xfId="1" applyFont="1" applyFill="1" applyAlignment="1" applyProtection="1">
      <alignment horizontal="center" vertical="center"/>
      <protection hidden="1"/>
    </xf>
    <xf numFmtId="0" fontId="0" fillId="30" borderId="0" xfId="0" applyFill="1" applyProtection="1">
      <protection hidden="1"/>
    </xf>
    <xf numFmtId="0" fontId="22" fillId="26" borderId="0" xfId="1" applyFont="1" applyFill="1" applyAlignment="1" applyProtection="1">
      <alignment horizontal="center" vertical="top"/>
      <protection hidden="1"/>
    </xf>
    <xf numFmtId="0" fontId="31" fillId="26" borderId="0" xfId="1" applyFont="1" applyFill="1" applyAlignment="1" applyProtection="1">
      <alignment vertical="center"/>
      <protection hidden="1"/>
    </xf>
    <xf numFmtId="0" fontId="34" fillId="26" borderId="0" xfId="1" applyFont="1" applyFill="1" applyAlignment="1" applyProtection="1">
      <alignment horizontal="right" vertical="center"/>
      <protection hidden="1"/>
    </xf>
    <xf numFmtId="0" fontId="33" fillId="26" borderId="0" xfId="1" applyFont="1" applyFill="1" applyAlignment="1" applyProtection="1">
      <alignment vertical="center"/>
      <protection hidden="1"/>
    </xf>
    <xf numFmtId="0" fontId="32" fillId="26" borderId="0" xfId="1" applyFont="1" applyFill="1" applyAlignment="1" applyProtection="1">
      <alignment horizontal="left" vertical="center"/>
      <protection hidden="1"/>
    </xf>
    <xf numFmtId="0" fontId="32" fillId="26" borderId="0" xfId="1" applyFont="1" applyFill="1" applyAlignment="1" applyProtection="1">
      <alignment horizontal="right" vertical="center"/>
      <protection hidden="1"/>
    </xf>
    <xf numFmtId="0" fontId="32" fillId="26" borderId="0" xfId="1" applyFont="1" applyFill="1" applyAlignment="1" applyProtection="1">
      <alignment vertical="center"/>
      <protection hidden="1"/>
    </xf>
    <xf numFmtId="167" fontId="0" fillId="30" borderId="0" xfId="0" applyNumberFormat="1" applyFill="1" applyProtection="1">
      <protection hidden="1"/>
    </xf>
    <xf numFmtId="0" fontId="27" fillId="30" borderId="0" xfId="1" applyFont="1" applyFill="1" applyAlignment="1" applyProtection="1">
      <alignment vertical="center"/>
      <protection hidden="1"/>
    </xf>
    <xf numFmtId="0" fontId="28" fillId="30" borderId="0" xfId="1" applyFont="1" applyFill="1" applyAlignment="1" applyProtection="1">
      <alignment horizontal="center" vertical="center" textRotation="90"/>
      <protection hidden="1"/>
    </xf>
    <xf numFmtId="0" fontId="3" fillId="30" borderId="0" xfId="1" applyFont="1" applyFill="1" applyAlignment="1" applyProtection="1">
      <alignment vertical="top" textRotation="90"/>
      <protection hidden="1"/>
    </xf>
    <xf numFmtId="0" fontId="31" fillId="26" borderId="0" xfId="1" applyFont="1" applyFill="1" applyAlignment="1" applyProtection="1">
      <alignment vertical="top"/>
      <protection hidden="1"/>
    </xf>
    <xf numFmtId="0" fontId="1" fillId="30" borderId="0" xfId="1" applyFill="1" applyProtection="1">
      <protection hidden="1"/>
    </xf>
    <xf numFmtId="0" fontId="49" fillId="0" borderId="0" xfId="0" applyFont="1" applyAlignment="1" applyProtection="1">
      <alignment vertical="center" wrapText="1"/>
      <protection hidden="1"/>
    </xf>
    <xf numFmtId="0" fontId="50" fillId="0" borderId="0" xfId="0" applyFont="1" applyAlignment="1" applyProtection="1">
      <alignment wrapText="1"/>
      <protection hidden="1"/>
    </xf>
    <xf numFmtId="0" fontId="52" fillId="26" borderId="0" xfId="0" applyFont="1" applyFill="1" applyAlignment="1">
      <alignment wrapText="1"/>
    </xf>
    <xf numFmtId="0" fontId="52" fillId="0" borderId="0" xfId="0" applyFont="1" applyAlignment="1">
      <alignment wrapText="1"/>
    </xf>
    <xf numFmtId="0" fontId="0" fillId="0" borderId="0" xfId="0" applyAlignment="1">
      <alignment wrapText="1"/>
    </xf>
    <xf numFmtId="0" fontId="40" fillId="27" borderId="42" xfId="0" applyFont="1" applyFill="1" applyBorder="1" applyAlignment="1" applyProtection="1">
      <alignment vertical="top" wrapText="1"/>
      <protection hidden="1"/>
    </xf>
    <xf numFmtId="0" fontId="40" fillId="27" borderId="43" xfId="0" applyFont="1" applyFill="1" applyBorder="1" applyAlignment="1" applyProtection="1">
      <alignment vertical="top" wrapText="1"/>
      <protection hidden="1"/>
    </xf>
    <xf numFmtId="0" fontId="40" fillId="27" borderId="44" xfId="0" applyFont="1" applyFill="1" applyBorder="1" applyAlignment="1" applyProtection="1">
      <alignment vertical="top" wrapText="1"/>
      <protection hidden="1"/>
    </xf>
    <xf numFmtId="0" fontId="53" fillId="27" borderId="43" xfId="49" applyFill="1" applyBorder="1" applyAlignment="1" applyProtection="1">
      <alignment vertical="center" wrapText="1"/>
      <protection hidden="1"/>
    </xf>
    <xf numFmtId="0" fontId="0" fillId="34" borderId="0" xfId="0" applyFill="1"/>
    <xf numFmtId="0" fontId="0" fillId="35" borderId="0" xfId="0" applyFill="1"/>
    <xf numFmtId="0" fontId="24" fillId="26" borderId="0" xfId="38" applyFont="1" applyFill="1"/>
    <xf numFmtId="0" fontId="23" fillId="26" borderId="0" xfId="38" applyFont="1" applyFill="1" applyAlignment="1">
      <alignment horizontal="right"/>
    </xf>
    <xf numFmtId="0" fontId="24" fillId="26" borderId="0" xfId="38" applyFont="1" applyFill="1" applyAlignment="1">
      <alignment horizontal="right"/>
    </xf>
    <xf numFmtId="0" fontId="0" fillId="26" borderId="0" xfId="0" applyFill="1" applyAlignment="1">
      <alignment vertical="center"/>
    </xf>
    <xf numFmtId="0" fontId="28" fillId="26" borderId="0" xfId="38" applyFont="1" applyFill="1"/>
    <xf numFmtId="0" fontId="61" fillId="26" borderId="0" xfId="1" applyFont="1" applyFill="1" applyProtection="1">
      <protection hidden="1"/>
    </xf>
    <xf numFmtId="0" fontId="61" fillId="26" borderId="0" xfId="1" applyFont="1" applyFill="1" applyAlignment="1" applyProtection="1">
      <alignment horizontal="left" vertical="top"/>
      <protection hidden="1"/>
    </xf>
    <xf numFmtId="0" fontId="62" fillId="26" borderId="0" xfId="1" applyFont="1" applyFill="1" applyAlignment="1" applyProtection="1">
      <alignment horizontal="left" vertical="top"/>
      <protection hidden="1"/>
    </xf>
    <xf numFmtId="0" fontId="62" fillId="26" borderId="0" xfId="1" applyFont="1" applyFill="1" applyAlignment="1" applyProtection="1">
      <alignment horizontal="left" vertical="top" indent="1"/>
      <protection hidden="1"/>
    </xf>
    <xf numFmtId="0" fontId="63" fillId="26" borderId="0" xfId="1" applyFont="1" applyFill="1" applyAlignment="1" applyProtection="1">
      <alignment horizontal="left" vertical="top"/>
      <protection hidden="1"/>
    </xf>
    <xf numFmtId="0" fontId="61" fillId="26" borderId="0" xfId="1" applyFont="1" applyFill="1" applyAlignment="1" applyProtection="1">
      <alignment vertical="top"/>
      <protection hidden="1"/>
    </xf>
    <xf numFmtId="0" fontId="33" fillId="26" borderId="0" xfId="1" applyFont="1" applyFill="1" applyAlignment="1" applyProtection="1">
      <alignment horizontal="left" vertical="center"/>
      <protection hidden="1"/>
    </xf>
    <xf numFmtId="0" fontId="65" fillId="26" borderId="0" xfId="1" applyFont="1" applyFill="1" applyAlignment="1" applyProtection="1">
      <alignment horizontal="center" textRotation="90" wrapText="1"/>
      <protection hidden="1"/>
    </xf>
    <xf numFmtId="0" fontId="32" fillId="26" borderId="37" xfId="1" applyFont="1" applyFill="1" applyBorder="1" applyAlignment="1" applyProtection="1">
      <alignment horizontal="center" vertical="center" wrapText="1"/>
      <protection hidden="1"/>
    </xf>
    <xf numFmtId="0" fontId="32" fillId="26" borderId="38" xfId="1" applyFont="1" applyFill="1" applyBorder="1" applyAlignment="1" applyProtection="1">
      <alignment horizontal="center" textRotation="90" wrapText="1"/>
      <protection hidden="1"/>
    </xf>
    <xf numFmtId="0" fontId="66" fillId="26" borderId="38" xfId="1" applyFont="1" applyFill="1" applyBorder="1" applyAlignment="1" applyProtection="1">
      <alignment horizontal="center" textRotation="90" wrapText="1"/>
      <protection hidden="1"/>
    </xf>
    <xf numFmtId="0" fontId="32" fillId="26" borderId="39" xfId="1" applyFont="1" applyFill="1" applyBorder="1" applyAlignment="1" applyProtection="1">
      <alignment horizontal="center" vertical="center" wrapText="1"/>
      <protection hidden="1"/>
    </xf>
    <xf numFmtId="0" fontId="61" fillId="26" borderId="0" xfId="1" applyFont="1" applyFill="1" applyAlignment="1" applyProtection="1">
      <alignment vertical="center"/>
      <protection hidden="1"/>
    </xf>
    <xf numFmtId="166" fontId="67" fillId="26" borderId="20" xfId="1" applyNumberFormat="1" applyFont="1" applyFill="1" applyBorder="1" applyAlignment="1" applyProtection="1">
      <alignment horizontal="center" vertical="center"/>
      <protection hidden="1"/>
    </xf>
    <xf numFmtId="167" fontId="68" fillId="26" borderId="10" xfId="1" applyNumberFormat="1" applyFont="1" applyFill="1" applyBorder="1" applyAlignment="1" applyProtection="1">
      <alignment horizontal="center" vertical="center"/>
      <protection locked="0" hidden="1"/>
    </xf>
    <xf numFmtId="167" fontId="68" fillId="26" borderId="10" xfId="0" applyNumberFormat="1" applyFont="1" applyFill="1" applyBorder="1" applyAlignment="1" applyProtection="1">
      <alignment horizontal="center" vertical="center"/>
      <protection locked="0" hidden="1"/>
    </xf>
    <xf numFmtId="167" fontId="69" fillId="26" borderId="10" xfId="1" applyNumberFormat="1" applyFont="1" applyFill="1" applyBorder="1" applyAlignment="1" applyProtection="1">
      <alignment horizontal="center" vertical="center"/>
      <protection hidden="1"/>
    </xf>
    <xf numFmtId="167" fontId="68" fillId="26" borderId="10" xfId="1" applyNumberFormat="1" applyFont="1" applyFill="1" applyBorder="1" applyAlignment="1" applyProtection="1">
      <alignment vertical="center"/>
      <protection locked="0" hidden="1"/>
    </xf>
    <xf numFmtId="3" fontId="69" fillId="26" borderId="10" xfId="1" applyNumberFormat="1" applyFont="1" applyFill="1" applyBorder="1" applyAlignment="1" applyProtection="1">
      <alignment horizontal="center" vertical="center"/>
      <protection hidden="1"/>
    </xf>
    <xf numFmtId="0" fontId="70" fillId="26" borderId="19" xfId="1" applyFont="1" applyFill="1" applyBorder="1" applyAlignment="1" applyProtection="1">
      <alignment horizontal="center" vertical="center"/>
      <protection locked="0" hidden="1"/>
    </xf>
    <xf numFmtId="17" fontId="67" fillId="26" borderId="20" xfId="1" applyNumberFormat="1" applyFont="1" applyFill="1" applyBorder="1" applyAlignment="1" applyProtection="1">
      <alignment horizontal="center" vertical="center" wrapText="1"/>
      <protection hidden="1"/>
    </xf>
    <xf numFmtId="0" fontId="65" fillId="26" borderId="0" xfId="1" applyFont="1" applyFill="1" applyAlignment="1" applyProtection="1">
      <alignment vertical="center"/>
      <protection locked="0" hidden="1"/>
    </xf>
    <xf numFmtId="0" fontId="65" fillId="26" borderId="0" xfId="1" applyFont="1" applyFill="1" applyAlignment="1" applyProtection="1">
      <alignment horizontal="center" vertical="center" textRotation="90"/>
      <protection hidden="1"/>
    </xf>
    <xf numFmtId="0" fontId="71" fillId="26" borderId="25" xfId="1" applyFont="1" applyFill="1" applyBorder="1" applyAlignment="1" applyProtection="1">
      <alignment horizontal="center" vertical="center" textRotation="90"/>
      <protection hidden="1"/>
    </xf>
    <xf numFmtId="3" fontId="71" fillId="26" borderId="26" xfId="1" applyNumberFormat="1" applyFont="1" applyFill="1" applyBorder="1" applyAlignment="1" applyProtection="1">
      <alignment horizontal="center" vertical="center" textRotation="90"/>
      <protection hidden="1"/>
    </xf>
    <xf numFmtId="0" fontId="72" fillId="26" borderId="27" xfId="1" applyFont="1" applyFill="1" applyBorder="1" applyAlignment="1" applyProtection="1">
      <alignment horizontal="center" vertical="center" textRotation="90"/>
      <protection hidden="1"/>
    </xf>
    <xf numFmtId="0" fontId="65" fillId="26" borderId="0" xfId="1" applyFont="1" applyFill="1" applyAlignment="1" applyProtection="1">
      <alignment vertical="top" textRotation="90"/>
      <protection hidden="1"/>
    </xf>
    <xf numFmtId="0" fontId="60" fillId="26" borderId="0" xfId="1" applyFont="1" applyFill="1" applyAlignment="1" applyProtection="1">
      <alignment horizontal="center" vertical="top"/>
      <protection hidden="1"/>
    </xf>
    <xf numFmtId="0" fontId="58" fillId="26" borderId="0" xfId="1" applyFont="1" applyFill="1" applyAlignment="1" applyProtection="1">
      <alignment horizontal="center" vertical="top"/>
      <protection hidden="1"/>
    </xf>
    <xf numFmtId="0" fontId="58" fillId="26" borderId="0" xfId="1" applyFont="1" applyFill="1" applyAlignment="1" applyProtection="1">
      <alignment vertical="top"/>
      <protection hidden="1"/>
    </xf>
    <xf numFmtId="14" fontId="58" fillId="26" borderId="0" xfId="1" applyNumberFormat="1" applyFont="1" applyFill="1" applyAlignment="1" applyProtection="1">
      <alignment vertical="top"/>
      <protection hidden="1"/>
    </xf>
    <xf numFmtId="0" fontId="0" fillId="25" borderId="0" xfId="0" applyFill="1" applyProtection="1">
      <protection hidden="1"/>
    </xf>
    <xf numFmtId="0" fontId="74" fillId="25" borderId="10" xfId="0" applyFont="1" applyFill="1" applyBorder="1" applyProtection="1">
      <protection hidden="1"/>
    </xf>
    <xf numFmtId="0" fontId="57" fillId="35" borderId="0" xfId="0" applyFont="1" applyFill="1"/>
    <xf numFmtId="0" fontId="65" fillId="26" borderId="10" xfId="1" applyFont="1" applyFill="1" applyBorder="1" applyAlignment="1" applyProtection="1">
      <alignment vertical="center"/>
      <protection locked="0" hidden="1"/>
    </xf>
    <xf numFmtId="0" fontId="0" fillId="26" borderId="0" xfId="0" applyFill="1" applyProtection="1">
      <protection hidden="1"/>
    </xf>
    <xf numFmtId="0" fontId="0" fillId="35" borderId="0" xfId="0" applyFill="1" applyProtection="1">
      <protection hidden="1"/>
    </xf>
    <xf numFmtId="0" fontId="0" fillId="0" borderId="0" xfId="0" applyProtection="1">
      <protection hidden="1"/>
    </xf>
    <xf numFmtId="0" fontId="0" fillId="26" borderId="0" xfId="0" applyFill="1" applyAlignment="1" applyProtection="1">
      <alignment vertical="center"/>
      <protection hidden="1"/>
    </xf>
    <xf numFmtId="0" fontId="25" fillId="0" borderId="0" xfId="38" applyFont="1" applyAlignment="1" applyProtection="1">
      <alignment horizontal="right" vertical="center"/>
      <protection hidden="1"/>
    </xf>
    <xf numFmtId="0" fontId="25" fillId="26" borderId="0" xfId="38" applyFont="1" applyFill="1" applyAlignment="1" applyProtection="1">
      <alignment horizontal="right" vertical="center"/>
      <protection hidden="1"/>
    </xf>
    <xf numFmtId="0" fontId="24" fillId="26" borderId="0" xfId="38" applyFont="1" applyFill="1" applyProtection="1">
      <protection hidden="1"/>
    </xf>
    <xf numFmtId="0" fontId="2" fillId="26" borderId="0" xfId="38" applyFont="1" applyFill="1" applyAlignment="1" applyProtection="1">
      <alignment horizontal="right" vertical="center"/>
      <protection hidden="1"/>
    </xf>
    <xf numFmtId="2" fontId="26" fillId="26" borderId="0" xfId="38" applyNumberFormat="1" applyFont="1" applyFill="1" applyAlignment="1" applyProtection="1">
      <alignment horizontal="right" vertical="center"/>
      <protection hidden="1"/>
    </xf>
    <xf numFmtId="0" fontId="36" fillId="0" borderId="0" xfId="38" applyFont="1" applyProtection="1">
      <protection hidden="1"/>
    </xf>
    <xf numFmtId="0" fontId="23" fillId="26" borderId="0" xfId="38" applyFont="1" applyFill="1" applyAlignment="1" applyProtection="1">
      <alignment horizontal="right"/>
      <protection hidden="1"/>
    </xf>
    <xf numFmtId="0" fontId="24" fillId="26" borderId="0" xfId="38" applyFont="1" applyFill="1" applyAlignment="1" applyProtection="1">
      <alignment horizontal="right"/>
      <protection hidden="1"/>
    </xf>
    <xf numFmtId="0" fontId="79" fillId="37" borderId="0" xfId="0" applyFont="1" applyFill="1" applyAlignment="1">
      <alignment wrapText="1"/>
    </xf>
    <xf numFmtId="0" fontId="81" fillId="37" borderId="0" xfId="0" applyFont="1" applyFill="1" applyAlignment="1">
      <alignment wrapText="1"/>
    </xf>
    <xf numFmtId="9" fontId="81" fillId="37" borderId="0" xfId="0" applyNumberFormat="1" applyFont="1" applyFill="1" applyAlignment="1">
      <alignment wrapText="1"/>
    </xf>
    <xf numFmtId="16" fontId="81" fillId="37" borderId="0" xfId="0" applyNumberFormat="1" applyFont="1" applyFill="1" applyAlignment="1">
      <alignment wrapText="1"/>
    </xf>
    <xf numFmtId="0" fontId="78" fillId="24" borderId="10" xfId="0" applyFont="1" applyFill="1" applyBorder="1" applyAlignment="1" applyProtection="1">
      <alignment horizontal="center" vertical="center"/>
      <protection hidden="1"/>
    </xf>
    <xf numFmtId="2" fontId="78" fillId="31" borderId="10" xfId="0" applyNumberFormat="1" applyFont="1" applyFill="1" applyBorder="1" applyAlignment="1" applyProtection="1">
      <alignment horizontal="left" vertical="center" indent="1"/>
      <protection hidden="1"/>
    </xf>
    <xf numFmtId="170" fontId="78" fillId="29" borderId="10" xfId="0" applyNumberFormat="1" applyFont="1" applyFill="1" applyBorder="1" applyAlignment="1" applyProtection="1">
      <alignment horizontal="center" vertical="center"/>
      <protection locked="0" hidden="1"/>
    </xf>
    <xf numFmtId="0" fontId="54" fillId="27" borderId="10" xfId="0" applyFont="1" applyFill="1" applyBorder="1" applyProtection="1">
      <protection hidden="1"/>
    </xf>
    <xf numFmtId="1" fontId="78" fillId="24" borderId="10" xfId="0" applyNumberFormat="1" applyFont="1" applyFill="1" applyBorder="1" applyAlignment="1" applyProtection="1">
      <alignment horizontal="center" vertical="center"/>
      <protection hidden="1"/>
    </xf>
    <xf numFmtId="1" fontId="78" fillId="24" borderId="10" xfId="0" applyNumberFormat="1" applyFont="1" applyFill="1" applyBorder="1" applyAlignment="1" applyProtection="1">
      <alignment horizontal="center" vertical="center" wrapText="1"/>
      <protection hidden="1"/>
    </xf>
    <xf numFmtId="2" fontId="78" fillId="31" borderId="10" xfId="51" applyNumberFormat="1" applyFont="1" applyFill="1" applyBorder="1" applyAlignment="1" applyProtection="1">
      <alignment vertical="center" wrapText="1"/>
      <protection hidden="1"/>
    </xf>
    <xf numFmtId="170" fontId="78" fillId="29" borderId="10" xfId="51" applyNumberFormat="1" applyFont="1" applyFill="1" applyBorder="1" applyAlignment="1" applyProtection="1">
      <alignment horizontal="center" vertical="center" wrapText="1"/>
      <protection locked="0" hidden="1"/>
    </xf>
    <xf numFmtId="2" fontId="78" fillId="36" borderId="10" xfId="51" applyNumberFormat="1" applyFont="1" applyFill="1" applyBorder="1" applyAlignment="1" applyProtection="1">
      <alignment vertical="center" wrapText="1"/>
      <protection hidden="1"/>
    </xf>
    <xf numFmtId="2" fontId="78" fillId="36" borderId="10" xfId="0" applyNumberFormat="1" applyFont="1" applyFill="1" applyBorder="1" applyAlignment="1" applyProtection="1">
      <alignment horizontal="left" vertical="center" indent="1"/>
      <protection hidden="1"/>
    </xf>
    <xf numFmtId="2" fontId="78" fillId="31" borderId="10" xfId="0" applyNumberFormat="1" applyFont="1" applyFill="1" applyBorder="1" applyAlignment="1" applyProtection="1">
      <alignment horizontal="left" vertical="center" wrapText="1" indent="1"/>
      <protection hidden="1"/>
    </xf>
    <xf numFmtId="2" fontId="78" fillId="36" borderId="10" xfId="52" applyNumberFormat="1" applyFont="1" applyFill="1" applyBorder="1" applyProtection="1">
      <alignment vertical="center"/>
      <protection hidden="1"/>
    </xf>
    <xf numFmtId="170" fontId="78" fillId="29" borderId="10" xfId="52" applyNumberFormat="1" applyFont="1" applyFill="1" applyBorder="1" applyAlignment="1" applyProtection="1">
      <alignment horizontal="center" vertical="center"/>
      <protection locked="0" hidden="1"/>
    </xf>
    <xf numFmtId="2" fontId="78" fillId="36" borderId="10" xfId="0" applyNumberFormat="1" applyFont="1" applyFill="1" applyBorder="1" applyAlignment="1" applyProtection="1">
      <alignment horizontal="left" indent="1"/>
      <protection hidden="1"/>
    </xf>
    <xf numFmtId="2" fontId="78" fillId="31" borderId="10" xfId="52" applyNumberFormat="1" applyFont="1" applyFill="1" applyBorder="1" applyProtection="1">
      <alignment vertical="center"/>
      <protection hidden="1"/>
    </xf>
    <xf numFmtId="2" fontId="78" fillId="31" borderId="10" xfId="52" applyNumberFormat="1" applyFont="1" applyFill="1" applyBorder="1" applyAlignment="1" applyProtection="1">
      <alignment vertical="center" wrapText="1"/>
      <protection hidden="1"/>
    </xf>
    <xf numFmtId="0" fontId="85" fillId="28" borderId="41" xfId="0" applyFont="1" applyFill="1" applyBorder="1" applyAlignment="1" applyProtection="1">
      <alignment vertical="center" wrapText="1"/>
      <protection hidden="1"/>
    </xf>
    <xf numFmtId="0" fontId="85" fillId="35" borderId="41" xfId="0" applyFont="1" applyFill="1" applyBorder="1" applyAlignment="1" applyProtection="1">
      <alignment horizontal="right" vertical="center" wrapText="1"/>
      <protection hidden="1"/>
    </xf>
    <xf numFmtId="0" fontId="85" fillId="29" borderId="41" xfId="0" applyFont="1" applyFill="1" applyBorder="1" applyAlignment="1" applyProtection="1">
      <alignment horizontal="right" vertical="center" wrapText="1"/>
      <protection hidden="1"/>
    </xf>
    <xf numFmtId="0" fontId="85" fillId="30" borderId="41" xfId="0" applyFont="1" applyFill="1" applyBorder="1" applyAlignment="1" applyProtection="1">
      <alignment horizontal="left" vertical="center" wrapText="1"/>
      <protection locked="0"/>
    </xf>
    <xf numFmtId="0" fontId="85" fillId="30" borderId="42" xfId="0" applyFont="1" applyFill="1" applyBorder="1" applyAlignment="1" applyProtection="1">
      <alignment horizontal="left" vertical="center" wrapText="1"/>
      <protection locked="0"/>
    </xf>
    <xf numFmtId="0" fontId="85" fillId="24" borderId="41" xfId="0" applyFont="1" applyFill="1" applyBorder="1" applyAlignment="1" applyProtection="1">
      <alignment horizontal="right" vertical="center" wrapText="1"/>
      <protection hidden="1"/>
    </xf>
    <xf numFmtId="169" fontId="85" fillId="30" borderId="42" xfId="0" applyNumberFormat="1" applyFont="1" applyFill="1" applyBorder="1" applyAlignment="1" applyProtection="1">
      <alignment horizontal="left" vertical="center" wrapText="1"/>
      <protection locked="0"/>
    </xf>
    <xf numFmtId="0" fontId="68" fillId="30" borderId="41" xfId="0" applyFont="1" applyFill="1" applyBorder="1" applyAlignment="1" applyProtection="1">
      <alignment horizontal="left" vertical="center" wrapText="1"/>
      <protection locked="0"/>
    </xf>
    <xf numFmtId="9" fontId="85" fillId="30" borderId="42" xfId="0" applyNumberFormat="1" applyFont="1" applyFill="1" applyBorder="1" applyAlignment="1" applyProtection="1">
      <alignment horizontal="left" vertical="center" wrapText="1"/>
      <protection locked="0"/>
    </xf>
    <xf numFmtId="171" fontId="85" fillId="30" borderId="42" xfId="0" quotePrefix="1" applyNumberFormat="1" applyFont="1" applyFill="1" applyBorder="1" applyAlignment="1" applyProtection="1">
      <alignment horizontal="left" vertical="center" wrapText="1"/>
      <protection locked="0"/>
    </xf>
    <xf numFmtId="0" fontId="50" fillId="26" borderId="0" xfId="0" applyFont="1" applyFill="1" applyAlignment="1" applyProtection="1">
      <alignment wrapText="1"/>
      <protection hidden="1"/>
    </xf>
    <xf numFmtId="0" fontId="81" fillId="26" borderId="0" xfId="0" applyFont="1" applyFill="1" applyAlignment="1">
      <alignment wrapText="1"/>
    </xf>
    <xf numFmtId="16" fontId="81" fillId="26" borderId="0" xfId="0" applyNumberFormat="1" applyFont="1" applyFill="1" applyAlignment="1">
      <alignment wrapText="1"/>
    </xf>
    <xf numFmtId="0" fontId="79" fillId="26" borderId="0" xfId="0" applyFont="1" applyFill="1" applyAlignment="1">
      <alignment wrapText="1"/>
    </xf>
    <xf numFmtId="0" fontId="0" fillId="26" borderId="0" xfId="0" applyFill="1" applyAlignment="1">
      <alignment wrapText="1"/>
    </xf>
    <xf numFmtId="0" fontId="0" fillId="26" borderId="0" xfId="0" applyFill="1" applyAlignment="1" applyProtection="1">
      <alignment wrapText="1"/>
      <protection hidden="1"/>
    </xf>
    <xf numFmtId="0" fontId="79" fillId="26" borderId="0" xfId="0" applyFont="1" applyFill="1" applyAlignment="1" applyProtection="1">
      <alignment wrapText="1"/>
      <protection hidden="1"/>
    </xf>
    <xf numFmtId="0" fontId="80" fillId="26" borderId="0" xfId="0" applyFont="1" applyFill="1" applyAlignment="1">
      <alignment horizontal="center" vertical="top" wrapText="1"/>
    </xf>
    <xf numFmtId="0" fontId="81" fillId="26" borderId="0" xfId="0" applyFont="1" applyFill="1"/>
    <xf numFmtId="171" fontId="82" fillId="26" borderId="0" xfId="0" applyNumberFormat="1" applyFont="1" applyFill="1"/>
    <xf numFmtId="3" fontId="68" fillId="26" borderId="10" xfId="1" applyNumberFormat="1" applyFont="1" applyFill="1" applyBorder="1" applyAlignment="1" applyProtection="1">
      <alignment horizontal="center" vertical="center"/>
      <protection hidden="1"/>
    </xf>
    <xf numFmtId="0" fontId="70" fillId="26" borderId="0" xfId="0" applyFont="1" applyFill="1" applyProtection="1">
      <protection locked="0" hidden="1"/>
    </xf>
    <xf numFmtId="0" fontId="70" fillId="26" borderId="10" xfId="0" applyFont="1" applyFill="1" applyBorder="1" applyProtection="1">
      <protection locked="0" hidden="1"/>
    </xf>
    <xf numFmtId="0" fontId="1" fillId="30" borderId="0" xfId="1" applyFont="1" applyFill="1" applyProtection="1">
      <protection hidden="1"/>
    </xf>
    <xf numFmtId="0" fontId="87" fillId="30" borderId="0" xfId="0" applyFont="1" applyFill="1" applyProtection="1">
      <protection hidden="1"/>
    </xf>
    <xf numFmtId="17" fontId="84" fillId="26" borderId="20" xfId="1" applyNumberFormat="1" applyFont="1" applyFill="1" applyBorder="1" applyAlignment="1" applyProtection="1">
      <alignment horizontal="center" vertical="center" wrapText="1"/>
      <protection hidden="1"/>
    </xf>
    <xf numFmtId="17" fontId="84" fillId="26" borderId="20" xfId="0" applyNumberFormat="1" applyFont="1" applyFill="1" applyBorder="1" applyAlignment="1" applyProtection="1">
      <alignment horizontal="center" vertical="center" wrapText="1"/>
      <protection hidden="1"/>
    </xf>
    <xf numFmtId="17" fontId="84" fillId="26" borderId="20" xfId="1" applyNumberFormat="1" applyFont="1" applyFill="1" applyBorder="1" applyAlignment="1" applyProtection="1">
      <alignment horizontal="center" vertical="center"/>
      <protection hidden="1"/>
    </xf>
    <xf numFmtId="0" fontId="89" fillId="0" borderId="20" xfId="38" applyFont="1" applyBorder="1" applyAlignment="1" applyProtection="1">
      <alignment horizontal="center" vertical="top"/>
      <protection hidden="1"/>
    </xf>
    <xf numFmtId="0" fontId="89" fillId="0" borderId="10" xfId="38" applyFont="1" applyBorder="1" applyAlignment="1" applyProtection="1">
      <alignment horizontal="center" vertical="center"/>
      <protection hidden="1"/>
    </xf>
    <xf numFmtId="0" fontId="89" fillId="0" borderId="10" xfId="38" applyFont="1" applyBorder="1" applyAlignment="1" applyProtection="1">
      <alignment horizontal="right" vertical="center"/>
      <protection hidden="1"/>
    </xf>
    <xf numFmtId="0" fontId="90" fillId="0" borderId="10" xfId="38" applyFont="1" applyBorder="1" applyAlignment="1" applyProtection="1">
      <alignment horizontal="center" vertical="center"/>
      <protection hidden="1"/>
    </xf>
    <xf numFmtId="0" fontId="89" fillId="0" borderId="10" xfId="38" applyFont="1" applyBorder="1" applyAlignment="1" applyProtection="1">
      <alignment horizontal="center" vertical="center"/>
      <protection hidden="1"/>
    </xf>
    <xf numFmtId="9" fontId="90" fillId="0" borderId="10" xfId="38" applyNumberFormat="1" applyFont="1" applyBorder="1" applyAlignment="1" applyProtection="1">
      <alignment horizontal="center" vertical="center"/>
      <protection hidden="1"/>
    </xf>
    <xf numFmtId="0" fontId="89" fillId="0" borderId="10" xfId="38" applyFont="1" applyBorder="1" applyAlignment="1" applyProtection="1">
      <alignment horizontal="center" vertical="center" wrapText="1"/>
      <protection hidden="1"/>
    </xf>
    <xf numFmtId="1" fontId="89" fillId="0" borderId="10" xfId="38" applyNumberFormat="1" applyFont="1" applyBorder="1" applyAlignment="1" applyProtection="1">
      <alignment horizontal="center" vertical="center" wrapText="1"/>
      <protection hidden="1"/>
    </xf>
    <xf numFmtId="0" fontId="98" fillId="26" borderId="0" xfId="0" applyFont="1" applyFill="1" applyAlignment="1" applyProtection="1">
      <alignment horizontal="center" vertical="top"/>
      <protection hidden="1"/>
    </xf>
    <xf numFmtId="0" fontId="90" fillId="0" borderId="12" xfId="38" applyFont="1" applyBorder="1" applyAlignment="1" applyProtection="1">
      <alignment horizontal="center" vertical="center"/>
      <protection hidden="1"/>
    </xf>
    <xf numFmtId="0" fontId="89" fillId="0" borderId="45" xfId="38" applyFont="1" applyBorder="1" applyAlignment="1" applyProtection="1">
      <alignment horizontal="center" vertical="center" wrapText="1"/>
      <protection hidden="1"/>
    </xf>
    <xf numFmtId="0" fontId="90" fillId="26" borderId="0" xfId="0" applyFont="1" applyFill="1" applyAlignment="1">
      <alignment horizontal="left" vertical="center"/>
    </xf>
    <xf numFmtId="0" fontId="90" fillId="26" borderId="0" xfId="0" applyFont="1" applyFill="1"/>
    <xf numFmtId="0" fontId="93" fillId="26" borderId="0" xfId="38" applyFont="1" applyFill="1" applyAlignment="1">
      <alignment horizontal="right" vertical="center"/>
    </xf>
    <xf numFmtId="0" fontId="100" fillId="26" borderId="0" xfId="38" applyFont="1" applyFill="1" applyAlignment="1">
      <alignment horizontal="right" vertical="center"/>
    </xf>
    <xf numFmtId="0" fontId="107" fillId="26" borderId="0" xfId="38" applyFont="1" applyFill="1" applyAlignment="1">
      <alignment horizontal="right" vertical="center"/>
    </xf>
    <xf numFmtId="2" fontId="95" fillId="26" borderId="0" xfId="38" applyNumberFormat="1" applyFont="1" applyFill="1" applyAlignment="1">
      <alignment horizontal="right" vertical="center"/>
    </xf>
    <xf numFmtId="0" fontId="93" fillId="26" borderId="0" xfId="38" applyFont="1" applyFill="1"/>
    <xf numFmtId="0" fontId="107" fillId="26" borderId="0" xfId="38" applyFont="1" applyFill="1"/>
    <xf numFmtId="0" fontId="99" fillId="26" borderId="0" xfId="38" applyFont="1" applyFill="1" applyAlignment="1">
      <alignment horizontal="right"/>
    </xf>
    <xf numFmtId="0" fontId="107" fillId="26" borderId="0" xfId="38" applyFont="1" applyFill="1" applyAlignment="1">
      <alignment horizontal="right"/>
    </xf>
    <xf numFmtId="0" fontId="89" fillId="0" borderId="20" xfId="38" applyFont="1" applyBorder="1" applyAlignment="1" applyProtection="1">
      <alignment horizontal="center" vertical="center"/>
      <protection hidden="1"/>
    </xf>
    <xf numFmtId="0" fontId="108" fillId="26" borderId="0" xfId="0" applyFont="1" applyFill="1" applyAlignment="1">
      <alignment horizontal="center" vertical="top"/>
    </xf>
    <xf numFmtId="0" fontId="45" fillId="27" borderId="10" xfId="0" applyFont="1" applyFill="1" applyBorder="1" applyAlignment="1">
      <alignment horizontal="left"/>
    </xf>
    <xf numFmtId="0" fontId="45" fillId="29" borderId="10" xfId="0" applyFont="1" applyFill="1" applyBorder="1" applyAlignment="1">
      <alignment horizontal="left"/>
    </xf>
    <xf numFmtId="0" fontId="41" fillId="26" borderId="0" xfId="0" applyFont="1" applyFill="1" applyAlignment="1">
      <alignment vertical="top"/>
    </xf>
    <xf numFmtId="0" fontId="44" fillId="24" borderId="10" xfId="0" applyFont="1" applyFill="1" applyBorder="1" applyAlignment="1">
      <alignment horizontal="center" vertical="top" wrapText="1"/>
    </xf>
    <xf numFmtId="0" fontId="44" fillId="24" borderId="10" xfId="0" applyFont="1" applyFill="1" applyBorder="1" applyAlignment="1">
      <alignment horizontal="center" vertical="top"/>
    </xf>
    <xf numFmtId="0" fontId="47" fillId="33" borderId="0" xfId="0" applyFont="1" applyFill="1" applyAlignment="1">
      <alignment horizontal="center" vertical="center"/>
    </xf>
    <xf numFmtId="0" fontId="48" fillId="33" borderId="0" xfId="0" applyFont="1" applyFill="1" applyAlignment="1">
      <alignment horizontal="center" vertical="center"/>
    </xf>
    <xf numFmtId="0" fontId="39" fillId="29" borderId="10" xfId="0" applyFont="1" applyFill="1" applyBorder="1" applyAlignment="1">
      <alignment horizontal="left"/>
    </xf>
    <xf numFmtId="0" fontId="46" fillId="26" borderId="10" xfId="0" applyFont="1" applyFill="1" applyBorder="1" applyAlignment="1">
      <alignment horizontal="center"/>
    </xf>
    <xf numFmtId="0" fontId="86" fillId="39" borderId="17" xfId="0" applyFont="1" applyFill="1" applyBorder="1" applyAlignment="1" applyProtection="1">
      <alignment horizontal="center" vertical="top" wrapText="1"/>
      <protection hidden="1"/>
    </xf>
    <xf numFmtId="0" fontId="86" fillId="39" borderId="28" xfId="0" applyFont="1" applyFill="1" applyBorder="1" applyAlignment="1" applyProtection="1">
      <alignment horizontal="center" vertical="top" wrapText="1"/>
      <protection hidden="1"/>
    </xf>
    <xf numFmtId="0" fontId="86" fillId="39" borderId="16" xfId="0" applyFont="1" applyFill="1" applyBorder="1" applyAlignment="1" applyProtection="1">
      <alignment horizontal="center" vertical="top" wrapText="1"/>
      <protection hidden="1"/>
    </xf>
    <xf numFmtId="0" fontId="54" fillId="28" borderId="42" xfId="0" applyFont="1" applyFill="1" applyBorder="1" applyAlignment="1" applyProtection="1">
      <alignment horizontal="center" vertical="center" wrapText="1"/>
      <protection hidden="1"/>
    </xf>
    <xf numFmtId="0" fontId="54" fillId="28" borderId="43" xfId="0" applyFont="1" applyFill="1" applyBorder="1" applyAlignment="1" applyProtection="1">
      <alignment horizontal="center" vertical="center" wrapText="1"/>
      <protection hidden="1"/>
    </xf>
    <xf numFmtId="0" fontId="83" fillId="38" borderId="42" xfId="0" applyFont="1" applyFill="1" applyBorder="1" applyAlignment="1" applyProtection="1">
      <alignment horizontal="center" vertical="center" wrapText="1"/>
      <protection hidden="1"/>
    </xf>
    <xf numFmtId="0" fontId="83" fillId="38" borderId="43" xfId="0" applyFont="1" applyFill="1" applyBorder="1" applyAlignment="1" applyProtection="1">
      <alignment horizontal="center" vertical="center" wrapText="1"/>
      <protection hidden="1"/>
    </xf>
    <xf numFmtId="0" fontId="83" fillId="38" borderId="44" xfId="0" applyFont="1" applyFill="1" applyBorder="1" applyAlignment="1" applyProtection="1">
      <alignment horizontal="center" vertical="center" wrapText="1"/>
      <protection hidden="1"/>
    </xf>
    <xf numFmtId="0" fontId="73" fillId="27" borderId="42" xfId="0" applyFont="1" applyFill="1" applyBorder="1" applyAlignment="1" applyProtection="1">
      <alignment horizontal="center" vertical="center" wrapText="1"/>
      <protection hidden="1"/>
    </xf>
    <xf numFmtId="0" fontId="73" fillId="27" borderId="43" xfId="0" applyFont="1" applyFill="1" applyBorder="1" applyAlignment="1" applyProtection="1">
      <alignment horizontal="center" vertical="center" wrapText="1"/>
      <protection hidden="1"/>
    </xf>
    <xf numFmtId="0" fontId="73" fillId="27" borderId="44" xfId="0" applyFont="1" applyFill="1" applyBorder="1" applyAlignment="1" applyProtection="1">
      <alignment horizontal="center" vertical="center" wrapText="1"/>
      <protection hidden="1"/>
    </xf>
    <xf numFmtId="0" fontId="85" fillId="35" borderId="42" xfId="0" applyFont="1" applyFill="1" applyBorder="1" applyAlignment="1" applyProtection="1">
      <alignment horizontal="left" vertical="center" wrapText="1"/>
      <protection locked="0" hidden="1"/>
    </xf>
    <xf numFmtId="0" fontId="85" fillId="35" borderId="43" xfId="0" applyFont="1" applyFill="1" applyBorder="1" applyAlignment="1" applyProtection="1">
      <alignment horizontal="left" vertical="center" wrapText="1"/>
      <protection locked="0" hidden="1"/>
    </xf>
    <xf numFmtId="0" fontId="59" fillId="26" borderId="0" xfId="1" applyFont="1" applyFill="1" applyAlignment="1" applyProtection="1">
      <alignment horizontal="center" vertical="top"/>
      <protection hidden="1"/>
    </xf>
    <xf numFmtId="0" fontId="34" fillId="26" borderId="36" xfId="1" applyFont="1" applyFill="1" applyBorder="1" applyAlignment="1" applyProtection="1">
      <alignment horizontal="center" vertical="center"/>
      <protection hidden="1"/>
    </xf>
    <xf numFmtId="1" fontId="33" fillId="26" borderId="36" xfId="1" applyNumberFormat="1" applyFont="1" applyFill="1" applyBorder="1" applyAlignment="1" applyProtection="1">
      <alignment horizontal="left" vertical="center"/>
      <protection hidden="1"/>
    </xf>
    <xf numFmtId="0" fontId="33" fillId="26" borderId="0" xfId="1" applyFont="1" applyFill="1" applyAlignment="1" applyProtection="1">
      <alignment horizontal="left" vertical="center" indent="1"/>
      <protection hidden="1"/>
    </xf>
    <xf numFmtId="0" fontId="37" fillId="26" borderId="0" xfId="1" applyFont="1" applyFill="1" applyAlignment="1" applyProtection="1">
      <alignment horizontal="center" vertical="top"/>
      <protection hidden="1"/>
    </xf>
    <xf numFmtId="0" fontId="38" fillId="26" borderId="0" xfId="1" applyFont="1" applyFill="1" applyAlignment="1" applyProtection="1">
      <alignment horizontal="center" vertical="center"/>
      <protection hidden="1"/>
    </xf>
    <xf numFmtId="1" fontId="33" fillId="26" borderId="0" xfId="1" applyNumberFormat="1" applyFont="1" applyFill="1" applyAlignment="1" applyProtection="1">
      <alignment horizontal="left" vertical="center"/>
      <protection hidden="1"/>
    </xf>
    <xf numFmtId="0" fontId="34" fillId="26" borderId="0" xfId="1" applyFont="1" applyFill="1" applyAlignment="1" applyProtection="1">
      <alignment horizontal="center" vertical="center"/>
      <protection hidden="1"/>
    </xf>
    <xf numFmtId="0" fontId="64" fillId="26" borderId="0" xfId="1" applyFont="1" applyFill="1" applyAlignment="1" applyProtection="1">
      <alignment horizontal="left" vertical="center"/>
      <protection hidden="1"/>
    </xf>
    <xf numFmtId="0" fontId="33" fillId="26" borderId="36" xfId="1" applyFont="1" applyFill="1" applyBorder="1" applyAlignment="1" applyProtection="1">
      <alignment horizontal="left" vertical="center"/>
      <protection hidden="1"/>
    </xf>
    <xf numFmtId="0" fontId="33" fillId="26" borderId="0" xfId="1" applyFont="1" applyFill="1" applyAlignment="1" applyProtection="1">
      <alignment horizontal="left" vertical="center"/>
      <protection hidden="1"/>
    </xf>
    <xf numFmtId="0" fontId="34" fillId="26" borderId="36" xfId="1" applyFont="1" applyFill="1" applyBorder="1" applyAlignment="1" applyProtection="1">
      <alignment horizontal="left" vertical="center" indent="1"/>
      <protection hidden="1"/>
    </xf>
    <xf numFmtId="0" fontId="75" fillId="24" borderId="10" xfId="0" applyFont="1" applyFill="1" applyBorder="1" applyAlignment="1" applyProtection="1">
      <alignment horizontal="center"/>
      <protection hidden="1"/>
    </xf>
    <xf numFmtId="0" fontId="76" fillId="27" borderId="10" xfId="0" applyFont="1" applyFill="1" applyBorder="1" applyAlignment="1" applyProtection="1">
      <alignment horizontal="center" vertical="center"/>
      <protection hidden="1"/>
    </xf>
    <xf numFmtId="0" fontId="89" fillId="0" borderId="10" xfId="38" applyFont="1" applyBorder="1" applyAlignment="1" applyProtection="1">
      <alignment horizontal="center" vertical="center" wrapText="1"/>
      <protection hidden="1"/>
    </xf>
    <xf numFmtId="168" fontId="89" fillId="0" borderId="10" xfId="48" applyNumberFormat="1" applyFont="1" applyBorder="1" applyAlignment="1" applyProtection="1">
      <alignment horizontal="left" vertical="center" wrapText="1"/>
      <protection hidden="1"/>
    </xf>
    <xf numFmtId="168" fontId="89" fillId="0" borderId="19" xfId="48" applyNumberFormat="1" applyFont="1" applyBorder="1" applyAlignment="1" applyProtection="1">
      <alignment horizontal="left" vertical="center" wrapText="1"/>
      <protection hidden="1"/>
    </xf>
    <xf numFmtId="0" fontId="89" fillId="0" borderId="25" xfId="38" applyFont="1" applyBorder="1" applyAlignment="1" applyProtection="1">
      <alignment horizontal="right" vertical="center"/>
      <protection hidden="1"/>
    </xf>
    <xf numFmtId="0" fontId="90" fillId="0" borderId="26" xfId="0" applyFont="1" applyBorder="1" applyProtection="1">
      <protection hidden="1"/>
    </xf>
    <xf numFmtId="168" fontId="89" fillId="0" borderId="26" xfId="48" applyNumberFormat="1" applyFont="1" applyBorder="1" applyAlignment="1" applyProtection="1">
      <alignment horizontal="center" vertical="center" wrapText="1"/>
      <protection hidden="1"/>
    </xf>
    <xf numFmtId="168" fontId="89" fillId="0" borderId="27" xfId="48" applyNumberFormat="1" applyFont="1" applyBorder="1" applyAlignment="1" applyProtection="1">
      <alignment horizontal="center" vertical="center" wrapText="1"/>
      <protection hidden="1"/>
    </xf>
    <xf numFmtId="0" fontId="92" fillId="0" borderId="10" xfId="38" applyFont="1" applyBorder="1" applyAlignment="1" applyProtection="1">
      <alignment horizontal="left" vertical="center"/>
      <protection hidden="1"/>
    </xf>
    <xf numFmtId="168" fontId="93" fillId="0" borderId="10" xfId="48" applyNumberFormat="1" applyFont="1" applyBorder="1" applyAlignment="1" applyProtection="1">
      <alignment horizontal="center" vertical="center"/>
      <protection hidden="1"/>
    </xf>
    <xf numFmtId="168" fontId="93" fillId="0" borderId="19" xfId="48" applyNumberFormat="1" applyFont="1" applyBorder="1" applyAlignment="1" applyProtection="1">
      <alignment horizontal="center" vertical="center"/>
      <protection hidden="1"/>
    </xf>
    <xf numFmtId="0" fontId="89" fillId="0" borderId="20" xfId="38" applyFont="1" applyBorder="1" applyAlignment="1" applyProtection="1">
      <alignment horizontal="center" vertical="top"/>
      <protection hidden="1"/>
    </xf>
    <xf numFmtId="0" fontId="93" fillId="0" borderId="10" xfId="38" applyFont="1" applyBorder="1" applyAlignment="1" applyProtection="1">
      <alignment horizontal="center" vertical="center" wrapText="1"/>
      <protection hidden="1"/>
    </xf>
    <xf numFmtId="0" fontId="89" fillId="0" borderId="48" xfId="38" applyFont="1" applyBorder="1" applyAlignment="1" applyProtection="1">
      <alignment horizontal="center" vertical="center" wrapText="1"/>
      <protection hidden="1"/>
    </xf>
    <xf numFmtId="0" fontId="89" fillId="0" borderId="50" xfId="38" applyFont="1" applyBorder="1" applyAlignment="1" applyProtection="1">
      <alignment horizontal="center" vertical="center" wrapText="1"/>
      <protection hidden="1"/>
    </xf>
    <xf numFmtId="0" fontId="89" fillId="0" borderId="19" xfId="38" applyFont="1" applyBorder="1" applyAlignment="1" applyProtection="1">
      <alignment horizontal="center" vertical="center" wrapText="1"/>
      <protection hidden="1"/>
    </xf>
    <xf numFmtId="2" fontId="94" fillId="0" borderId="10" xfId="0" applyNumberFormat="1" applyFont="1" applyBorder="1" applyAlignment="1" applyProtection="1">
      <alignment vertical="center"/>
      <protection hidden="1"/>
    </xf>
    <xf numFmtId="2" fontId="92" fillId="0" borderId="10" xfId="0" applyNumberFormat="1" applyFont="1" applyBorder="1" applyAlignment="1" applyProtection="1">
      <alignment horizontal="center" vertical="center"/>
      <protection hidden="1"/>
    </xf>
    <xf numFmtId="0" fontId="94" fillId="0" borderId="10" xfId="38" applyFont="1" applyBorder="1" applyAlignment="1" applyProtection="1">
      <alignment horizontal="left" vertical="center"/>
      <protection hidden="1"/>
    </xf>
    <xf numFmtId="2" fontId="92" fillId="0" borderId="10" xfId="0" applyNumberFormat="1" applyFont="1" applyBorder="1" applyAlignment="1" applyProtection="1">
      <alignment vertical="center"/>
      <protection hidden="1"/>
    </xf>
    <xf numFmtId="0" fontId="90" fillId="0" borderId="10" xfId="38" applyFont="1" applyBorder="1" applyAlignment="1" applyProtection="1">
      <alignment horizontal="center" vertical="center"/>
      <protection hidden="1"/>
    </xf>
    <xf numFmtId="9" fontId="90" fillId="0" borderId="10" xfId="38" applyNumberFormat="1" applyFont="1" applyBorder="1" applyAlignment="1" applyProtection="1">
      <alignment horizontal="center" vertical="center"/>
      <protection hidden="1"/>
    </xf>
    <xf numFmtId="0" fontId="94" fillId="0" borderId="19" xfId="38" applyFont="1" applyBorder="1" applyAlignment="1" applyProtection="1">
      <alignment horizontal="left" vertical="center"/>
      <protection hidden="1"/>
    </xf>
    <xf numFmtId="0" fontId="91" fillId="0" borderId="10" xfId="38" applyFont="1" applyBorder="1" applyAlignment="1" applyProtection="1">
      <alignment horizontal="center" vertical="center"/>
      <protection hidden="1"/>
    </xf>
    <xf numFmtId="0" fontId="89" fillId="0" borderId="10" xfId="38" applyFont="1" applyBorder="1" applyAlignment="1" applyProtection="1">
      <alignment horizontal="center" vertical="center"/>
      <protection hidden="1"/>
    </xf>
    <xf numFmtId="0" fontId="89" fillId="0" borderId="19" xfId="38" applyFont="1" applyBorder="1" applyAlignment="1" applyProtection="1">
      <alignment horizontal="center" vertical="center"/>
      <protection hidden="1"/>
    </xf>
    <xf numFmtId="0" fontId="94" fillId="0" borderId="10" xfId="38" applyFont="1" applyBorder="1" applyAlignment="1" applyProtection="1">
      <alignment horizontal="right" vertical="center"/>
      <protection hidden="1"/>
    </xf>
    <xf numFmtId="0" fontId="90" fillId="0" borderId="12" xfId="38" applyFont="1" applyBorder="1" applyAlignment="1" applyProtection="1">
      <alignment vertical="center"/>
      <protection hidden="1"/>
    </xf>
    <xf numFmtId="0" fontId="90" fillId="0" borderId="13" xfId="38" applyFont="1" applyBorder="1" applyAlignment="1" applyProtection="1">
      <alignment vertical="center"/>
      <protection hidden="1"/>
    </xf>
    <xf numFmtId="0" fontId="90" fillId="0" borderId="14" xfId="38" applyFont="1" applyBorder="1" applyAlignment="1" applyProtection="1">
      <alignment vertical="center"/>
      <protection hidden="1"/>
    </xf>
    <xf numFmtId="168" fontId="95" fillId="0" borderId="10" xfId="48" applyNumberFormat="1" applyFont="1" applyBorder="1" applyAlignment="1" applyProtection="1">
      <alignment horizontal="center" vertical="center"/>
      <protection hidden="1"/>
    </xf>
    <xf numFmtId="168" fontId="95" fillId="0" borderId="19" xfId="48" applyNumberFormat="1" applyFont="1" applyBorder="1" applyAlignment="1" applyProtection="1">
      <alignment horizontal="center" vertical="center"/>
      <protection hidden="1"/>
    </xf>
    <xf numFmtId="0" fontId="90" fillId="0" borderId="10" xfId="38" applyFont="1" applyBorder="1" applyAlignment="1" applyProtection="1">
      <alignment vertical="center"/>
      <protection hidden="1"/>
    </xf>
    <xf numFmtId="0" fontId="90" fillId="0" borderId="10" xfId="38" applyFont="1" applyBorder="1" applyAlignment="1" applyProtection="1">
      <alignment vertical="center" wrapText="1"/>
      <protection hidden="1"/>
    </xf>
    <xf numFmtId="164" fontId="90" fillId="0" borderId="10" xfId="48" applyNumberFormat="1" applyFont="1" applyBorder="1" applyAlignment="1" applyProtection="1">
      <alignment horizontal="left" vertical="center"/>
      <protection hidden="1"/>
    </xf>
    <xf numFmtId="0" fontId="90" fillId="0" borderId="10" xfId="38" applyFont="1" applyBorder="1" applyAlignment="1" applyProtection="1">
      <alignment horizontal="left" vertical="center"/>
      <protection hidden="1"/>
    </xf>
    <xf numFmtId="0" fontId="91" fillId="0" borderId="10" xfId="38" applyFont="1" applyBorder="1" applyAlignment="1" applyProtection="1">
      <alignment horizontal="right" vertical="center"/>
      <protection hidden="1"/>
    </xf>
    <xf numFmtId="164" fontId="91" fillId="0" borderId="10" xfId="48" applyNumberFormat="1" applyFont="1" applyBorder="1" applyAlignment="1" applyProtection="1">
      <alignment horizontal="left" vertical="center"/>
      <protection hidden="1"/>
    </xf>
    <xf numFmtId="0" fontId="90" fillId="0" borderId="19" xfId="38" applyFont="1" applyBorder="1" applyAlignment="1" applyProtection="1">
      <alignment horizontal="center" vertical="center"/>
      <protection hidden="1"/>
    </xf>
    <xf numFmtId="164" fontId="90" fillId="0" borderId="10" xfId="48" applyNumberFormat="1" applyFont="1" applyBorder="1" applyAlignment="1" applyProtection="1">
      <alignment horizontal="center" vertical="center"/>
      <protection hidden="1"/>
    </xf>
    <xf numFmtId="0" fontId="90" fillId="0" borderId="12" xfId="38" applyFont="1" applyBorder="1" applyAlignment="1" applyProtection="1">
      <alignment horizontal="left" vertical="center"/>
      <protection hidden="1"/>
    </xf>
    <xf numFmtId="0" fontId="90" fillId="0" borderId="13" xfId="38" applyFont="1" applyBorder="1" applyAlignment="1" applyProtection="1">
      <alignment horizontal="left" vertical="center"/>
      <protection hidden="1"/>
    </xf>
    <xf numFmtId="0" fontId="90" fillId="0" borderId="24" xfId="38" applyFont="1" applyBorder="1" applyAlignment="1" applyProtection="1">
      <alignment horizontal="left" vertical="center"/>
      <protection hidden="1"/>
    </xf>
    <xf numFmtId="0" fontId="90" fillId="0" borderId="10" xfId="38" applyFont="1" applyBorder="1" applyAlignment="1" applyProtection="1">
      <alignment horizontal="left" vertical="center" wrapText="1"/>
      <protection hidden="1"/>
    </xf>
    <xf numFmtId="2" fontId="90" fillId="0" borderId="10" xfId="38" applyNumberFormat="1" applyFont="1" applyBorder="1" applyAlignment="1" applyProtection="1">
      <alignment horizontal="center" vertical="center"/>
      <protection hidden="1"/>
    </xf>
    <xf numFmtId="0" fontId="91" fillId="0" borderId="10" xfId="38" applyFont="1" applyBorder="1" applyAlignment="1" applyProtection="1">
      <alignment horizontal="left" vertical="center"/>
      <protection hidden="1"/>
    </xf>
    <xf numFmtId="0" fontId="93" fillId="0" borderId="10" xfId="38" applyFont="1" applyBorder="1" applyAlignment="1" applyProtection="1">
      <alignment horizontal="center" vertical="center"/>
      <protection hidden="1"/>
    </xf>
    <xf numFmtId="0" fontId="93" fillId="0" borderId="19" xfId="38" applyFont="1" applyBorder="1" applyAlignment="1" applyProtection="1">
      <alignment horizontal="center" vertical="center"/>
      <protection hidden="1"/>
    </xf>
    <xf numFmtId="2" fontId="90" fillId="0" borderId="12" xfId="38" applyNumberFormat="1" applyFont="1" applyBorder="1" applyAlignment="1" applyProtection="1">
      <alignment horizontal="center" vertical="center"/>
      <protection hidden="1"/>
    </xf>
    <xf numFmtId="2" fontId="90" fillId="0" borderId="13" xfId="38" applyNumberFormat="1" applyFont="1" applyBorder="1" applyAlignment="1" applyProtection="1">
      <alignment horizontal="center" vertical="center"/>
      <protection hidden="1"/>
    </xf>
    <xf numFmtId="2" fontId="90" fillId="0" borderId="14" xfId="38" applyNumberFormat="1" applyFont="1" applyBorder="1" applyAlignment="1" applyProtection="1">
      <alignment horizontal="center" vertical="center"/>
      <protection hidden="1"/>
    </xf>
    <xf numFmtId="0" fontId="93" fillId="0" borderId="19" xfId="0" applyFont="1" applyBorder="1" applyAlignment="1" applyProtection="1">
      <alignment vertical="center"/>
      <protection hidden="1"/>
    </xf>
    <xf numFmtId="0" fontId="93" fillId="0" borderId="10" xfId="0" applyFont="1" applyBorder="1" applyAlignment="1" applyProtection="1">
      <alignment vertical="center"/>
      <protection hidden="1"/>
    </xf>
    <xf numFmtId="0" fontId="97" fillId="26" borderId="29" xfId="38" applyFont="1" applyFill="1" applyBorder="1" applyAlignment="1" applyProtection="1">
      <alignment horizontal="center" vertical="center"/>
      <protection hidden="1"/>
    </xf>
    <xf numFmtId="0" fontId="97" fillId="26" borderId="30" xfId="38" applyFont="1" applyFill="1" applyBorder="1" applyAlignment="1" applyProtection="1">
      <alignment horizontal="center" vertical="center"/>
      <protection hidden="1"/>
    </xf>
    <xf numFmtId="0" fontId="88" fillId="36" borderId="30" xfId="38" applyFont="1" applyFill="1" applyBorder="1" applyAlignment="1" applyProtection="1">
      <alignment horizontal="center" vertical="center"/>
      <protection hidden="1"/>
    </xf>
    <xf numFmtId="0" fontId="88" fillId="36" borderId="31" xfId="38" applyFont="1" applyFill="1" applyBorder="1" applyAlignment="1" applyProtection="1">
      <alignment horizontal="center" vertical="center"/>
      <protection hidden="1"/>
    </xf>
    <xf numFmtId="0" fontId="88" fillId="36" borderId="0" xfId="38" applyFont="1" applyFill="1" applyAlignment="1" applyProtection="1">
      <alignment horizontal="center" vertical="center"/>
      <protection hidden="1"/>
    </xf>
    <xf numFmtId="0" fontId="88" fillId="36" borderId="32" xfId="38" applyFont="1" applyFill="1" applyBorder="1" applyAlignment="1" applyProtection="1">
      <alignment horizontal="center" vertical="center"/>
      <protection hidden="1"/>
    </xf>
    <xf numFmtId="0" fontId="96" fillId="26" borderId="54" xfId="38" applyFont="1" applyFill="1" applyBorder="1" applyAlignment="1" applyProtection="1">
      <alignment horizontal="center" vertical="center"/>
      <protection hidden="1"/>
    </xf>
    <xf numFmtId="0" fontId="96" fillId="26" borderId="11" xfId="38" applyFont="1" applyFill="1" applyBorder="1" applyAlignment="1" applyProtection="1">
      <alignment horizontal="center" vertical="center"/>
      <protection hidden="1"/>
    </xf>
    <xf numFmtId="0" fontId="105" fillId="0" borderId="10" xfId="39" applyFont="1" applyBorder="1" applyAlignment="1" applyProtection="1">
      <alignment horizontal="left" vertical="center"/>
      <protection hidden="1"/>
    </xf>
    <xf numFmtId="0" fontId="93" fillId="0" borderId="10" xfId="38" applyFont="1" applyBorder="1" applyAlignment="1" applyProtection="1">
      <alignment horizontal="left" vertical="center"/>
      <protection hidden="1"/>
    </xf>
    <xf numFmtId="0" fontId="92" fillId="0" borderId="10" xfId="38" applyFont="1" applyBorder="1" applyAlignment="1" applyProtection="1">
      <alignment horizontal="center" vertical="center"/>
      <protection hidden="1"/>
    </xf>
    <xf numFmtId="0" fontId="92" fillId="0" borderId="19" xfId="38" applyFont="1" applyBorder="1" applyAlignment="1" applyProtection="1">
      <alignment horizontal="center" vertical="center"/>
      <protection hidden="1"/>
    </xf>
    <xf numFmtId="0" fontId="103" fillId="0" borderId="25" xfId="38" applyFont="1" applyBorder="1" applyAlignment="1" applyProtection="1">
      <alignment horizontal="right" vertical="center"/>
      <protection hidden="1"/>
    </xf>
    <xf numFmtId="0" fontId="103" fillId="0" borderId="26" xfId="38" applyFont="1" applyBorder="1" applyAlignment="1" applyProtection="1">
      <alignment horizontal="right" vertical="center"/>
      <protection hidden="1"/>
    </xf>
    <xf numFmtId="168" fontId="104" fillId="0" borderId="40" xfId="48" applyNumberFormat="1" applyFont="1" applyBorder="1" applyAlignment="1" applyProtection="1">
      <alignment horizontal="center" vertical="center" wrapText="1"/>
      <protection hidden="1"/>
    </xf>
    <xf numFmtId="168" fontId="104" fillId="0" borderId="34" xfId="48" applyNumberFormat="1" applyFont="1" applyBorder="1" applyAlignment="1" applyProtection="1">
      <alignment horizontal="center" vertical="center" wrapText="1"/>
      <protection hidden="1"/>
    </xf>
    <xf numFmtId="0" fontId="89" fillId="0" borderId="21" xfId="38" applyFont="1" applyBorder="1" applyAlignment="1" applyProtection="1">
      <alignment horizontal="center" vertical="center"/>
      <protection hidden="1"/>
    </xf>
    <xf numFmtId="0" fontId="89" fillId="0" borderId="23" xfId="38" applyFont="1" applyBorder="1" applyAlignment="1" applyProtection="1">
      <alignment horizontal="center" vertical="center"/>
      <protection hidden="1"/>
    </xf>
    <xf numFmtId="0" fontId="93" fillId="0" borderId="45" xfId="38" applyFont="1" applyBorder="1" applyAlignment="1" applyProtection="1">
      <alignment horizontal="center" vertical="center" wrapText="1"/>
      <protection hidden="1"/>
    </xf>
    <xf numFmtId="0" fontId="89" fillId="0" borderId="12" xfId="38" applyFont="1" applyBorder="1" applyAlignment="1" applyProtection="1">
      <alignment horizontal="center" vertical="center" wrapText="1"/>
      <protection hidden="1"/>
    </xf>
    <xf numFmtId="0" fontId="89" fillId="0" borderId="24" xfId="38" applyFont="1" applyBorder="1" applyAlignment="1" applyProtection="1">
      <alignment horizontal="center" vertical="center" wrapText="1"/>
      <protection hidden="1"/>
    </xf>
    <xf numFmtId="168" fontId="89" fillId="0" borderId="12" xfId="48" applyNumberFormat="1" applyFont="1" applyBorder="1" applyAlignment="1" applyProtection="1">
      <alignment horizontal="left" vertical="center" wrapText="1"/>
      <protection hidden="1"/>
    </xf>
    <xf numFmtId="168" fontId="89" fillId="0" borderId="24" xfId="48" applyNumberFormat="1" applyFont="1" applyBorder="1" applyAlignment="1" applyProtection="1">
      <alignment horizontal="left" vertical="center" wrapText="1"/>
      <protection hidden="1"/>
    </xf>
    <xf numFmtId="2" fontId="92" fillId="0" borderId="12" xfId="0" applyNumberFormat="1" applyFont="1" applyBorder="1" applyAlignment="1" applyProtection="1">
      <alignment horizontal="right" vertical="center"/>
      <protection hidden="1"/>
    </xf>
    <xf numFmtId="0" fontId="90" fillId="0" borderId="13" xfId="0" applyFont="1" applyBorder="1" applyAlignment="1">
      <alignment horizontal="right"/>
    </xf>
    <xf numFmtId="0" fontId="90" fillId="0" borderId="14" xfId="0" applyFont="1" applyBorder="1" applyAlignment="1">
      <alignment horizontal="right"/>
    </xf>
    <xf numFmtId="168" fontId="93" fillId="0" borderId="12" xfId="48" applyNumberFormat="1" applyFont="1" applyBorder="1" applyAlignment="1" applyProtection="1">
      <alignment horizontal="left" vertical="center"/>
      <protection hidden="1"/>
    </xf>
    <xf numFmtId="168" fontId="93" fillId="0" borderId="24" xfId="48" applyNumberFormat="1" applyFont="1" applyBorder="1" applyAlignment="1" applyProtection="1">
      <alignment horizontal="left" vertical="center"/>
      <protection hidden="1"/>
    </xf>
    <xf numFmtId="0" fontId="94" fillId="0" borderId="12" xfId="38" applyFont="1" applyBorder="1" applyAlignment="1" applyProtection="1">
      <alignment horizontal="left" vertical="center"/>
      <protection hidden="1"/>
    </xf>
    <xf numFmtId="0" fontId="94" fillId="0" borderId="13" xfId="38" applyFont="1" applyBorder="1" applyAlignment="1" applyProtection="1">
      <alignment horizontal="left" vertical="center"/>
      <protection hidden="1"/>
    </xf>
    <xf numFmtId="0" fontId="94" fillId="0" borderId="14" xfId="38" applyFont="1" applyBorder="1" applyAlignment="1" applyProtection="1">
      <alignment horizontal="left" vertical="center"/>
      <protection hidden="1"/>
    </xf>
    <xf numFmtId="2" fontId="94" fillId="0" borderId="12" xfId="0" applyNumberFormat="1" applyFont="1" applyBorder="1" applyAlignment="1" applyProtection="1">
      <alignment horizontal="left" vertical="center"/>
      <protection hidden="1"/>
    </xf>
    <xf numFmtId="2" fontId="94" fillId="0" borderId="13" xfId="0" applyNumberFormat="1" applyFont="1" applyBorder="1" applyAlignment="1" applyProtection="1">
      <alignment horizontal="left" vertical="center"/>
      <protection hidden="1"/>
    </xf>
    <xf numFmtId="2" fontId="94" fillId="0" borderId="14" xfId="0" applyNumberFormat="1" applyFont="1" applyBorder="1" applyAlignment="1" applyProtection="1">
      <alignment horizontal="left" vertical="center"/>
      <protection hidden="1"/>
    </xf>
    <xf numFmtId="168" fontId="93" fillId="0" borderId="12" xfId="38" applyNumberFormat="1" applyFont="1" applyBorder="1" applyAlignment="1" applyProtection="1">
      <alignment horizontal="left" vertical="center"/>
      <protection hidden="1"/>
    </xf>
    <xf numFmtId="168" fontId="93" fillId="0" borderId="24" xfId="38" applyNumberFormat="1" applyFont="1" applyBorder="1" applyAlignment="1" applyProtection="1">
      <alignment horizontal="left" vertical="center"/>
      <protection hidden="1"/>
    </xf>
    <xf numFmtId="2" fontId="92" fillId="0" borderId="12" xfId="0" applyNumberFormat="1" applyFont="1" applyBorder="1" applyAlignment="1" applyProtection="1">
      <alignment horizontal="left" vertical="center"/>
      <protection hidden="1"/>
    </xf>
    <xf numFmtId="2" fontId="92" fillId="0" borderId="13" xfId="0" applyNumberFormat="1" applyFont="1" applyBorder="1" applyAlignment="1" applyProtection="1">
      <alignment horizontal="left" vertical="center"/>
      <protection hidden="1"/>
    </xf>
    <xf numFmtId="2" fontId="92" fillId="0" borderId="14" xfId="0" applyNumberFormat="1" applyFont="1" applyBorder="1" applyAlignment="1" applyProtection="1">
      <alignment horizontal="left" vertical="center"/>
      <protection hidden="1"/>
    </xf>
    <xf numFmtId="3" fontId="90" fillId="0" borderId="12" xfId="38" applyNumberFormat="1" applyFont="1" applyBorder="1" applyAlignment="1" applyProtection="1">
      <alignment horizontal="center" vertical="center"/>
      <protection hidden="1"/>
    </xf>
    <xf numFmtId="3" fontId="90" fillId="0" borderId="13" xfId="38" applyNumberFormat="1" applyFont="1" applyBorder="1" applyAlignment="1" applyProtection="1">
      <alignment horizontal="center" vertical="center"/>
      <protection hidden="1"/>
    </xf>
    <xf numFmtId="3" fontId="90" fillId="0" borderId="14" xfId="38" applyNumberFormat="1" applyFont="1" applyBorder="1" applyAlignment="1" applyProtection="1">
      <alignment horizontal="center" vertical="center"/>
      <protection hidden="1"/>
    </xf>
    <xf numFmtId="9" fontId="90" fillId="0" borderId="17" xfId="38" applyNumberFormat="1" applyFont="1" applyBorder="1" applyAlignment="1" applyProtection="1">
      <alignment horizontal="center" vertical="center"/>
      <protection hidden="1"/>
    </xf>
    <xf numFmtId="9" fontId="90" fillId="0" borderId="18" xfId="38" applyNumberFormat="1" applyFont="1" applyBorder="1" applyAlignment="1" applyProtection="1">
      <alignment horizontal="center" vertical="center"/>
      <protection hidden="1"/>
    </xf>
    <xf numFmtId="0" fontId="89" fillId="0" borderId="22" xfId="38" applyFont="1" applyBorder="1" applyAlignment="1" applyProtection="1">
      <alignment horizontal="center" vertical="center"/>
      <protection hidden="1"/>
    </xf>
    <xf numFmtId="0" fontId="91" fillId="0" borderId="45" xfId="38" applyFont="1" applyBorder="1" applyAlignment="1" applyProtection="1">
      <alignment horizontal="center" vertical="center"/>
      <protection hidden="1"/>
    </xf>
    <xf numFmtId="0" fontId="102" fillId="0" borderId="12" xfId="38" applyFont="1" applyBorder="1" applyAlignment="1" applyProtection="1">
      <alignment horizontal="left" vertical="center"/>
      <protection hidden="1"/>
    </xf>
    <xf numFmtId="0" fontId="102" fillId="0" borderId="24" xfId="38" applyFont="1" applyBorder="1" applyAlignment="1" applyProtection="1">
      <alignment horizontal="left" vertical="center"/>
      <protection hidden="1"/>
    </xf>
    <xf numFmtId="168" fontId="101" fillId="0" borderId="12" xfId="48" applyNumberFormat="1" applyFont="1" applyBorder="1" applyAlignment="1" applyProtection="1">
      <alignment horizontal="left" vertical="center"/>
      <protection hidden="1"/>
    </xf>
    <xf numFmtId="168" fontId="101" fillId="0" borderId="24" xfId="48" applyNumberFormat="1" applyFont="1" applyBorder="1" applyAlignment="1" applyProtection="1">
      <alignment horizontal="left" vertical="center"/>
      <protection hidden="1"/>
    </xf>
    <xf numFmtId="168" fontId="94" fillId="0" borderId="12" xfId="48" applyNumberFormat="1" applyFont="1" applyBorder="1" applyAlignment="1" applyProtection="1">
      <alignment horizontal="left" vertical="center"/>
      <protection hidden="1"/>
    </xf>
    <xf numFmtId="168" fontId="94" fillId="0" borderId="24" xfId="48" applyNumberFormat="1" applyFont="1" applyBorder="1" applyAlignment="1" applyProtection="1">
      <alignment horizontal="left" vertical="center"/>
      <protection hidden="1"/>
    </xf>
    <xf numFmtId="0" fontId="90" fillId="0" borderId="14" xfId="38" applyFont="1" applyBorder="1" applyAlignment="1" applyProtection="1">
      <alignment horizontal="left" vertical="center"/>
      <protection hidden="1"/>
    </xf>
    <xf numFmtId="168" fontId="90" fillId="0" borderId="12" xfId="48" applyNumberFormat="1" applyFont="1" applyBorder="1" applyAlignment="1" applyProtection="1">
      <alignment horizontal="left" vertical="center"/>
      <protection hidden="1"/>
    </xf>
    <xf numFmtId="168" fontId="90" fillId="0" borderId="24" xfId="48" applyNumberFormat="1" applyFont="1" applyBorder="1" applyAlignment="1" applyProtection="1">
      <alignment horizontal="left" vertical="center"/>
      <protection hidden="1"/>
    </xf>
    <xf numFmtId="0" fontId="94" fillId="0" borderId="24" xfId="38" applyFont="1" applyBorder="1" applyAlignment="1" applyProtection="1">
      <alignment horizontal="left" vertical="center"/>
      <protection hidden="1"/>
    </xf>
    <xf numFmtId="0" fontId="90" fillId="0" borderId="12" xfId="38" applyFont="1" applyBorder="1" applyAlignment="1" applyProtection="1">
      <alignment horizontal="left" vertical="center" wrapText="1"/>
      <protection hidden="1"/>
    </xf>
    <xf numFmtId="0" fontId="90" fillId="0" borderId="13" xfId="38" applyFont="1" applyBorder="1" applyAlignment="1" applyProtection="1">
      <alignment horizontal="left" vertical="center" wrapText="1"/>
      <protection hidden="1"/>
    </xf>
    <xf numFmtId="0" fontId="90" fillId="0" borderId="14" xfId="38" applyFont="1" applyBorder="1" applyAlignment="1" applyProtection="1">
      <alignment horizontal="left" vertical="center" wrapText="1"/>
      <protection hidden="1"/>
    </xf>
    <xf numFmtId="0" fontId="94" fillId="0" borderId="12" xfId="38" applyFont="1" applyBorder="1" applyAlignment="1" applyProtection="1">
      <alignment horizontal="right" vertical="center"/>
      <protection hidden="1"/>
    </xf>
    <xf numFmtId="0" fontId="94" fillId="0" borderId="13" xfId="38" applyFont="1" applyBorder="1" applyAlignment="1" applyProtection="1">
      <alignment horizontal="right" vertical="center"/>
      <protection hidden="1"/>
    </xf>
    <xf numFmtId="0" fontId="94" fillId="0" borderId="14" xfId="38" applyFont="1" applyBorder="1" applyAlignment="1" applyProtection="1">
      <alignment horizontal="right" vertical="center"/>
      <protection hidden="1"/>
    </xf>
    <xf numFmtId="0" fontId="90" fillId="0" borderId="53" xfId="38" applyFont="1" applyBorder="1" applyAlignment="1" applyProtection="1">
      <alignment horizontal="center" vertical="center"/>
      <protection hidden="1"/>
    </xf>
    <xf numFmtId="0" fontId="90" fillId="0" borderId="48" xfId="38" applyFont="1" applyBorder="1" applyAlignment="1" applyProtection="1">
      <alignment horizontal="center" vertical="center"/>
      <protection hidden="1"/>
    </xf>
    <xf numFmtId="0" fontId="90" fillId="0" borderId="49" xfId="38" applyFont="1" applyBorder="1" applyAlignment="1" applyProtection="1">
      <alignment horizontal="center" vertical="center"/>
      <protection hidden="1"/>
    </xf>
    <xf numFmtId="0" fontId="90" fillId="0" borderId="50" xfId="38" applyFont="1" applyBorder="1" applyAlignment="1" applyProtection="1">
      <alignment horizontal="center" vertical="center"/>
      <protection hidden="1"/>
    </xf>
    <xf numFmtId="0" fontId="89" fillId="0" borderId="20" xfId="38" applyFont="1" applyBorder="1" applyAlignment="1" applyProtection="1">
      <alignment horizontal="center" vertical="center"/>
      <protection hidden="1"/>
    </xf>
    <xf numFmtId="0" fontId="99" fillId="0" borderId="10" xfId="38" applyFont="1" applyBorder="1" applyAlignment="1" applyProtection="1">
      <alignment horizontal="left" vertical="center"/>
      <protection hidden="1"/>
    </xf>
    <xf numFmtId="0" fontId="99" fillId="0" borderId="19" xfId="38" applyFont="1" applyBorder="1" applyAlignment="1" applyProtection="1">
      <alignment horizontal="left" vertical="center"/>
      <protection hidden="1"/>
    </xf>
    <xf numFmtId="0" fontId="90" fillId="0" borderId="46" xfId="38" applyFont="1" applyBorder="1" applyAlignment="1" applyProtection="1">
      <alignment horizontal="center" vertical="center"/>
      <protection hidden="1"/>
    </xf>
    <xf numFmtId="0" fontId="90" fillId="0" borderId="47" xfId="38" applyFont="1" applyBorder="1" applyAlignment="1" applyProtection="1">
      <alignment horizontal="center" vertical="center"/>
      <protection hidden="1"/>
    </xf>
    <xf numFmtId="0" fontId="90" fillId="0" borderId="51" xfId="38" applyFont="1" applyBorder="1" applyAlignment="1" applyProtection="1">
      <alignment horizontal="center" vertical="center"/>
      <protection hidden="1"/>
    </xf>
    <xf numFmtId="0" fontId="90" fillId="0" borderId="52" xfId="38" applyFont="1" applyBorder="1" applyAlignment="1" applyProtection="1">
      <alignment horizontal="center" vertical="center"/>
      <protection hidden="1"/>
    </xf>
    <xf numFmtId="0" fontId="90" fillId="0" borderId="12" xfId="38" applyFont="1" applyBorder="1" applyAlignment="1" applyProtection="1">
      <alignment horizontal="center" vertical="center"/>
      <protection hidden="1"/>
    </xf>
    <xf numFmtId="0" fontId="90" fillId="0" borderId="13" xfId="38" applyFont="1" applyBorder="1" applyAlignment="1" applyProtection="1">
      <alignment horizontal="center" vertical="center"/>
      <protection hidden="1"/>
    </xf>
    <xf numFmtId="0" fontId="90" fillId="0" borderId="14" xfId="38" applyFont="1" applyBorder="1" applyAlignment="1" applyProtection="1">
      <alignment horizontal="center" vertical="center"/>
      <protection hidden="1"/>
    </xf>
    <xf numFmtId="0" fontId="90" fillId="0" borderId="15" xfId="38" applyFont="1" applyBorder="1" applyAlignment="1" applyProtection="1">
      <alignment horizontal="left" vertical="center"/>
      <protection hidden="1"/>
    </xf>
    <xf numFmtId="168" fontId="93" fillId="0" borderId="16" xfId="48" applyNumberFormat="1" applyFont="1" applyBorder="1" applyAlignment="1" applyProtection="1">
      <alignment horizontal="left" vertical="center"/>
      <protection hidden="1"/>
    </xf>
    <xf numFmtId="168" fontId="93" fillId="0" borderId="33" xfId="48" applyNumberFormat="1" applyFont="1" applyBorder="1" applyAlignment="1" applyProtection="1">
      <alignment horizontal="left" vertical="center"/>
      <protection hidden="1"/>
    </xf>
    <xf numFmtId="0" fontId="106" fillId="36" borderId="30" xfId="38" applyFont="1" applyFill="1" applyBorder="1" applyAlignment="1" applyProtection="1">
      <alignment horizontal="center" vertical="center"/>
      <protection hidden="1"/>
    </xf>
    <xf numFmtId="0" fontId="106" fillId="36" borderId="31" xfId="38" applyFont="1" applyFill="1" applyBorder="1" applyAlignment="1" applyProtection="1">
      <alignment horizontal="center" vertical="center"/>
      <protection hidden="1"/>
    </xf>
    <xf numFmtId="0" fontId="106" fillId="36" borderId="11" xfId="38" applyFont="1" applyFill="1" applyBorder="1" applyAlignment="1" applyProtection="1">
      <alignment horizontal="center" vertical="center"/>
      <protection hidden="1"/>
    </xf>
    <xf numFmtId="0" fontId="106" fillId="36" borderId="33" xfId="38" applyFont="1" applyFill="1" applyBorder="1" applyAlignment="1" applyProtection="1">
      <alignment horizontal="center" vertical="center"/>
      <protection hidden="1"/>
    </xf>
    <xf numFmtId="0" fontId="77" fillId="26" borderId="54" xfId="38" applyFont="1" applyFill="1" applyBorder="1" applyAlignment="1" applyProtection="1">
      <alignment horizontal="center" vertical="center"/>
      <protection hidden="1"/>
    </xf>
    <xf numFmtId="0" fontId="77" fillId="26" borderId="11" xfId="38" applyFont="1" applyFill="1" applyBorder="1" applyAlignment="1" applyProtection="1">
      <alignment horizontal="center" vertical="center"/>
      <protection hidden="1"/>
    </xf>
    <xf numFmtId="0" fontId="105" fillId="0" borderId="13" xfId="39" applyFont="1" applyBorder="1" applyAlignment="1" applyProtection="1">
      <alignment horizontal="left" vertical="center"/>
      <protection hidden="1"/>
    </xf>
    <xf numFmtId="0" fontId="93" fillId="0" borderId="12" xfId="38" applyFont="1" applyBorder="1" applyAlignment="1" applyProtection="1">
      <alignment horizontal="left" vertical="center"/>
      <protection hidden="1"/>
    </xf>
    <xf numFmtId="0" fontId="93" fillId="0" borderId="24" xfId="38" applyFont="1" applyBorder="1" applyAlignment="1" applyProtection="1">
      <alignment horizontal="left" vertical="center"/>
      <protection hidden="1"/>
    </xf>
    <xf numFmtId="0" fontId="99" fillId="0" borderId="17" xfId="38" applyFont="1" applyBorder="1" applyAlignment="1" applyProtection="1">
      <alignment horizontal="left" vertical="center"/>
      <protection hidden="1"/>
    </xf>
    <xf numFmtId="0" fontId="100" fillId="0" borderId="35" xfId="0" applyFont="1" applyBorder="1" applyAlignment="1" applyProtection="1">
      <alignment horizontal="left" vertical="center"/>
      <protection hidden="1"/>
    </xf>
    <xf numFmtId="0" fontId="100" fillId="0" borderId="28" xfId="0" applyFont="1" applyBorder="1" applyAlignment="1" applyProtection="1">
      <alignment horizontal="left" vertical="center"/>
      <protection hidden="1"/>
    </xf>
    <xf numFmtId="0" fontId="100" fillId="0" borderId="32" xfId="0" applyFont="1" applyBorder="1" applyAlignment="1" applyProtection="1">
      <alignment horizontal="left" vertical="center"/>
      <protection hidden="1"/>
    </xf>
    <xf numFmtId="0" fontId="100" fillId="0" borderId="16" xfId="0" applyFont="1" applyBorder="1" applyAlignment="1" applyProtection="1">
      <alignment horizontal="left" vertical="center"/>
      <protection hidden="1"/>
    </xf>
    <xf numFmtId="0" fontId="100" fillId="0" borderId="33" xfId="0" applyFont="1" applyBorder="1" applyAlignment="1" applyProtection="1">
      <alignment horizontal="left" vertical="center"/>
      <protection hidden="1"/>
    </xf>
  </cellXfs>
  <cellStyles count="5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46"/>
    <cellStyle name="Currency" xfId="48" builtinId="4"/>
    <cellStyle name="Currency 2" xfId="47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Hyperlink" xfId="49" builtinId="8"/>
    <cellStyle name="Input 2" xfId="35"/>
    <cellStyle name="Linked Cell 2" xfId="36"/>
    <cellStyle name="Neutral 2" xfId="37"/>
    <cellStyle name="Normal" xfId="0" builtinId="0"/>
    <cellStyle name="Normal 2" xfId="38"/>
    <cellStyle name="Normal 2 3" xfId="50"/>
    <cellStyle name="Normal 3" xfId="1"/>
    <cellStyle name="Normal 5" xfId="51"/>
    <cellStyle name="Normal 6" xfId="52"/>
    <cellStyle name="Normal_pay 2008-09" xfId="39"/>
    <cellStyle name="Note 2" xfId="40"/>
    <cellStyle name="Output 2" xfId="41"/>
    <cellStyle name="Percent 2" xfId="45"/>
    <cellStyle name="Title 2" xfId="42"/>
    <cellStyle name="Total 2" xfId="43"/>
    <cellStyle name="Warning Text 2" xfId="44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148F07"/>
      <color rgb="FF68D66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be.com/channel/UCxkfJsAICJ6_8NvRn5T60Zg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youtu.be/7a0Kds6wPcg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14914</xdr:rowOff>
    </xdr:from>
    <xdr:to>
      <xdr:col>7</xdr:col>
      <xdr:colOff>3712722</xdr:colOff>
      <xdr:row>17</xdr:row>
      <xdr:rowOff>150090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7554096"/>
          <a:ext cx="12388272" cy="1601449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2</xdr:row>
      <xdr:rowOff>408217</xdr:rowOff>
    </xdr:from>
    <xdr:to>
      <xdr:col>8</xdr:col>
      <xdr:colOff>0</xdr:colOff>
      <xdr:row>15</xdr:row>
      <xdr:rowOff>38101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24900" y="1398817"/>
          <a:ext cx="3695700" cy="6297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7a0Kds6wPc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F0"/>
  </sheetPr>
  <dimension ref="A1:R11"/>
  <sheetViews>
    <sheetView zoomScale="65" zoomScaleNormal="65" workbookViewId="0">
      <selection activeCell="A10" sqref="A10:R10"/>
    </sheetView>
  </sheetViews>
  <sheetFormatPr defaultColWidth="9.33203125" defaultRowHeight="14.4"/>
  <cols>
    <col min="1" max="1" width="8.44140625" style="1" customWidth="1"/>
    <col min="2" max="2" width="3.88671875" style="1" customWidth="1"/>
    <col min="3" max="16" width="9.33203125" style="1"/>
    <col min="17" max="17" width="61.109375" style="1" customWidth="1"/>
    <col min="18" max="16384" width="9.33203125" style="1"/>
  </cols>
  <sheetData>
    <row r="1" spans="1:18" ht="38.700000000000003" customHeight="1">
      <c r="A1" s="2"/>
      <c r="B1" s="167" t="s">
        <v>73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5"/>
    </row>
    <row r="2" spans="1:18" ht="25.8">
      <c r="A2" s="3"/>
      <c r="B2" s="6">
        <v>1</v>
      </c>
      <c r="C2" s="166" t="s">
        <v>239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2"/>
    </row>
    <row r="3" spans="1:18" ht="25.8">
      <c r="A3" s="3"/>
      <c r="B3" s="6">
        <v>2</v>
      </c>
      <c r="C3" s="159" t="s">
        <v>74</v>
      </c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2"/>
    </row>
    <row r="4" spans="1:18" ht="25.8">
      <c r="A4" s="3"/>
      <c r="B4" s="6">
        <v>3</v>
      </c>
      <c r="C4" s="160" t="s">
        <v>240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2"/>
    </row>
    <row r="5" spans="1:18" ht="25.8">
      <c r="A5" s="3"/>
      <c r="B5" s="6">
        <v>4</v>
      </c>
      <c r="C5" s="159" t="s">
        <v>103</v>
      </c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2"/>
    </row>
    <row r="6" spans="1:18" ht="25.8">
      <c r="A6" s="3"/>
      <c r="B6" s="6">
        <v>5</v>
      </c>
      <c r="C6" s="160" t="s">
        <v>77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2"/>
    </row>
    <row r="7" spans="1:18" ht="25.8">
      <c r="A7" s="3"/>
      <c r="B7" s="6">
        <v>6</v>
      </c>
      <c r="C7" s="159" t="s">
        <v>75</v>
      </c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2"/>
    </row>
    <row r="8" spans="1:18" ht="25.8">
      <c r="A8" s="3"/>
      <c r="B8" s="6">
        <v>7</v>
      </c>
      <c r="C8" s="160" t="s">
        <v>76</v>
      </c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2"/>
    </row>
    <row r="9" spans="1:18" ht="46.35" customHeight="1">
      <c r="A9" s="3"/>
      <c r="B9" s="4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2"/>
    </row>
    <row r="10" spans="1:18" ht="104.4" customHeight="1">
      <c r="A10" s="162" t="s">
        <v>241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</row>
    <row r="11" spans="1:18" ht="116.1" customHeight="1">
      <c r="A11" s="164" t="s">
        <v>78</v>
      </c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</row>
  </sheetData>
  <sheetProtection password="CC61" sheet="1" objects="1" scenarios="1"/>
  <mergeCells count="11">
    <mergeCell ref="C2:Q2"/>
    <mergeCell ref="C4:Q4"/>
    <mergeCell ref="C5:Q5"/>
    <mergeCell ref="C6:Q6"/>
    <mergeCell ref="B1:Q1"/>
    <mergeCell ref="C3:Q3"/>
    <mergeCell ref="C7:Q7"/>
    <mergeCell ref="C8:Q8"/>
    <mergeCell ref="C9:Q9"/>
    <mergeCell ref="A10:R10"/>
    <mergeCell ref="A11:R1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AH500"/>
  <sheetViews>
    <sheetView tabSelected="1" topLeftCell="B1" zoomScale="94" zoomScaleNormal="94" workbookViewId="0">
      <selection activeCell="G11" sqref="G11"/>
    </sheetView>
  </sheetViews>
  <sheetFormatPr defaultColWidth="9.33203125" defaultRowHeight="14.4"/>
  <cols>
    <col min="1" max="1" width="9.33203125" style="7" hidden="1" customWidth="1"/>
    <col min="2" max="2" width="4.44140625" style="7" customWidth="1"/>
    <col min="3" max="3" width="33" style="7" customWidth="1"/>
    <col min="4" max="4" width="24.44140625" style="7" customWidth="1"/>
    <col min="5" max="5" width="5.88671875" style="7" customWidth="1"/>
    <col min="6" max="6" width="33" style="7" customWidth="1"/>
    <col min="7" max="7" width="26" style="7" customWidth="1"/>
    <col min="8" max="8" width="54.109375" style="7" customWidth="1"/>
    <col min="9" max="9" width="167.6640625" style="7" customWidth="1"/>
    <col min="10" max="10" width="8.5546875" style="7" customWidth="1"/>
    <col min="11" max="11" width="7.5546875" style="7" customWidth="1"/>
    <col min="12" max="12" width="6.33203125" style="7" customWidth="1"/>
    <col min="13" max="13" width="27.33203125" style="7" customWidth="1"/>
    <col min="14" max="14" width="68.88671875" style="7" customWidth="1"/>
    <col min="15" max="21" width="120.44140625" style="7" customWidth="1"/>
    <col min="22" max="16384" width="9.33203125" style="7"/>
  </cols>
  <sheetData>
    <row r="1" spans="1:34" ht="46.65" customHeight="1">
      <c r="B1" s="173" t="s">
        <v>264</v>
      </c>
      <c r="C1" s="174"/>
      <c r="D1" s="174"/>
      <c r="E1" s="174"/>
      <c r="F1" s="174"/>
      <c r="G1" s="175"/>
      <c r="H1" s="168" t="s">
        <v>265</v>
      </c>
      <c r="I1" s="125"/>
      <c r="J1" s="89"/>
      <c r="K1" s="89"/>
      <c r="L1" s="89"/>
      <c r="M1" s="89"/>
      <c r="N1" s="89"/>
      <c r="O1" s="88"/>
      <c r="P1" s="27"/>
      <c r="Q1" s="27"/>
      <c r="R1" s="27"/>
      <c r="S1" s="27"/>
      <c r="T1" s="27"/>
      <c r="U1" s="28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ht="32.1" customHeight="1">
      <c r="B2" s="176" t="s">
        <v>43</v>
      </c>
      <c r="C2" s="177"/>
      <c r="D2" s="177"/>
      <c r="E2" s="177"/>
      <c r="F2" s="177"/>
      <c r="G2" s="178"/>
      <c r="H2" s="169"/>
      <c r="I2" s="126" t="s">
        <v>70</v>
      </c>
      <c r="J2" s="89"/>
      <c r="K2" s="89"/>
      <c r="L2" s="89"/>
      <c r="M2" s="89"/>
      <c r="N2" s="89"/>
      <c r="O2" s="88"/>
      <c r="P2" s="27"/>
      <c r="Q2" s="27"/>
      <c r="R2" s="27"/>
      <c r="S2" s="27"/>
      <c r="T2" s="27"/>
      <c r="U2" s="28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</row>
    <row r="3" spans="1:34" ht="38.4" customHeight="1">
      <c r="A3" s="25"/>
      <c r="B3" s="108">
        <v>1</v>
      </c>
      <c r="C3" s="109" t="s">
        <v>185</v>
      </c>
      <c r="D3" s="179" t="s">
        <v>257</v>
      </c>
      <c r="E3" s="180"/>
      <c r="F3" s="180"/>
      <c r="G3" s="180"/>
      <c r="H3" s="169"/>
      <c r="I3" s="127">
        <v>45352</v>
      </c>
      <c r="J3" s="89"/>
      <c r="K3" s="89"/>
      <c r="L3" s="89"/>
      <c r="M3" s="89"/>
      <c r="N3" s="89"/>
      <c r="O3" s="88"/>
      <c r="P3" s="27"/>
      <c r="Q3" s="27"/>
      <c r="R3" s="27"/>
      <c r="S3" s="27"/>
      <c r="T3" s="27"/>
      <c r="U3" s="28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4" ht="38.4" customHeight="1">
      <c r="A4" s="25"/>
      <c r="B4" s="108">
        <v>2</v>
      </c>
      <c r="C4" s="110" t="s">
        <v>186</v>
      </c>
      <c r="D4" s="111" t="s">
        <v>258</v>
      </c>
      <c r="E4" s="108">
        <v>13</v>
      </c>
      <c r="F4" s="110" t="s">
        <v>187</v>
      </c>
      <c r="G4" s="112" t="s">
        <v>262</v>
      </c>
      <c r="H4" s="169"/>
      <c r="I4" s="127">
        <v>45383</v>
      </c>
      <c r="J4" s="89"/>
      <c r="K4" s="89"/>
      <c r="L4" s="89"/>
      <c r="M4" s="89"/>
      <c r="N4" s="89"/>
      <c r="O4" s="88"/>
      <c r="P4" s="27"/>
      <c r="Q4" s="27"/>
      <c r="R4" s="27"/>
      <c r="S4" s="27"/>
      <c r="T4" s="27"/>
      <c r="U4" s="28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</row>
    <row r="5" spans="1:34" ht="38.4" customHeight="1">
      <c r="A5" s="25"/>
      <c r="B5" s="108">
        <v>3</v>
      </c>
      <c r="C5" s="113" t="s">
        <v>188</v>
      </c>
      <c r="D5" s="111" t="s">
        <v>259</v>
      </c>
      <c r="E5" s="108">
        <v>14</v>
      </c>
      <c r="F5" s="113" t="s">
        <v>189</v>
      </c>
      <c r="G5" s="112" t="s">
        <v>263</v>
      </c>
      <c r="H5" s="169"/>
      <c r="I5" s="127">
        <v>45413</v>
      </c>
      <c r="J5" s="89"/>
      <c r="K5" s="89"/>
      <c r="L5" s="89"/>
      <c r="M5" s="89"/>
      <c r="N5" s="89"/>
      <c r="O5" s="88"/>
      <c r="P5" s="27"/>
      <c r="Q5" s="27"/>
      <c r="R5" s="27"/>
      <c r="S5" s="27"/>
      <c r="T5" s="27"/>
      <c r="U5" s="28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</row>
    <row r="6" spans="1:34" ht="38.4" customHeight="1">
      <c r="A6" s="25"/>
      <c r="B6" s="108">
        <v>4</v>
      </c>
      <c r="C6" s="110" t="s">
        <v>190</v>
      </c>
      <c r="D6" s="111" t="s">
        <v>260</v>
      </c>
      <c r="E6" s="108">
        <v>15</v>
      </c>
      <c r="F6" s="110" t="s">
        <v>191</v>
      </c>
      <c r="G6" s="114">
        <v>44444444444444</v>
      </c>
      <c r="H6" s="169"/>
      <c r="I6" s="127">
        <v>45444</v>
      </c>
      <c r="J6" s="89"/>
      <c r="K6" s="89"/>
      <c r="L6" s="89"/>
      <c r="M6" s="89"/>
      <c r="N6" s="89"/>
      <c r="O6" s="88"/>
      <c r="P6" s="27"/>
      <c r="Q6" s="27"/>
      <c r="R6" s="27"/>
      <c r="S6" s="27"/>
      <c r="T6" s="27"/>
      <c r="U6" s="28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8.4" customHeight="1">
      <c r="A7" s="25"/>
      <c r="B7" s="108">
        <v>5</v>
      </c>
      <c r="C7" s="113" t="s">
        <v>192</v>
      </c>
      <c r="D7" s="111"/>
      <c r="E7" s="108">
        <v>16</v>
      </c>
      <c r="F7" s="113" t="s">
        <v>193</v>
      </c>
      <c r="G7" s="112">
        <v>5000</v>
      </c>
      <c r="H7" s="169"/>
      <c r="I7" s="127">
        <v>45474</v>
      </c>
      <c r="J7" s="89"/>
      <c r="K7" s="89"/>
      <c r="L7" s="89"/>
      <c r="M7" s="89"/>
      <c r="N7" s="89"/>
      <c r="O7" s="88"/>
      <c r="P7" s="27"/>
      <c r="Q7" s="27"/>
      <c r="R7" s="27"/>
      <c r="S7" s="27"/>
      <c r="T7" s="27"/>
      <c r="U7" s="28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</row>
    <row r="8" spans="1:34" ht="38.4" customHeight="1">
      <c r="A8" s="25"/>
      <c r="B8" s="108">
        <v>6</v>
      </c>
      <c r="C8" s="110" t="s">
        <v>71</v>
      </c>
      <c r="D8" s="115" t="s">
        <v>261</v>
      </c>
      <c r="E8" s="108">
        <v>17</v>
      </c>
      <c r="F8" s="110" t="s">
        <v>194</v>
      </c>
      <c r="G8" s="112"/>
      <c r="H8" s="169"/>
      <c r="I8" s="127">
        <v>45505</v>
      </c>
      <c r="J8" s="89"/>
      <c r="K8" s="89"/>
      <c r="L8" s="89"/>
      <c r="M8" s="89"/>
      <c r="N8" s="89"/>
      <c r="O8" s="88"/>
      <c r="P8" s="27"/>
      <c r="Q8" s="27"/>
      <c r="R8" s="27"/>
      <c r="S8" s="27"/>
      <c r="T8" s="27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</row>
    <row r="9" spans="1:34" ht="38.4" customHeight="1">
      <c r="A9" s="25"/>
      <c r="B9" s="108">
        <v>7</v>
      </c>
      <c r="C9" s="113" t="s">
        <v>242</v>
      </c>
      <c r="D9" s="111">
        <v>40100</v>
      </c>
      <c r="E9" s="108">
        <v>18</v>
      </c>
      <c r="F9" s="113" t="s">
        <v>283</v>
      </c>
      <c r="G9" s="116">
        <v>0.1</v>
      </c>
      <c r="H9" s="169"/>
      <c r="I9" s="127">
        <v>45536</v>
      </c>
      <c r="J9" s="89"/>
      <c r="K9" s="89"/>
      <c r="L9" s="89"/>
      <c r="M9" s="89"/>
      <c r="N9" s="89"/>
      <c r="O9" s="88"/>
      <c r="P9" s="27"/>
      <c r="Q9" s="27"/>
      <c r="R9" s="27"/>
      <c r="S9" s="27"/>
      <c r="T9" s="27"/>
      <c r="U9" s="28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</row>
    <row r="10" spans="1:34" ht="38.4" customHeight="1">
      <c r="A10" s="25"/>
      <c r="B10" s="108">
        <v>8</v>
      </c>
      <c r="C10" s="110" t="s">
        <v>195</v>
      </c>
      <c r="D10" s="111" t="s">
        <v>72</v>
      </c>
      <c r="E10" s="108">
        <v>19</v>
      </c>
      <c r="F10" s="110" t="s">
        <v>196</v>
      </c>
      <c r="G10" s="112">
        <v>2100</v>
      </c>
      <c r="H10" s="169"/>
      <c r="I10" s="127">
        <v>45566</v>
      </c>
      <c r="J10" s="89"/>
      <c r="K10" s="89"/>
      <c r="L10" s="89"/>
      <c r="M10" s="89"/>
      <c r="N10" s="89"/>
      <c r="O10" s="88"/>
      <c r="P10" s="28"/>
      <c r="Q10" s="28"/>
      <c r="R10" s="28"/>
      <c r="S10" s="28"/>
      <c r="T10" s="28"/>
      <c r="U10" s="28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</row>
    <row r="11" spans="1:34" ht="38.4" customHeight="1">
      <c r="A11" s="25"/>
      <c r="B11" s="108">
        <v>9</v>
      </c>
      <c r="C11" s="113" t="s">
        <v>243</v>
      </c>
      <c r="D11" s="111" t="s">
        <v>42</v>
      </c>
      <c r="E11" s="108">
        <v>20</v>
      </c>
      <c r="F11" s="113" t="s">
        <v>44</v>
      </c>
      <c r="G11" s="117">
        <v>45505</v>
      </c>
      <c r="H11" s="169"/>
      <c r="I11" s="127">
        <v>45597</v>
      </c>
      <c r="J11" s="89"/>
      <c r="K11" s="89"/>
      <c r="L11" s="89" t="s">
        <v>79</v>
      </c>
      <c r="M11" s="89"/>
      <c r="N11" s="89"/>
      <c r="O11" s="88"/>
      <c r="P11" s="28"/>
      <c r="Q11" s="28"/>
      <c r="R11" s="28"/>
      <c r="S11" s="28"/>
      <c r="T11" s="28"/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</row>
    <row r="12" spans="1:34" ht="38.4" customHeight="1">
      <c r="A12" s="25"/>
      <c r="B12" s="108">
        <v>10</v>
      </c>
      <c r="C12" s="110" t="s">
        <v>45</v>
      </c>
      <c r="D12" s="111" t="s">
        <v>42</v>
      </c>
      <c r="E12" s="108">
        <v>21</v>
      </c>
      <c r="F12" s="110" t="s">
        <v>197</v>
      </c>
      <c r="G12" s="112" t="s">
        <v>41</v>
      </c>
      <c r="H12" s="169"/>
      <c r="I12" s="127">
        <v>45627</v>
      </c>
      <c r="J12" s="89"/>
      <c r="K12" s="89" t="s">
        <v>41</v>
      </c>
      <c r="L12" s="89" t="s">
        <v>80</v>
      </c>
      <c r="M12" s="89"/>
      <c r="N12" s="89"/>
      <c r="O12" s="88"/>
      <c r="P12" s="28"/>
      <c r="Q12" s="28"/>
      <c r="R12" s="28"/>
      <c r="S12" s="28"/>
      <c r="T12" s="28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</row>
    <row r="13" spans="1:34" ht="38.4" customHeight="1">
      <c r="A13" s="25"/>
      <c r="B13" s="108">
        <v>11</v>
      </c>
      <c r="C13" s="113" t="s">
        <v>46</v>
      </c>
      <c r="D13" s="111"/>
      <c r="E13" s="108">
        <v>22</v>
      </c>
      <c r="F13" s="113" t="s">
        <v>198</v>
      </c>
      <c r="G13" s="112" t="s">
        <v>41</v>
      </c>
      <c r="H13" s="169"/>
      <c r="I13" s="127">
        <v>45658</v>
      </c>
      <c r="J13" s="89"/>
      <c r="K13" s="89" t="s">
        <v>42</v>
      </c>
      <c r="L13" s="89" t="s">
        <v>81</v>
      </c>
      <c r="M13" s="89"/>
      <c r="N13" s="89"/>
      <c r="O13" s="88"/>
      <c r="P13" s="28"/>
      <c r="Q13" s="28"/>
      <c r="R13" s="28"/>
      <c r="S13" s="28"/>
      <c r="T13" s="28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</row>
    <row r="14" spans="1:34" ht="38.4" customHeight="1">
      <c r="A14" s="25"/>
      <c r="B14" s="108">
        <v>12</v>
      </c>
      <c r="C14" s="110" t="s">
        <v>47</v>
      </c>
      <c r="D14" s="111" t="s">
        <v>42</v>
      </c>
      <c r="E14" s="108">
        <v>23</v>
      </c>
      <c r="F14" s="110" t="s">
        <v>48</v>
      </c>
      <c r="G14" s="112" t="s">
        <v>70</v>
      </c>
      <c r="H14" s="169"/>
      <c r="I14" s="127">
        <v>45689</v>
      </c>
      <c r="J14" s="89" t="s">
        <v>70</v>
      </c>
      <c r="K14" s="89" t="s">
        <v>70</v>
      </c>
      <c r="L14" s="89" t="s">
        <v>82</v>
      </c>
      <c r="M14" s="89"/>
      <c r="N14" s="89"/>
      <c r="O14" s="88"/>
      <c r="P14" s="28"/>
      <c r="Q14" s="28"/>
      <c r="R14" s="28"/>
      <c r="S14" s="28"/>
      <c r="T14" s="28"/>
      <c r="U14" s="28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</row>
    <row r="15" spans="1:34" ht="57.6" customHeight="1">
      <c r="B15" s="171" t="s">
        <v>266</v>
      </c>
      <c r="C15" s="172"/>
      <c r="D15" s="172"/>
      <c r="E15" s="172"/>
      <c r="F15" s="172"/>
      <c r="G15" s="172"/>
      <c r="H15" s="169"/>
      <c r="I15" s="125"/>
      <c r="J15" s="90">
        <v>0.1</v>
      </c>
      <c r="K15" s="91">
        <v>44642</v>
      </c>
      <c r="L15" s="89" t="s">
        <v>83</v>
      </c>
      <c r="M15" s="89"/>
      <c r="N15" s="89"/>
      <c r="O15" s="88"/>
      <c r="P15" s="28"/>
      <c r="Q15" s="28"/>
      <c r="R15" s="28"/>
      <c r="S15" s="28"/>
      <c r="T15" s="28"/>
      <c r="U15" s="28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</row>
    <row r="16" spans="1:34" ht="100.8" customHeight="1">
      <c r="B16" s="30"/>
      <c r="C16" s="33" t="s">
        <v>105</v>
      </c>
      <c r="D16" s="31"/>
      <c r="E16" s="31"/>
      <c r="F16" s="31"/>
      <c r="G16" s="32"/>
      <c r="H16" s="170"/>
      <c r="I16" s="125"/>
      <c r="J16" s="90">
        <v>0.2</v>
      </c>
      <c r="K16" s="91">
        <v>44673</v>
      </c>
      <c r="L16" s="89" t="s">
        <v>84</v>
      </c>
      <c r="M16" s="89"/>
      <c r="N16" s="89"/>
      <c r="O16" s="88"/>
      <c r="P16" s="28"/>
      <c r="Q16" s="28"/>
      <c r="R16" s="28"/>
      <c r="S16" s="28"/>
      <c r="T16" s="28"/>
      <c r="U16" s="28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</row>
    <row r="17" spans="8:34">
      <c r="H17" s="26" t="s">
        <v>104</v>
      </c>
      <c r="I17" s="119"/>
      <c r="J17" s="89" t="s">
        <v>70</v>
      </c>
      <c r="K17" s="91">
        <v>44703</v>
      </c>
      <c r="L17" s="89" t="s">
        <v>85</v>
      </c>
      <c r="M17" s="89"/>
      <c r="N17" s="89"/>
      <c r="O17" s="88"/>
      <c r="P17" s="28"/>
      <c r="Q17" s="28"/>
      <c r="R17" s="28"/>
      <c r="S17" s="28"/>
      <c r="T17" s="28"/>
      <c r="U17" s="28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</row>
    <row r="18" spans="8:34">
      <c r="H18" s="26"/>
      <c r="I18" s="119"/>
      <c r="J18" s="89">
        <v>320</v>
      </c>
      <c r="K18" s="91">
        <v>44734</v>
      </c>
      <c r="L18" s="89" t="s">
        <v>86</v>
      </c>
      <c r="M18" s="89"/>
      <c r="N18" s="89"/>
      <c r="O18" s="88"/>
      <c r="P18" s="28"/>
      <c r="Q18" s="28"/>
      <c r="R18" s="28"/>
      <c r="S18" s="28"/>
      <c r="T18" s="28"/>
      <c r="U18" s="28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8:34" s="123" customFormat="1">
      <c r="H19" s="118"/>
      <c r="I19" s="119"/>
      <c r="J19" s="119">
        <v>620</v>
      </c>
      <c r="K19" s="120">
        <v>44764</v>
      </c>
      <c r="L19" s="119" t="s">
        <v>87</v>
      </c>
      <c r="M19" s="119"/>
      <c r="N19" s="119"/>
      <c r="O19" s="121"/>
      <c r="P19" s="27"/>
      <c r="Q19" s="27"/>
      <c r="R19" s="27"/>
      <c r="S19" s="27"/>
      <c r="T19" s="27"/>
      <c r="U19" s="27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</row>
    <row r="20" spans="8:34" s="123" customFormat="1">
      <c r="H20" s="118"/>
      <c r="I20" s="119"/>
      <c r="J20" s="119">
        <v>1000</v>
      </c>
      <c r="K20" s="120">
        <v>44795</v>
      </c>
      <c r="L20" s="119" t="s">
        <v>72</v>
      </c>
      <c r="M20" s="119"/>
      <c r="N20" s="119"/>
      <c r="O20" s="121"/>
      <c r="P20" s="27"/>
      <c r="Q20" s="27"/>
      <c r="R20" s="27"/>
      <c r="S20" s="27"/>
      <c r="T20" s="27"/>
      <c r="U20" s="27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</row>
    <row r="21" spans="8:34" s="123" customFormat="1">
      <c r="H21" s="118"/>
      <c r="I21" s="119"/>
      <c r="J21" s="119"/>
      <c r="K21" s="120">
        <v>44826</v>
      </c>
      <c r="L21" s="119" t="s">
        <v>88</v>
      </c>
      <c r="M21" s="119"/>
      <c r="N21" s="119"/>
      <c r="O21" s="121"/>
      <c r="P21" s="27"/>
      <c r="Q21" s="27"/>
      <c r="R21" s="27"/>
      <c r="S21" s="27"/>
      <c r="T21" s="27"/>
      <c r="U21" s="27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</row>
    <row r="22" spans="8:34" s="123" customFormat="1">
      <c r="H22" s="118"/>
      <c r="I22" s="119"/>
      <c r="J22" s="119"/>
      <c r="K22" s="120">
        <v>44856</v>
      </c>
      <c r="L22" s="119" t="s">
        <v>89</v>
      </c>
      <c r="M22" s="119"/>
      <c r="N22" s="119"/>
      <c r="O22" s="121"/>
      <c r="P22" s="27"/>
      <c r="Q22" s="27"/>
      <c r="R22" s="27"/>
      <c r="S22" s="27"/>
      <c r="T22" s="27"/>
      <c r="U22" s="27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</row>
    <row r="23" spans="8:34" s="123" customFormat="1">
      <c r="H23" s="118"/>
      <c r="I23" s="119"/>
      <c r="J23" s="119"/>
      <c r="K23" s="120">
        <v>44887</v>
      </c>
      <c r="L23" s="119" t="s">
        <v>90</v>
      </c>
      <c r="M23" s="119"/>
      <c r="N23" s="119"/>
      <c r="O23" s="121"/>
      <c r="P23" s="27"/>
      <c r="Q23" s="27"/>
      <c r="R23" s="27"/>
      <c r="S23" s="27"/>
      <c r="T23" s="27"/>
      <c r="U23" s="27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</row>
    <row r="24" spans="8:34" s="123" customFormat="1">
      <c r="H24" s="118"/>
      <c r="I24" s="119"/>
      <c r="J24" s="119"/>
      <c r="K24" s="120">
        <v>44917</v>
      </c>
      <c r="L24" s="119" t="s">
        <v>91</v>
      </c>
      <c r="M24" s="119"/>
      <c r="N24" s="119"/>
      <c r="O24" s="121"/>
      <c r="P24" s="27"/>
      <c r="Q24" s="27"/>
      <c r="R24" s="27"/>
      <c r="S24" s="27"/>
      <c r="T24" s="27"/>
      <c r="U24" s="27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</row>
    <row r="25" spans="8:34" s="123" customFormat="1">
      <c r="H25" s="118"/>
      <c r="I25" s="119"/>
      <c r="J25" s="119"/>
      <c r="K25" s="120">
        <v>44584</v>
      </c>
      <c r="L25" s="119" t="s">
        <v>92</v>
      </c>
      <c r="M25" s="119"/>
      <c r="N25" s="119"/>
      <c r="O25" s="121"/>
      <c r="P25" s="27"/>
      <c r="Q25" s="27"/>
      <c r="R25" s="27"/>
      <c r="S25" s="27"/>
      <c r="T25" s="27"/>
      <c r="U25" s="27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</row>
    <row r="26" spans="8:34" s="123" customFormat="1">
      <c r="H26" s="118"/>
      <c r="I26" s="119"/>
      <c r="J26" s="119"/>
      <c r="K26" s="120">
        <v>44615</v>
      </c>
      <c r="L26" s="119" t="s">
        <v>93</v>
      </c>
      <c r="M26" s="119"/>
      <c r="N26" s="119"/>
      <c r="O26" s="121"/>
      <c r="P26" s="27"/>
      <c r="Q26" s="27"/>
      <c r="R26" s="27"/>
      <c r="S26" s="27"/>
      <c r="T26" s="27"/>
      <c r="U26" s="27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</row>
    <row r="27" spans="8:34" s="123" customFormat="1">
      <c r="H27" s="118"/>
      <c r="I27" s="119"/>
      <c r="J27" s="119"/>
      <c r="K27" s="119"/>
      <c r="L27" s="119" t="s">
        <v>94</v>
      </c>
      <c r="M27" s="119"/>
      <c r="N27" s="119"/>
      <c r="O27" s="121"/>
      <c r="P27" s="27"/>
      <c r="Q27" s="27"/>
      <c r="R27" s="27"/>
      <c r="S27" s="27"/>
      <c r="T27" s="27"/>
      <c r="U27" s="27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</row>
    <row r="28" spans="8:34" s="123" customFormat="1">
      <c r="H28" s="118"/>
      <c r="I28" s="119"/>
      <c r="J28" s="119"/>
      <c r="K28" s="119"/>
      <c r="L28" s="119" t="s">
        <v>95</v>
      </c>
      <c r="M28" s="119"/>
      <c r="N28" s="119"/>
      <c r="O28" s="121"/>
      <c r="P28" s="27"/>
      <c r="Q28" s="27"/>
      <c r="R28" s="27"/>
      <c r="S28" s="27"/>
      <c r="T28" s="27"/>
      <c r="U28" s="27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</row>
    <row r="29" spans="8:34" s="123" customFormat="1">
      <c r="H29" s="118"/>
      <c r="I29" s="119"/>
      <c r="J29" s="119"/>
      <c r="K29" s="119"/>
      <c r="L29" s="119" t="s">
        <v>96</v>
      </c>
      <c r="M29" s="119"/>
      <c r="N29" s="119"/>
      <c r="O29" s="121"/>
      <c r="P29" s="27"/>
      <c r="Q29" s="27"/>
      <c r="R29" s="27"/>
      <c r="S29" s="27"/>
      <c r="T29" s="27"/>
      <c r="U29" s="27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</row>
    <row r="30" spans="8:34" s="123" customFormat="1">
      <c r="H30" s="118"/>
      <c r="I30" s="119"/>
      <c r="J30" s="119"/>
      <c r="K30" s="119"/>
      <c r="L30" s="119" t="s">
        <v>97</v>
      </c>
      <c r="M30" s="119"/>
      <c r="N30" s="119"/>
      <c r="O30" s="121"/>
      <c r="P30" s="27"/>
      <c r="Q30" s="27"/>
      <c r="R30" s="27"/>
      <c r="S30" s="27"/>
      <c r="T30" s="27"/>
      <c r="U30" s="27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</row>
    <row r="31" spans="8:34" s="123" customFormat="1">
      <c r="H31" s="118"/>
      <c r="I31" s="119"/>
      <c r="J31" s="119"/>
      <c r="K31" s="119"/>
      <c r="L31" s="119" t="s">
        <v>98</v>
      </c>
      <c r="M31" s="119"/>
      <c r="N31" s="119"/>
      <c r="O31" s="121"/>
      <c r="P31" s="27"/>
      <c r="Q31" s="27"/>
      <c r="R31" s="27"/>
      <c r="S31" s="27"/>
      <c r="T31" s="27"/>
      <c r="U31" s="27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</row>
    <row r="32" spans="8:34" s="123" customFormat="1">
      <c r="H32" s="118"/>
      <c r="I32" s="119"/>
      <c r="J32" s="119"/>
      <c r="K32" s="119"/>
      <c r="L32" s="119" t="s">
        <v>99</v>
      </c>
      <c r="M32" s="119"/>
      <c r="N32" s="119"/>
      <c r="O32" s="121"/>
      <c r="P32" s="27"/>
      <c r="Q32" s="27"/>
      <c r="R32" s="27"/>
      <c r="S32" s="27"/>
      <c r="T32" s="27"/>
      <c r="U32" s="27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</row>
    <row r="33" spans="8:34" s="123" customFormat="1">
      <c r="H33" s="118"/>
      <c r="I33" s="119"/>
      <c r="J33" s="119"/>
      <c r="K33" s="119"/>
      <c r="L33" s="119" t="s">
        <v>100</v>
      </c>
      <c r="M33" s="119"/>
      <c r="N33" s="119"/>
      <c r="O33" s="121"/>
      <c r="P33" s="27"/>
      <c r="Q33" s="27"/>
      <c r="R33" s="27"/>
      <c r="S33" s="27"/>
      <c r="T33" s="27"/>
      <c r="U33" s="27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</row>
    <row r="34" spans="8:34" s="123" customFormat="1">
      <c r="H34" s="118"/>
      <c r="I34" s="119"/>
      <c r="J34" s="119"/>
      <c r="K34" s="119"/>
      <c r="L34" s="119" t="s">
        <v>101</v>
      </c>
      <c r="M34" s="119"/>
      <c r="N34" s="119"/>
      <c r="O34" s="121"/>
      <c r="P34" s="27"/>
      <c r="Q34" s="27"/>
      <c r="R34" s="27"/>
      <c r="S34" s="27"/>
      <c r="T34" s="27"/>
      <c r="U34" s="27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</row>
    <row r="35" spans="8:34" s="123" customFormat="1">
      <c r="H35" s="118"/>
      <c r="I35" s="119"/>
      <c r="J35" s="119"/>
      <c r="K35" s="119"/>
      <c r="L35" s="119" t="s">
        <v>102</v>
      </c>
      <c r="M35" s="119"/>
      <c r="N35" s="119"/>
      <c r="O35" s="121"/>
      <c r="P35" s="27"/>
      <c r="Q35" s="27"/>
      <c r="R35" s="27"/>
      <c r="S35" s="27"/>
      <c r="T35" s="27"/>
      <c r="U35" s="27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</row>
    <row r="36" spans="8:34" s="123" customFormat="1">
      <c r="H36" s="118"/>
      <c r="I36" s="119"/>
      <c r="J36" s="119"/>
      <c r="K36" s="119"/>
      <c r="L36" s="119"/>
      <c r="M36" s="119"/>
      <c r="N36" s="119"/>
      <c r="O36" s="121"/>
      <c r="P36" s="27"/>
      <c r="Q36" s="27"/>
      <c r="R36" s="27"/>
      <c r="S36" s="27"/>
      <c r="T36" s="27"/>
      <c r="U36" s="27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</row>
    <row r="37" spans="8:34" s="123" customFormat="1">
      <c r="H37" s="118"/>
      <c r="I37" s="119"/>
      <c r="J37" s="119"/>
      <c r="K37" s="119"/>
      <c r="L37" s="119"/>
      <c r="M37" s="119"/>
      <c r="N37" s="119"/>
      <c r="O37" s="121"/>
      <c r="P37" s="27"/>
      <c r="Q37" s="27"/>
      <c r="R37" s="27"/>
      <c r="S37" s="27"/>
      <c r="T37" s="27"/>
      <c r="U37" s="27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</row>
    <row r="38" spans="8:34" s="123" customFormat="1">
      <c r="I38" s="119"/>
      <c r="J38" s="119"/>
      <c r="K38" s="119"/>
      <c r="L38" s="119"/>
      <c r="M38" s="119"/>
      <c r="N38" s="119"/>
      <c r="O38" s="121"/>
      <c r="P38" s="27"/>
      <c r="Q38" s="27"/>
      <c r="R38" s="27"/>
      <c r="S38" s="27"/>
      <c r="T38" s="27"/>
      <c r="U38" s="27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</row>
    <row r="39" spans="8:34" s="123" customFormat="1">
      <c r="I39" s="119"/>
      <c r="J39" s="119"/>
      <c r="K39" s="119"/>
      <c r="L39" s="119"/>
      <c r="M39" s="119"/>
      <c r="N39" s="119"/>
      <c r="O39" s="121"/>
      <c r="P39" s="27"/>
      <c r="Q39" s="27"/>
      <c r="R39" s="27"/>
      <c r="S39" s="27"/>
      <c r="T39" s="27"/>
      <c r="U39" s="27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</row>
    <row r="40" spans="8:34" s="123" customFormat="1">
      <c r="I40" s="121"/>
      <c r="J40" s="121"/>
      <c r="K40" s="121"/>
      <c r="L40" s="121"/>
      <c r="M40" s="121"/>
      <c r="N40" s="121"/>
      <c r="O40" s="121"/>
      <c r="P40" s="27"/>
      <c r="Q40" s="27"/>
      <c r="R40" s="27"/>
      <c r="S40" s="27"/>
      <c r="T40" s="27"/>
      <c r="U40" s="27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</row>
    <row r="41" spans="8:34" s="123" customFormat="1">
      <c r="I41" s="121"/>
      <c r="J41" s="121"/>
      <c r="K41" s="121"/>
      <c r="L41" s="121"/>
      <c r="M41" s="121"/>
      <c r="N41" s="121"/>
      <c r="O41" s="121"/>
      <c r="P41" s="27"/>
      <c r="Q41" s="27"/>
      <c r="R41" s="27"/>
      <c r="S41" s="27"/>
      <c r="T41" s="27"/>
      <c r="U41" s="27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</row>
    <row r="42" spans="8:34" s="123" customFormat="1">
      <c r="I42" s="121"/>
      <c r="J42" s="121"/>
      <c r="K42" s="121"/>
      <c r="L42" s="121"/>
      <c r="M42" s="121"/>
      <c r="N42" s="121"/>
      <c r="O42" s="121"/>
      <c r="P42" s="27"/>
      <c r="Q42" s="27"/>
      <c r="R42" s="27"/>
      <c r="S42" s="27"/>
      <c r="T42" s="27"/>
      <c r="U42" s="27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</row>
    <row r="43" spans="8:34" s="123" customFormat="1">
      <c r="I43" s="121"/>
      <c r="J43" s="121"/>
      <c r="K43" s="121"/>
      <c r="L43" s="121"/>
      <c r="M43" s="121"/>
      <c r="N43" s="121"/>
      <c r="O43" s="121"/>
      <c r="P43" s="27"/>
      <c r="Q43" s="27"/>
      <c r="R43" s="27"/>
      <c r="S43" s="27"/>
      <c r="T43" s="27"/>
      <c r="U43" s="27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</row>
    <row r="44" spans="8:34" s="123" customFormat="1">
      <c r="I44" s="121"/>
      <c r="J44" s="121"/>
      <c r="K44" s="121"/>
      <c r="L44" s="121"/>
      <c r="M44" s="121"/>
      <c r="N44" s="121"/>
      <c r="O44" s="121"/>
      <c r="P44" s="27"/>
      <c r="Q44" s="27"/>
      <c r="R44" s="27"/>
      <c r="S44" s="27"/>
      <c r="T44" s="27"/>
      <c r="U44" s="27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</row>
    <row r="45" spans="8:34" s="123" customFormat="1">
      <c r="I45" s="121"/>
      <c r="J45" s="121"/>
      <c r="K45" s="121"/>
      <c r="L45" s="121"/>
      <c r="M45" s="121"/>
      <c r="N45" s="121"/>
      <c r="O45" s="121"/>
      <c r="P45" s="27"/>
      <c r="Q45" s="27"/>
      <c r="R45" s="27"/>
      <c r="S45" s="27"/>
      <c r="T45" s="27"/>
      <c r="U45" s="27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</row>
    <row r="46" spans="8:34" s="123" customFormat="1">
      <c r="I46" s="121"/>
      <c r="J46" s="121"/>
      <c r="K46" s="121"/>
      <c r="L46" s="121"/>
      <c r="M46" s="121"/>
      <c r="N46" s="121"/>
      <c r="O46" s="121"/>
      <c r="P46" s="27"/>
      <c r="Q46" s="27"/>
      <c r="R46" s="27"/>
      <c r="S46" s="27"/>
      <c r="T46" s="27"/>
      <c r="U46" s="27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</row>
    <row r="47" spans="8:34" s="123" customFormat="1">
      <c r="I47" s="121"/>
      <c r="J47" s="121"/>
      <c r="K47" s="121"/>
      <c r="L47" s="121"/>
      <c r="M47" s="121"/>
      <c r="N47" s="121"/>
      <c r="O47" s="121"/>
      <c r="P47" s="27"/>
      <c r="Q47" s="27"/>
      <c r="R47" s="27"/>
      <c r="S47" s="27"/>
      <c r="T47" s="27"/>
      <c r="U47" s="27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</row>
    <row r="48" spans="8:34" s="123" customFormat="1">
      <c r="I48" s="121"/>
      <c r="J48" s="121"/>
      <c r="K48" s="121"/>
      <c r="L48" s="121"/>
      <c r="M48" s="121"/>
      <c r="N48" s="121"/>
      <c r="O48" s="121"/>
      <c r="P48" s="27"/>
      <c r="Q48" s="27"/>
      <c r="R48" s="27"/>
      <c r="S48" s="27"/>
      <c r="T48" s="27"/>
      <c r="U48" s="27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</row>
    <row r="49" spans="9:34" s="123" customFormat="1">
      <c r="I49" s="121"/>
      <c r="J49" s="121"/>
      <c r="K49" s="121"/>
      <c r="L49" s="121"/>
      <c r="M49" s="121"/>
      <c r="N49" s="121"/>
      <c r="O49" s="121"/>
      <c r="P49" s="27"/>
      <c r="Q49" s="27"/>
      <c r="R49" s="27"/>
      <c r="S49" s="27"/>
      <c r="T49" s="27"/>
      <c r="U49" s="27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</row>
    <row r="50" spans="9:34" s="123" customFormat="1">
      <c r="I50" s="121"/>
      <c r="J50" s="121"/>
      <c r="K50" s="121"/>
      <c r="L50" s="121"/>
      <c r="M50" s="121"/>
      <c r="N50" s="121"/>
      <c r="O50" s="121"/>
      <c r="P50" s="27"/>
      <c r="Q50" s="27"/>
      <c r="R50" s="27"/>
      <c r="S50" s="27"/>
      <c r="T50" s="27"/>
      <c r="U50" s="27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</row>
    <row r="51" spans="9:34" s="123" customFormat="1">
      <c r="I51" s="121"/>
      <c r="J51" s="121"/>
      <c r="K51" s="121"/>
      <c r="L51" s="121"/>
      <c r="M51" s="121"/>
      <c r="N51" s="121"/>
      <c r="O51" s="121"/>
      <c r="P51" s="27"/>
      <c r="Q51" s="27"/>
      <c r="R51" s="27"/>
      <c r="S51" s="27"/>
      <c r="T51" s="27"/>
      <c r="U51" s="27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</row>
    <row r="52" spans="9:34" s="123" customFormat="1">
      <c r="I52" s="121"/>
      <c r="J52" s="121"/>
      <c r="K52" s="121"/>
      <c r="L52" s="121"/>
      <c r="M52" s="121"/>
      <c r="N52" s="121"/>
      <c r="O52" s="121"/>
      <c r="P52" s="27"/>
      <c r="Q52" s="27"/>
      <c r="R52" s="27"/>
      <c r="S52" s="27"/>
      <c r="T52" s="27"/>
      <c r="U52" s="27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</row>
    <row r="53" spans="9:34" s="123" customFormat="1">
      <c r="I53" s="121"/>
      <c r="J53" s="121"/>
      <c r="K53" s="121"/>
      <c r="L53" s="121"/>
      <c r="M53" s="121"/>
      <c r="N53" s="121"/>
      <c r="O53" s="121"/>
      <c r="P53" s="27"/>
      <c r="Q53" s="27"/>
      <c r="R53" s="27"/>
      <c r="S53" s="27"/>
      <c r="T53" s="27"/>
      <c r="U53" s="27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</row>
    <row r="54" spans="9:34" s="123" customFormat="1">
      <c r="I54" s="121"/>
      <c r="J54" s="121"/>
      <c r="K54" s="121"/>
      <c r="L54" s="121"/>
      <c r="M54" s="121"/>
      <c r="N54" s="121"/>
      <c r="O54" s="121"/>
      <c r="P54" s="27"/>
      <c r="Q54" s="27"/>
      <c r="R54" s="27"/>
      <c r="S54" s="27"/>
      <c r="T54" s="27"/>
      <c r="U54" s="27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</row>
    <row r="55" spans="9:34" s="123" customFormat="1">
      <c r="I55" s="121"/>
      <c r="J55" s="121"/>
      <c r="K55" s="121"/>
      <c r="L55" s="121"/>
      <c r="M55" s="121"/>
      <c r="N55" s="121"/>
      <c r="O55" s="121"/>
      <c r="P55" s="27"/>
      <c r="Q55" s="27"/>
      <c r="R55" s="27"/>
      <c r="S55" s="27"/>
      <c r="T55" s="27"/>
      <c r="U55" s="27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</row>
    <row r="56" spans="9:34" s="123" customFormat="1">
      <c r="I56" s="121"/>
      <c r="J56" s="121"/>
      <c r="K56" s="121"/>
      <c r="L56" s="121"/>
      <c r="M56" s="121"/>
      <c r="N56" s="121"/>
      <c r="O56" s="121"/>
      <c r="P56" s="27"/>
      <c r="Q56" s="27"/>
      <c r="R56" s="27"/>
      <c r="S56" s="27"/>
      <c r="T56" s="27"/>
      <c r="U56" s="27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</row>
    <row r="57" spans="9:34" s="123" customFormat="1">
      <c r="I57" s="121"/>
      <c r="J57" s="121"/>
      <c r="K57" s="121"/>
      <c r="L57" s="121"/>
      <c r="M57" s="121"/>
      <c r="N57" s="121"/>
      <c r="O57" s="121"/>
      <c r="P57" s="27"/>
      <c r="Q57" s="27"/>
      <c r="R57" s="27"/>
      <c r="S57" s="27"/>
      <c r="T57" s="27"/>
      <c r="U57" s="27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</row>
    <row r="58" spans="9:34" s="123" customFormat="1">
      <c r="I58" s="121"/>
      <c r="J58" s="121"/>
      <c r="K58" s="121"/>
      <c r="L58" s="121"/>
      <c r="M58" s="121"/>
      <c r="N58" s="121"/>
      <c r="O58" s="121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</row>
    <row r="59" spans="9:34" s="123" customFormat="1">
      <c r="I59" s="121"/>
      <c r="J59" s="121"/>
      <c r="K59" s="121"/>
      <c r="L59" s="121"/>
      <c r="M59" s="121"/>
      <c r="N59" s="121"/>
      <c r="O59" s="121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</row>
    <row r="60" spans="9:34" s="123" customFormat="1">
      <c r="I60" s="121"/>
      <c r="J60" s="121"/>
      <c r="K60" s="121"/>
      <c r="L60" s="121"/>
      <c r="M60" s="121"/>
      <c r="N60" s="121"/>
      <c r="O60" s="121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</row>
    <row r="61" spans="9:34" s="123" customFormat="1">
      <c r="I61" s="121"/>
      <c r="J61" s="121"/>
      <c r="K61" s="121"/>
      <c r="L61" s="121"/>
      <c r="M61" s="121"/>
      <c r="N61" s="121"/>
      <c r="O61" s="121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</row>
    <row r="62" spans="9:34" s="123" customFormat="1">
      <c r="I62" s="121"/>
      <c r="J62" s="121"/>
      <c r="K62" s="121"/>
      <c r="L62" s="121"/>
      <c r="M62" s="121"/>
      <c r="N62" s="121"/>
      <c r="O62" s="121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</row>
    <row r="63" spans="9:34" s="123" customFormat="1">
      <c r="I63" s="121"/>
      <c r="J63" s="121"/>
      <c r="K63" s="121"/>
      <c r="L63" s="121"/>
      <c r="M63" s="121"/>
      <c r="N63" s="121"/>
      <c r="O63" s="121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</row>
    <row r="64" spans="9:34" s="123" customFormat="1">
      <c r="I64" s="121"/>
      <c r="J64" s="121"/>
      <c r="K64" s="121"/>
      <c r="L64" s="121"/>
      <c r="M64" s="121"/>
      <c r="N64" s="121"/>
      <c r="O64" s="121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</row>
    <row r="65" spans="9:15" s="123" customFormat="1">
      <c r="I65" s="124"/>
      <c r="J65" s="124"/>
      <c r="K65" s="124"/>
      <c r="L65" s="124"/>
      <c r="M65" s="124"/>
      <c r="N65" s="124"/>
      <c r="O65" s="124"/>
    </row>
    <row r="66" spans="9:15" s="123" customFormat="1">
      <c r="I66" s="124"/>
      <c r="J66" s="124"/>
      <c r="K66" s="124"/>
      <c r="L66" s="124"/>
      <c r="M66" s="124"/>
      <c r="N66" s="124"/>
      <c r="O66" s="124"/>
    </row>
    <row r="67" spans="9:15" s="123" customFormat="1"/>
    <row r="68" spans="9:15" s="123" customFormat="1"/>
    <row r="69" spans="9:15" s="123" customFormat="1"/>
    <row r="70" spans="9:15" s="123" customFormat="1"/>
    <row r="71" spans="9:15" s="123" customFormat="1"/>
    <row r="72" spans="9:15" s="123" customFormat="1"/>
    <row r="73" spans="9:15" s="123" customFormat="1"/>
    <row r="74" spans="9:15" s="123" customFormat="1"/>
    <row r="75" spans="9:15" s="123" customFormat="1"/>
    <row r="76" spans="9:15" s="123" customFormat="1"/>
    <row r="77" spans="9:15" s="123" customFormat="1"/>
    <row r="78" spans="9:15" s="123" customFormat="1"/>
    <row r="79" spans="9:15" s="123" customFormat="1"/>
    <row r="80" spans="9:15" s="123" customFormat="1"/>
    <row r="81" s="123" customFormat="1"/>
    <row r="82" s="123" customFormat="1"/>
    <row r="83" s="123" customFormat="1"/>
    <row r="84" s="123" customFormat="1"/>
    <row r="85" s="123" customFormat="1"/>
    <row r="86" s="123" customFormat="1"/>
    <row r="87" s="123" customFormat="1"/>
    <row r="88" s="123" customFormat="1"/>
    <row r="89" s="123" customFormat="1"/>
    <row r="90" s="123" customFormat="1"/>
    <row r="91" s="123" customFormat="1"/>
    <row r="92" s="123" customFormat="1"/>
    <row r="93" s="123" customFormat="1"/>
    <row r="94" s="123" customFormat="1"/>
    <row r="95" s="123" customFormat="1"/>
    <row r="96" s="123" customFormat="1"/>
    <row r="97" s="123" customFormat="1"/>
    <row r="98" s="123" customFormat="1"/>
    <row r="99" s="123" customFormat="1"/>
    <row r="100" s="123" customFormat="1"/>
    <row r="101" s="123" customFormat="1"/>
    <row r="102" s="123" customFormat="1"/>
    <row r="103" s="123" customFormat="1"/>
    <row r="104" s="123" customFormat="1"/>
    <row r="105" s="123" customFormat="1"/>
    <row r="106" s="123" customFormat="1"/>
    <row r="107" s="123" customFormat="1"/>
    <row r="108" s="123" customFormat="1"/>
    <row r="109" s="123" customFormat="1"/>
    <row r="110" s="123" customFormat="1"/>
    <row r="111" s="123" customFormat="1"/>
    <row r="112" s="123" customFormat="1"/>
    <row r="113" s="123" customFormat="1"/>
    <row r="114" s="123" customFormat="1"/>
    <row r="115" s="123" customFormat="1"/>
    <row r="116" s="123" customFormat="1"/>
    <row r="117" s="123" customFormat="1"/>
    <row r="118" s="123" customFormat="1"/>
    <row r="119" s="123" customFormat="1"/>
    <row r="120" s="123" customFormat="1"/>
    <row r="121" s="123" customFormat="1"/>
    <row r="122" s="123" customFormat="1"/>
    <row r="123" s="123" customFormat="1"/>
    <row r="124" s="123" customFormat="1"/>
    <row r="125" s="123" customFormat="1"/>
    <row r="126" s="123" customFormat="1"/>
    <row r="127" s="123" customFormat="1"/>
    <row r="128" s="123" customFormat="1"/>
    <row r="129" s="123" customFormat="1"/>
    <row r="130" s="123" customFormat="1"/>
    <row r="131" s="123" customFormat="1"/>
    <row r="132" s="123" customFormat="1"/>
    <row r="133" s="123" customFormat="1"/>
    <row r="134" s="123" customFormat="1"/>
    <row r="135" s="123" customFormat="1"/>
    <row r="136" s="123" customFormat="1"/>
    <row r="137" s="123" customFormat="1"/>
    <row r="138" s="123" customFormat="1"/>
    <row r="139" s="123" customFormat="1"/>
    <row r="140" s="123" customFormat="1"/>
    <row r="141" s="123" customFormat="1"/>
    <row r="142" s="123" customFormat="1"/>
    <row r="143" s="123" customFormat="1"/>
    <row r="144" s="123" customFormat="1"/>
    <row r="145" s="123" customFormat="1"/>
    <row r="146" s="123" customFormat="1"/>
    <row r="147" s="123" customFormat="1"/>
    <row r="148" s="123" customFormat="1"/>
    <row r="149" s="123" customFormat="1"/>
    <row r="150" s="123" customFormat="1"/>
    <row r="151" s="123" customFormat="1"/>
    <row r="152" s="123" customFormat="1"/>
    <row r="153" s="123" customFormat="1"/>
    <row r="154" s="123" customFormat="1"/>
    <row r="155" s="123" customFormat="1"/>
    <row r="156" s="123" customFormat="1"/>
    <row r="157" s="123" customFormat="1"/>
    <row r="158" s="123" customFormat="1"/>
    <row r="159" s="123" customFormat="1"/>
    <row r="160" s="123" customFormat="1"/>
    <row r="161" s="123" customFormat="1"/>
    <row r="162" s="123" customFormat="1"/>
    <row r="163" s="123" customFormat="1"/>
    <row r="164" s="123" customFormat="1"/>
    <row r="165" s="123" customFormat="1"/>
    <row r="166" s="123" customFormat="1"/>
    <row r="167" s="123" customFormat="1"/>
    <row r="168" s="123" customFormat="1"/>
    <row r="169" s="123" customFormat="1"/>
    <row r="170" s="123" customFormat="1"/>
    <row r="171" s="123" customFormat="1"/>
    <row r="172" s="123" customFormat="1"/>
    <row r="173" s="123" customFormat="1"/>
    <row r="174" s="123" customFormat="1"/>
    <row r="175" s="123" customFormat="1"/>
    <row r="176" s="123" customFormat="1"/>
    <row r="177" s="123" customFormat="1"/>
    <row r="178" s="123" customFormat="1"/>
    <row r="179" s="123" customFormat="1"/>
    <row r="180" s="123" customFormat="1"/>
    <row r="181" s="123" customFormat="1"/>
    <row r="182" s="123" customFormat="1"/>
    <row r="183" s="123" customFormat="1"/>
    <row r="184" s="123" customFormat="1"/>
    <row r="185" s="123" customFormat="1"/>
    <row r="186" s="123" customFormat="1"/>
    <row r="187" s="123" customFormat="1"/>
    <row r="188" s="123" customFormat="1"/>
    <row r="189" s="123" customFormat="1"/>
    <row r="190" s="123" customFormat="1"/>
    <row r="191" s="123" customFormat="1"/>
    <row r="192" s="123" customFormat="1"/>
    <row r="193" s="123" customFormat="1"/>
    <row r="194" s="123" customFormat="1"/>
    <row r="195" s="123" customFormat="1"/>
    <row r="196" s="123" customFormat="1"/>
    <row r="197" s="123" customFormat="1"/>
    <row r="198" s="123" customFormat="1"/>
    <row r="199" s="123" customFormat="1"/>
    <row r="200" s="123" customFormat="1"/>
    <row r="201" s="123" customFormat="1"/>
    <row r="202" s="123" customFormat="1"/>
    <row r="203" s="123" customFormat="1"/>
    <row r="204" s="123" customFormat="1"/>
    <row r="205" s="123" customFormat="1"/>
    <row r="206" s="123" customFormat="1"/>
    <row r="207" s="123" customFormat="1"/>
    <row r="208" s="123" customFormat="1"/>
    <row r="209" s="123" customFormat="1"/>
    <row r="210" s="123" customFormat="1"/>
    <row r="211" s="123" customFormat="1"/>
    <row r="212" s="123" customFormat="1"/>
    <row r="213" s="123" customFormat="1"/>
    <row r="214" s="123" customFormat="1"/>
    <row r="215" s="123" customFormat="1"/>
    <row r="216" s="123" customFormat="1"/>
    <row r="217" s="123" customFormat="1"/>
    <row r="218" s="123" customFormat="1"/>
    <row r="219" s="123" customFormat="1"/>
    <row r="220" s="123" customFormat="1"/>
    <row r="221" s="123" customFormat="1"/>
    <row r="222" s="123" customFormat="1"/>
    <row r="223" s="123" customFormat="1"/>
    <row r="224" s="123" customFormat="1"/>
    <row r="225" s="123" customFormat="1"/>
    <row r="226" s="123" customFormat="1"/>
    <row r="227" s="123" customFormat="1"/>
    <row r="228" s="123" customFormat="1"/>
    <row r="229" s="123" customFormat="1"/>
    <row r="230" s="123" customFormat="1"/>
    <row r="231" s="123" customFormat="1"/>
    <row r="232" s="123" customFormat="1"/>
    <row r="233" s="123" customFormat="1"/>
    <row r="234" s="123" customFormat="1"/>
    <row r="235" s="123" customFormat="1"/>
    <row r="236" s="123" customFormat="1"/>
    <row r="237" s="123" customFormat="1"/>
    <row r="238" s="123" customFormat="1"/>
    <row r="239" s="123" customFormat="1"/>
    <row r="240" s="123" customFormat="1"/>
    <row r="241" s="123" customFormat="1"/>
    <row r="242" s="123" customFormat="1"/>
    <row r="243" s="123" customFormat="1"/>
    <row r="244" s="123" customFormat="1"/>
    <row r="245" s="123" customFormat="1"/>
    <row r="246" s="123" customFormat="1"/>
    <row r="247" s="123" customFormat="1"/>
    <row r="248" s="123" customFormat="1"/>
    <row r="249" s="123" customFormat="1"/>
    <row r="250" s="123" customFormat="1"/>
    <row r="251" s="123" customFormat="1"/>
    <row r="252" s="123" customFormat="1"/>
    <row r="253" s="123" customFormat="1"/>
    <row r="254" s="123" customFormat="1"/>
    <row r="255" s="123" customFormat="1"/>
    <row r="256" s="123" customFormat="1"/>
    <row r="257" s="123" customFormat="1"/>
    <row r="258" s="123" customFormat="1"/>
    <row r="259" s="123" customFormat="1"/>
    <row r="260" s="123" customFormat="1"/>
    <row r="261" s="123" customFormat="1"/>
    <row r="262" s="123" customFormat="1"/>
    <row r="263" s="123" customFormat="1"/>
    <row r="264" s="123" customFormat="1"/>
    <row r="265" s="123" customFormat="1"/>
    <row r="266" s="123" customFormat="1"/>
    <row r="267" s="123" customFormat="1"/>
    <row r="268" s="123" customFormat="1"/>
    <row r="269" s="123" customFormat="1"/>
    <row r="270" s="123" customFormat="1"/>
    <row r="271" s="123" customFormat="1"/>
    <row r="272" s="123" customFormat="1"/>
    <row r="273" s="123" customFormat="1"/>
    <row r="274" s="123" customFormat="1"/>
    <row r="275" s="123" customFormat="1"/>
    <row r="276" s="123" customFormat="1"/>
    <row r="277" s="123" customFormat="1"/>
    <row r="278" s="123" customFormat="1"/>
    <row r="279" s="123" customFormat="1"/>
    <row r="280" s="123" customFormat="1"/>
    <row r="281" s="123" customFormat="1"/>
    <row r="282" s="123" customFormat="1"/>
    <row r="283" s="123" customFormat="1"/>
    <row r="284" s="123" customFormat="1"/>
    <row r="285" s="123" customFormat="1"/>
    <row r="286" s="123" customFormat="1"/>
    <row r="287" s="123" customFormat="1"/>
    <row r="288" s="123" customFormat="1"/>
    <row r="289" s="123" customFormat="1"/>
    <row r="290" s="123" customFormat="1"/>
    <row r="291" s="123" customFormat="1"/>
    <row r="292" s="123" customFormat="1"/>
    <row r="293" s="123" customFormat="1"/>
    <row r="294" s="123" customFormat="1"/>
    <row r="295" s="123" customFormat="1"/>
    <row r="296" s="123" customFormat="1"/>
    <row r="297" s="123" customFormat="1"/>
    <row r="298" s="123" customFormat="1"/>
    <row r="299" s="123" customFormat="1"/>
    <row r="300" s="123" customFormat="1"/>
    <row r="301" s="123" customFormat="1"/>
    <row r="302" s="123" customFormat="1"/>
    <row r="303" s="123" customFormat="1"/>
    <row r="304" s="123" customFormat="1"/>
    <row r="305" s="123" customFormat="1"/>
    <row r="306" s="123" customFormat="1"/>
    <row r="307" s="123" customFormat="1"/>
    <row r="308" s="123" customFormat="1"/>
    <row r="309" s="123" customFormat="1"/>
    <row r="310" s="123" customFormat="1"/>
    <row r="311" s="123" customFormat="1"/>
    <row r="312" s="123" customFormat="1"/>
    <row r="313" s="123" customFormat="1"/>
    <row r="314" s="123" customFormat="1"/>
    <row r="315" s="123" customFormat="1"/>
    <row r="316" s="123" customFormat="1"/>
    <row r="317" s="123" customFormat="1"/>
    <row r="318" s="123" customFormat="1"/>
    <row r="319" s="123" customFormat="1"/>
    <row r="320" s="123" customFormat="1"/>
    <row r="321" s="123" customFormat="1"/>
    <row r="322" s="123" customFormat="1"/>
    <row r="323" s="123" customFormat="1"/>
    <row r="324" s="123" customFormat="1"/>
    <row r="325" s="123" customFormat="1"/>
    <row r="326" s="123" customFormat="1"/>
    <row r="327" s="123" customFormat="1"/>
    <row r="328" s="123" customFormat="1"/>
    <row r="329" s="123" customFormat="1"/>
    <row r="330" s="123" customFormat="1"/>
    <row r="331" s="123" customFormat="1"/>
    <row r="332" s="123" customFormat="1"/>
    <row r="333" s="123" customFormat="1"/>
    <row r="334" s="123" customFormat="1"/>
    <row r="335" s="123" customFormat="1"/>
    <row r="336" s="123" customFormat="1"/>
    <row r="337" s="123" customFormat="1"/>
    <row r="338" s="123" customFormat="1"/>
    <row r="339" s="123" customFormat="1"/>
    <row r="340" s="123" customFormat="1"/>
    <row r="341" s="123" customFormat="1"/>
    <row r="342" s="123" customFormat="1"/>
    <row r="343" s="123" customFormat="1"/>
    <row r="344" s="123" customFormat="1"/>
    <row r="345" s="123" customFormat="1"/>
    <row r="346" s="123" customFormat="1"/>
    <row r="347" s="123" customFormat="1"/>
    <row r="348" s="123" customFormat="1"/>
    <row r="349" s="123" customFormat="1"/>
    <row r="350" s="123" customFormat="1"/>
    <row r="351" s="123" customFormat="1"/>
    <row r="352" s="123" customFormat="1"/>
    <row r="353" s="123" customFormat="1"/>
    <row r="354" s="123" customFormat="1"/>
    <row r="355" s="123" customFormat="1"/>
    <row r="356" s="123" customFormat="1"/>
    <row r="357" s="123" customFormat="1"/>
    <row r="358" s="123" customFormat="1"/>
    <row r="359" s="123" customFormat="1"/>
    <row r="360" s="123" customFormat="1"/>
    <row r="361" s="123" customFormat="1"/>
    <row r="362" s="123" customFormat="1"/>
    <row r="363" s="123" customFormat="1"/>
    <row r="364" s="123" customFormat="1"/>
    <row r="365" s="123" customFormat="1"/>
    <row r="366" s="123" customFormat="1"/>
    <row r="367" s="123" customFormat="1"/>
    <row r="368" s="123" customFormat="1"/>
    <row r="369" s="123" customFormat="1"/>
    <row r="370" s="123" customFormat="1"/>
    <row r="371" s="123" customFormat="1"/>
    <row r="372" s="123" customFormat="1"/>
    <row r="373" s="123" customFormat="1"/>
    <row r="374" s="123" customFormat="1"/>
    <row r="375" s="123" customFormat="1"/>
    <row r="376" s="123" customFormat="1"/>
    <row r="377" s="123" customFormat="1"/>
    <row r="378" s="123" customFormat="1"/>
    <row r="379" s="123" customFormat="1"/>
    <row r="380" s="123" customFormat="1"/>
    <row r="381" s="123" customFormat="1"/>
    <row r="382" s="123" customFormat="1"/>
    <row r="383" s="123" customFormat="1"/>
    <row r="384" s="123" customFormat="1"/>
    <row r="385" s="123" customFormat="1"/>
    <row r="386" s="123" customFormat="1"/>
    <row r="387" s="123" customFormat="1"/>
    <row r="388" s="123" customFormat="1"/>
    <row r="389" s="123" customFormat="1"/>
    <row r="390" s="123" customFormat="1"/>
    <row r="391" s="123" customFormat="1"/>
    <row r="392" s="123" customFormat="1"/>
    <row r="393" s="123" customFormat="1"/>
    <row r="394" s="123" customFormat="1"/>
    <row r="395" s="123" customFormat="1"/>
    <row r="396" s="123" customFormat="1"/>
    <row r="397" s="123" customFormat="1"/>
    <row r="398" s="123" customFormat="1"/>
    <row r="399" s="123" customFormat="1"/>
    <row r="400" s="123" customFormat="1"/>
    <row r="401" s="123" customFormat="1"/>
    <row r="402" s="123" customFormat="1"/>
    <row r="403" s="123" customFormat="1"/>
    <row r="404" s="123" customFormat="1"/>
    <row r="405" s="123" customFormat="1"/>
    <row r="406" s="123" customFormat="1"/>
    <row r="407" s="123" customFormat="1"/>
    <row r="408" s="123" customFormat="1"/>
    <row r="409" s="123" customFormat="1"/>
    <row r="410" s="123" customFormat="1"/>
    <row r="411" s="123" customFormat="1"/>
    <row r="412" s="123" customFormat="1"/>
    <row r="413" s="123" customFormat="1"/>
    <row r="414" s="123" customFormat="1"/>
    <row r="415" s="123" customFormat="1"/>
    <row r="416" s="123" customFormat="1"/>
    <row r="417" s="123" customFormat="1"/>
    <row r="418" s="123" customFormat="1"/>
    <row r="419" s="123" customFormat="1"/>
    <row r="420" s="123" customFormat="1"/>
    <row r="421" s="123" customFormat="1"/>
    <row r="422" s="123" customFormat="1"/>
    <row r="423" s="123" customFormat="1"/>
    <row r="424" s="123" customFormat="1"/>
    <row r="425" s="123" customFormat="1"/>
    <row r="426" s="123" customFormat="1"/>
    <row r="427" s="123" customFormat="1"/>
    <row r="428" s="123" customFormat="1"/>
    <row r="429" s="123" customFormat="1"/>
    <row r="430" s="123" customFormat="1"/>
    <row r="431" s="123" customFormat="1"/>
    <row r="432" s="123" customFormat="1"/>
    <row r="433" s="123" customFormat="1"/>
    <row r="434" s="123" customFormat="1"/>
    <row r="435" s="123" customFormat="1"/>
    <row r="436" s="123" customFormat="1"/>
    <row r="437" s="123" customFormat="1"/>
    <row r="438" s="123" customFormat="1"/>
    <row r="439" s="123" customFormat="1"/>
    <row r="440" s="123" customFormat="1"/>
    <row r="441" s="123" customFormat="1"/>
    <row r="442" s="123" customFormat="1"/>
    <row r="443" s="123" customFormat="1"/>
    <row r="444" s="123" customFormat="1"/>
    <row r="445" s="123" customFormat="1"/>
    <row r="446" s="123" customFormat="1"/>
    <row r="447" s="123" customFormat="1"/>
    <row r="448" s="123" customFormat="1"/>
    <row r="449" s="123" customFormat="1"/>
    <row r="450" s="123" customFormat="1"/>
    <row r="451" s="123" customFormat="1"/>
    <row r="452" s="123" customFormat="1"/>
    <row r="453" s="123" customFormat="1"/>
    <row r="454" s="123" customFormat="1"/>
    <row r="455" s="123" customFormat="1"/>
    <row r="456" s="123" customFormat="1"/>
    <row r="457" s="123" customFormat="1"/>
    <row r="458" s="123" customFormat="1"/>
    <row r="459" s="123" customFormat="1"/>
    <row r="460" s="123" customFormat="1"/>
    <row r="461" s="123" customFormat="1"/>
    <row r="462" s="123" customFormat="1"/>
    <row r="463" s="123" customFormat="1"/>
    <row r="464" s="123" customFormat="1"/>
    <row r="465" s="123" customFormat="1"/>
    <row r="466" s="123" customFormat="1"/>
    <row r="467" s="123" customFormat="1"/>
    <row r="468" s="123" customFormat="1"/>
    <row r="469" s="123" customFormat="1"/>
    <row r="470" s="123" customFormat="1"/>
    <row r="471" s="123" customFormat="1"/>
    <row r="472" s="123" customFormat="1"/>
    <row r="473" s="123" customFormat="1"/>
    <row r="474" s="123" customFormat="1"/>
    <row r="475" s="123" customFormat="1"/>
    <row r="476" s="123" customFormat="1"/>
    <row r="477" s="123" customFormat="1"/>
    <row r="478" s="123" customFormat="1"/>
    <row r="479" s="123" customFormat="1"/>
    <row r="480" s="123" customFormat="1"/>
    <row r="481" s="123" customFormat="1"/>
    <row r="482" s="123" customFormat="1"/>
    <row r="483" s="123" customFormat="1"/>
    <row r="484" s="123" customFormat="1"/>
    <row r="485" s="123" customFormat="1"/>
    <row r="486" s="123" customFormat="1"/>
    <row r="487" s="123" customFormat="1"/>
    <row r="488" s="123" customFormat="1"/>
    <row r="489" s="123" customFormat="1"/>
    <row r="490" s="123" customFormat="1"/>
    <row r="491" s="123" customFormat="1"/>
    <row r="492" s="123" customFormat="1"/>
    <row r="493" s="123" customFormat="1"/>
    <row r="494" s="123" customFormat="1"/>
    <row r="495" s="123" customFormat="1"/>
    <row r="496" s="123" customFormat="1"/>
    <row r="497" s="123" customFormat="1"/>
    <row r="498" s="123" customFormat="1"/>
    <row r="499" s="123" customFormat="1"/>
    <row r="500" s="123" customFormat="1"/>
  </sheetData>
  <sheetProtection password="CC61" sheet="1" objects="1" scenarios="1"/>
  <mergeCells count="5">
    <mergeCell ref="H1:H16"/>
    <mergeCell ref="B15:G15"/>
    <mergeCell ref="B1:G1"/>
    <mergeCell ref="B2:G2"/>
    <mergeCell ref="D3:G3"/>
  </mergeCells>
  <dataValidations count="6">
    <dataValidation type="list" allowBlank="1" showInputMessage="1" showErrorMessage="1" sqref="D11:D12 D14 G12:G13">
      <formula1>$K$12:$K$13</formula1>
    </dataValidation>
    <dataValidation type="list" allowBlank="1" showInputMessage="1" showErrorMessage="1" sqref="G11">
      <formula1>$I$2:$I$14</formula1>
    </dataValidation>
    <dataValidation type="list" allowBlank="1" showInputMessage="1" showErrorMessage="1" sqref="G9">
      <formula1>$J$14:$J$16</formula1>
    </dataValidation>
    <dataValidation type="list" allowBlank="1" showInputMessage="1" showErrorMessage="1" sqref="D10">
      <formula1>$L$11:$L$34</formula1>
    </dataValidation>
    <dataValidation type="list" allowBlank="1" showInputMessage="1" showErrorMessage="1" sqref="G14">
      <formula1>$J$17:$J$20</formula1>
    </dataValidation>
    <dataValidation type="whole" errorStyle="information" allowBlank="1" showInputMessage="1" error="DEAR SIR/MADAM  मोबाइल नंबर 10 अंक का होता है |" sqref="G8">
      <formula1>10</formula1>
      <formula2>10</formula2>
    </dataValidation>
  </dataValidations>
  <hyperlinks>
    <hyperlink ref="C16" r:id="rId1"/>
  </hyperlinks>
  <pageMargins left="0.7" right="0.7" top="0.75" bottom="0.75" header="0.3" footer="0.3"/>
  <pageSetup orientation="portrait" verticalDpi="20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A1:AG102"/>
  <sheetViews>
    <sheetView topLeftCell="C1" zoomScale="66" zoomScaleNormal="66" workbookViewId="0">
      <selection activeCell="H21" sqref="H21"/>
    </sheetView>
  </sheetViews>
  <sheetFormatPr defaultColWidth="9.33203125" defaultRowHeight="14.4"/>
  <cols>
    <col min="1" max="2" width="9.33203125" style="11" hidden="1" customWidth="1"/>
    <col min="3" max="3" width="15.33203125" style="11" customWidth="1"/>
    <col min="4" max="4" width="10.33203125" style="11" customWidth="1"/>
    <col min="5" max="7" width="5.5546875" style="11" customWidth="1"/>
    <col min="8" max="8" width="8.109375" style="11" customWidth="1"/>
    <col min="9" max="9" width="8.33203125" style="11" customWidth="1"/>
    <col min="10" max="12" width="6.33203125" style="11" customWidth="1"/>
    <col min="13" max="13" width="7.21875" style="11" customWidth="1"/>
    <col min="14" max="14" width="10.33203125" style="11" customWidth="1"/>
    <col min="15" max="15" width="8.109375" style="11" customWidth="1"/>
    <col min="16" max="17" width="6.6640625" style="11" customWidth="1"/>
    <col min="18" max="18" width="7.21875" style="11" customWidth="1"/>
    <col min="19" max="19" width="5.5546875" style="11" customWidth="1"/>
    <col min="20" max="20" width="10" style="11" customWidth="1"/>
    <col min="21" max="21" width="5.6640625" style="11" customWidth="1"/>
    <col min="22" max="22" width="7.88671875" style="11" customWidth="1"/>
    <col min="23" max="24" width="6.33203125" style="11" customWidth="1"/>
    <col min="25" max="25" width="6.6640625" style="11" customWidth="1"/>
    <col min="26" max="26" width="9.33203125" style="11" customWidth="1"/>
    <col min="27" max="28" width="11" style="11" customWidth="1"/>
    <col min="29" max="16384" width="9.33203125" style="11"/>
  </cols>
  <sheetData>
    <row r="1" spans="1:32" ht="0.6" customHeight="1">
      <c r="A1" s="41"/>
      <c r="B1" s="41"/>
      <c r="C1" s="42"/>
      <c r="D1" s="43"/>
      <c r="E1" s="43"/>
      <c r="F1" s="43"/>
      <c r="G1" s="43"/>
      <c r="H1" s="43"/>
      <c r="I1" s="43"/>
      <c r="J1" s="43"/>
      <c r="K1" s="43"/>
      <c r="L1" s="8"/>
      <c r="M1" s="8"/>
      <c r="N1" s="44"/>
      <c r="O1" s="44"/>
      <c r="P1" s="44"/>
      <c r="Q1" s="44"/>
      <c r="R1" s="44"/>
      <c r="S1" s="44"/>
      <c r="T1" s="9"/>
      <c r="U1" s="43"/>
      <c r="V1" s="45"/>
      <c r="W1" s="45"/>
      <c r="X1" s="45"/>
      <c r="Y1" s="45"/>
      <c r="Z1" s="10"/>
      <c r="AA1" s="46"/>
      <c r="AB1" s="46"/>
      <c r="AC1" s="41"/>
    </row>
    <row r="2" spans="1:32" ht="27.6">
      <c r="A2" s="41"/>
      <c r="B2" s="41"/>
      <c r="C2" s="185" t="str">
        <f>MASTERDATA!D3</f>
        <v xml:space="preserve">GOVT SR SEC SCHOOL VEER DHOLIYA 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41"/>
    </row>
    <row r="3" spans="1:32" ht="24">
      <c r="A3" s="41"/>
      <c r="B3" s="41"/>
      <c r="C3" s="186" t="s">
        <v>244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41"/>
    </row>
    <row r="4" spans="1:32" ht="17.399999999999999">
      <c r="A4" s="41"/>
      <c r="B4" s="4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41"/>
    </row>
    <row r="5" spans="1:32" ht="16.8">
      <c r="A5" s="13"/>
      <c r="B5" s="13"/>
      <c r="C5" s="14" t="s">
        <v>8</v>
      </c>
      <c r="D5" s="189" t="str">
        <f>MASTERDATA!D5</f>
        <v xml:space="preserve">SUNIL KUMAR MAHAWAR </v>
      </c>
      <c r="E5" s="189"/>
      <c r="F5" s="189"/>
      <c r="G5" s="189"/>
      <c r="H5" s="189"/>
      <c r="I5" s="189"/>
      <c r="J5" s="189"/>
      <c r="K5" s="188" t="s">
        <v>0</v>
      </c>
      <c r="L5" s="188"/>
      <c r="M5" s="191" t="str">
        <f>MASTERDATA!D6</f>
        <v xml:space="preserve">GGGGGHGH </v>
      </c>
      <c r="N5" s="191"/>
      <c r="O5" s="191"/>
      <c r="P5" s="15"/>
      <c r="Q5" s="15"/>
      <c r="R5" s="14" t="s">
        <v>9</v>
      </c>
      <c r="S5" s="184" t="str">
        <f>MASTERDATA!D4</f>
        <v>JDH70C</v>
      </c>
      <c r="T5" s="184"/>
      <c r="U5" s="184"/>
      <c r="V5" s="184"/>
      <c r="W5" s="13"/>
      <c r="X5" s="16"/>
      <c r="Y5" s="188" t="s">
        <v>10</v>
      </c>
      <c r="Z5" s="188"/>
      <c r="AA5" s="187">
        <f>MASTERDATA!G6</f>
        <v>44444444444444</v>
      </c>
      <c r="AB5" s="187"/>
      <c r="AC5" s="13"/>
    </row>
    <row r="6" spans="1:32" ht="17.399999999999999" thickBot="1">
      <c r="A6" s="13"/>
      <c r="B6" s="13"/>
      <c r="C6" s="17" t="s">
        <v>11</v>
      </c>
      <c r="D6" s="190" t="str">
        <f>IF(MASTERDATA!G5="","",CONCATENATE(MASTERDATA!G5," ","(",MASTERDATA!D10,")"))</f>
        <v>TEACHER  (L10)</v>
      </c>
      <c r="E6" s="190"/>
      <c r="F6" s="190"/>
      <c r="G6" s="190"/>
      <c r="H6" s="190"/>
      <c r="I6" s="190"/>
      <c r="J6" s="190"/>
      <c r="K6" s="182" t="s">
        <v>12</v>
      </c>
      <c r="L6" s="182"/>
      <c r="M6" s="190">
        <f>MASTERDATA!D7</f>
        <v>0</v>
      </c>
      <c r="N6" s="190"/>
      <c r="O6" s="47"/>
      <c r="P6" s="15"/>
      <c r="Q6" s="13"/>
      <c r="R6" s="192" t="str">
        <f>MASTERDATA!C8</f>
        <v>GPF NO.:-</v>
      </c>
      <c r="S6" s="192"/>
      <c r="T6" s="183" t="str">
        <f>IF(MASTERDATA!D8="","",MASTERDATA!D8)</f>
        <v>GPF066</v>
      </c>
      <c r="U6" s="183"/>
      <c r="V6" s="183"/>
      <c r="W6" s="183"/>
      <c r="X6" s="18"/>
      <c r="Y6" s="182" t="s">
        <v>13</v>
      </c>
      <c r="Z6" s="182"/>
      <c r="AA6" s="183">
        <f>MASTERDATA!G8</f>
        <v>0</v>
      </c>
      <c r="AB6" s="183"/>
      <c r="AC6" s="13"/>
    </row>
    <row r="7" spans="1:32" ht="110.7" customHeight="1">
      <c r="A7" s="48"/>
      <c r="B7" s="48"/>
      <c r="C7" s="49" t="s">
        <v>14</v>
      </c>
      <c r="D7" s="50" t="s">
        <v>15</v>
      </c>
      <c r="E7" s="50" t="s">
        <v>16</v>
      </c>
      <c r="F7" s="50" t="s">
        <v>17</v>
      </c>
      <c r="G7" s="50" t="s">
        <v>18</v>
      </c>
      <c r="H7" s="50" t="s">
        <v>19</v>
      </c>
      <c r="I7" s="50" t="s">
        <v>20</v>
      </c>
      <c r="J7" s="50" t="s">
        <v>21</v>
      </c>
      <c r="K7" s="50" t="s">
        <v>22</v>
      </c>
      <c r="L7" s="50" t="str">
        <f>IF(MASTERDATA!G14="NA","Other Allowance","CCA")</f>
        <v>Other Allowance</v>
      </c>
      <c r="M7" s="50" t="s">
        <v>23</v>
      </c>
      <c r="N7" s="51" t="s">
        <v>24</v>
      </c>
      <c r="O7" s="50" t="s">
        <v>50</v>
      </c>
      <c r="P7" s="50" t="s">
        <v>25</v>
      </c>
      <c r="Q7" s="50" t="s">
        <v>26</v>
      </c>
      <c r="R7" s="50" t="s">
        <v>27</v>
      </c>
      <c r="S7" s="50" t="s">
        <v>28</v>
      </c>
      <c r="T7" s="50" t="s">
        <v>29</v>
      </c>
      <c r="U7" s="50" t="s">
        <v>30</v>
      </c>
      <c r="V7" s="50" t="s">
        <v>31</v>
      </c>
      <c r="W7" s="50" t="s">
        <v>32</v>
      </c>
      <c r="X7" s="50" t="s">
        <v>33</v>
      </c>
      <c r="Y7" s="50" t="s">
        <v>33</v>
      </c>
      <c r="Z7" s="50" t="s">
        <v>34</v>
      </c>
      <c r="AA7" s="51" t="s">
        <v>35</v>
      </c>
      <c r="AB7" s="52" t="s">
        <v>36</v>
      </c>
      <c r="AC7" s="48"/>
    </row>
    <row r="8" spans="1:32" ht="22.35" customHeight="1">
      <c r="A8" s="53"/>
      <c r="B8" s="53">
        <v>3</v>
      </c>
      <c r="C8" s="54">
        <v>45352</v>
      </c>
      <c r="D8" s="55">
        <f>MASTERDATA!D9</f>
        <v>40100</v>
      </c>
      <c r="E8" s="55">
        <v>0</v>
      </c>
      <c r="F8" s="55">
        <v>0</v>
      </c>
      <c r="G8" s="55">
        <v>0</v>
      </c>
      <c r="H8" s="55">
        <f>ROUND(50%*D8,0)</f>
        <v>20050</v>
      </c>
      <c r="I8" s="56">
        <f>IF(MASTERDATA!$G$9="NA",0,IF(MASTERDATA!$G$9=10%,ROUND(0.09*D8,0),ROUND(0.18*D8,0)))</f>
        <v>3609</v>
      </c>
      <c r="J8" s="55"/>
      <c r="K8" s="55"/>
      <c r="L8" s="55" t="str">
        <f>IF(MASTERDATA!G14="NA","",MASTERDATA!G14)</f>
        <v/>
      </c>
      <c r="M8" s="55"/>
      <c r="N8" s="57">
        <f t="shared" ref="N8:N26" si="0">SUM(D8:M8)</f>
        <v>63759</v>
      </c>
      <c r="O8" s="55">
        <f>MASTERDATA!G10</f>
        <v>2100</v>
      </c>
      <c r="P8" s="55">
        <v>0</v>
      </c>
      <c r="Q8" s="55">
        <f>MASTERDATA!G7</f>
        <v>5000</v>
      </c>
      <c r="R8" s="55"/>
      <c r="S8" s="56">
        <f>IF(MASTERDATA!$G$12="NO",0,IF(D9&lt;18001,265,IF(D9&lt;33501,440,IF(D9&lt;54001,658,875))))</f>
        <v>658</v>
      </c>
      <c r="T8" s="55">
        <v>2576</v>
      </c>
      <c r="U8" s="55">
        <v>0</v>
      </c>
      <c r="V8" s="55"/>
      <c r="W8" s="55"/>
      <c r="X8" s="55" t="s">
        <v>1</v>
      </c>
      <c r="Y8" s="58"/>
      <c r="Z8" s="128">
        <f>SUM(O8:Y8)</f>
        <v>10334</v>
      </c>
      <c r="AA8" s="59">
        <f t="shared" ref="AA8:AA26" si="1">N8-Z8</f>
        <v>53425</v>
      </c>
      <c r="AB8" s="60"/>
      <c r="AC8" s="53"/>
    </row>
    <row r="9" spans="1:32" ht="22.35" customHeight="1">
      <c r="A9" s="53"/>
      <c r="B9" s="53">
        <v>4</v>
      </c>
      <c r="C9" s="54">
        <v>45383</v>
      </c>
      <c r="D9" s="55">
        <f>D8</f>
        <v>40100</v>
      </c>
      <c r="E9" s="55">
        <v>0</v>
      </c>
      <c r="F9" s="55">
        <v>0</v>
      </c>
      <c r="G9" s="55">
        <v>0</v>
      </c>
      <c r="H9" s="55">
        <f t="shared" ref="H9:H15" si="2">ROUND(50%*D9,0)</f>
        <v>20050</v>
      </c>
      <c r="I9" s="56">
        <f>IF(MASTERDATA!$G$9="NA",0,IF(MASTERDATA!$G$9=10%,ROUND(0.09*D9,0),ROUND(0.18*D9,0)))</f>
        <v>3609</v>
      </c>
      <c r="J9" s="55">
        <v>0</v>
      </c>
      <c r="K9" s="55">
        <v>0</v>
      </c>
      <c r="L9" s="55">
        <f>IF(L$8=L78,0,L8)</f>
        <v>0</v>
      </c>
      <c r="M9" s="55">
        <f>M8</f>
        <v>0</v>
      </c>
      <c r="N9" s="57">
        <f t="shared" si="0"/>
        <v>63759</v>
      </c>
      <c r="O9" s="55">
        <f t="shared" ref="O9:O19" si="3">O8</f>
        <v>2100</v>
      </c>
      <c r="P9" s="55">
        <v>0</v>
      </c>
      <c r="Q9" s="55">
        <f t="shared" ref="Q9:R19" si="4">Q8</f>
        <v>5000</v>
      </c>
      <c r="R9" s="55">
        <f>R8</f>
        <v>0</v>
      </c>
      <c r="S9" s="56">
        <f>IF(MASTERDATA!$G$12="NO",0,IF(D10&lt;18001,265,IF(D10&lt;33501,440,IF(D10&lt;54001,658,875))))</f>
        <v>658</v>
      </c>
      <c r="T9" s="55">
        <f t="shared" ref="T9:T18" si="5">T8</f>
        <v>2576</v>
      </c>
      <c r="U9" s="55">
        <v>700</v>
      </c>
      <c r="V9" s="55">
        <f>V8</f>
        <v>0</v>
      </c>
      <c r="W9" s="55"/>
      <c r="X9" s="55" t="s">
        <v>1</v>
      </c>
      <c r="Y9" s="55">
        <v>0</v>
      </c>
      <c r="Z9" s="128">
        <f t="shared" ref="Z9:Z25" si="6">SUM(O9:Y9)</f>
        <v>11034</v>
      </c>
      <c r="AA9" s="59">
        <f t="shared" si="1"/>
        <v>52725</v>
      </c>
      <c r="AB9" s="60"/>
      <c r="AC9" s="53"/>
    </row>
    <row r="10" spans="1:32" ht="22.35" customHeight="1">
      <c r="A10" s="53"/>
      <c r="B10" s="53">
        <v>5</v>
      </c>
      <c r="C10" s="54">
        <v>45413</v>
      </c>
      <c r="D10" s="55">
        <f>D9</f>
        <v>40100</v>
      </c>
      <c r="E10" s="55">
        <v>0</v>
      </c>
      <c r="F10" s="55">
        <v>0</v>
      </c>
      <c r="G10" s="55">
        <v>0</v>
      </c>
      <c r="H10" s="55">
        <f t="shared" si="2"/>
        <v>20050</v>
      </c>
      <c r="I10" s="56">
        <f>IF(MASTERDATA!$G$9="NA",0,IF(MASTERDATA!$G$9=10%,ROUND(0.09*D10,0),ROUND(0.18*D10,0)))</f>
        <v>3609</v>
      </c>
      <c r="J10" s="55">
        <v>0</v>
      </c>
      <c r="K10" s="55">
        <v>0</v>
      </c>
      <c r="L10" s="55">
        <f t="shared" ref="L10:L19" si="7">IF(L$8=0,0,L9)</f>
        <v>0</v>
      </c>
      <c r="M10" s="55">
        <f t="shared" ref="M10:M19" si="8">M9</f>
        <v>0</v>
      </c>
      <c r="N10" s="57">
        <f t="shared" si="0"/>
        <v>63759</v>
      </c>
      <c r="O10" s="55">
        <f>O11</f>
        <v>2100</v>
      </c>
      <c r="P10" s="55">
        <v>0</v>
      </c>
      <c r="Q10" s="55">
        <f t="shared" si="4"/>
        <v>5000</v>
      </c>
      <c r="R10" s="55">
        <f t="shared" si="4"/>
        <v>0</v>
      </c>
      <c r="S10" s="56">
        <f>IF(MASTERDATA!$G$12="NO",0,IF(D10&lt;18001,265,IF(D10&lt;33501,440,IF(D10&lt;54001,658,875))))</f>
        <v>658</v>
      </c>
      <c r="T10" s="55">
        <f t="shared" si="5"/>
        <v>2576</v>
      </c>
      <c r="U10" s="55">
        <v>0</v>
      </c>
      <c r="V10" s="55">
        <f t="shared" ref="V10:V19" si="9">V9</f>
        <v>0</v>
      </c>
      <c r="W10" s="55"/>
      <c r="X10" s="55" t="s">
        <v>1</v>
      </c>
      <c r="Y10" s="55">
        <v>0</v>
      </c>
      <c r="Z10" s="128">
        <f t="shared" si="6"/>
        <v>10334</v>
      </c>
      <c r="AA10" s="59">
        <f t="shared" si="1"/>
        <v>53425</v>
      </c>
      <c r="AB10" s="60"/>
      <c r="AC10" s="53"/>
      <c r="AF10" s="19"/>
    </row>
    <row r="11" spans="1:32" ht="22.35" customHeight="1">
      <c r="A11" s="53"/>
      <c r="B11" s="53">
        <v>6</v>
      </c>
      <c r="C11" s="54">
        <v>45444</v>
      </c>
      <c r="D11" s="55">
        <f>D10</f>
        <v>40100</v>
      </c>
      <c r="E11" s="55">
        <v>0</v>
      </c>
      <c r="F11" s="55">
        <v>0</v>
      </c>
      <c r="G11" s="55">
        <v>0</v>
      </c>
      <c r="H11" s="55">
        <f t="shared" si="2"/>
        <v>20050</v>
      </c>
      <c r="I11" s="56">
        <f>IF(MASTERDATA!$G$9="NA",0,IF(MASTERDATA!$G$9=10%,ROUND(0.09*D11,0),ROUND(0.18*D11,0)))</f>
        <v>3609</v>
      </c>
      <c r="J11" s="55">
        <v>0</v>
      </c>
      <c r="K11" s="55">
        <v>0</v>
      </c>
      <c r="L11" s="55">
        <f t="shared" si="7"/>
        <v>0</v>
      </c>
      <c r="M11" s="55">
        <f t="shared" si="8"/>
        <v>0</v>
      </c>
      <c r="N11" s="57">
        <f t="shared" si="0"/>
        <v>63759</v>
      </c>
      <c r="O11" s="55">
        <f>MASTERDATA!G10</f>
        <v>2100</v>
      </c>
      <c r="P11" s="55">
        <v>0</v>
      </c>
      <c r="Q11" s="55">
        <f t="shared" si="4"/>
        <v>5000</v>
      </c>
      <c r="R11" s="55">
        <f t="shared" si="4"/>
        <v>0</v>
      </c>
      <c r="S11" s="56">
        <f>IF(MASTERDATA!$G$12="NO",0,IF(D11&lt;18001,265,IF(D11&lt;33501,440,IF(D11&lt;54001,658,875))))</f>
        <v>658</v>
      </c>
      <c r="T11" s="55">
        <f t="shared" si="5"/>
        <v>2576</v>
      </c>
      <c r="U11" s="55">
        <v>0</v>
      </c>
      <c r="V11" s="55">
        <f t="shared" si="9"/>
        <v>0</v>
      </c>
      <c r="W11" s="55"/>
      <c r="X11" s="55" t="s">
        <v>1</v>
      </c>
      <c r="Y11" s="55">
        <v>0</v>
      </c>
      <c r="Z11" s="128">
        <f t="shared" si="6"/>
        <v>10334</v>
      </c>
      <c r="AA11" s="59">
        <f t="shared" si="1"/>
        <v>53425</v>
      </c>
      <c r="AB11" s="60"/>
      <c r="AC11" s="53"/>
    </row>
    <row r="12" spans="1:32" ht="22.35" customHeight="1">
      <c r="A12" s="53"/>
      <c r="B12" s="53">
        <v>7</v>
      </c>
      <c r="C12" s="54">
        <v>45474</v>
      </c>
      <c r="D12" s="55">
        <f>MROUND(ROUND(1.03*D11,0),100)</f>
        <v>41300</v>
      </c>
      <c r="E12" s="55">
        <v>0</v>
      </c>
      <c r="F12" s="55">
        <v>0</v>
      </c>
      <c r="G12" s="55">
        <v>0</v>
      </c>
      <c r="H12" s="55">
        <f t="shared" si="2"/>
        <v>20650</v>
      </c>
      <c r="I12" s="56">
        <f>IF(MASTERDATA!$G$9="NA",0,IF(MASTERDATA!$G$9=10%,ROUND(0.09*D12,0),ROUND(0.18*D12,0)))</f>
        <v>3717</v>
      </c>
      <c r="J12" s="55">
        <v>0</v>
      </c>
      <c r="K12" s="55">
        <v>0</v>
      </c>
      <c r="L12" s="55">
        <f t="shared" si="7"/>
        <v>0</v>
      </c>
      <c r="M12" s="55">
        <f t="shared" si="8"/>
        <v>0</v>
      </c>
      <c r="N12" s="57">
        <f t="shared" si="0"/>
        <v>65667</v>
      </c>
      <c r="O12" s="55">
        <f t="shared" si="3"/>
        <v>2100</v>
      </c>
      <c r="P12" s="55">
        <v>0</v>
      </c>
      <c r="Q12" s="55">
        <f t="shared" si="4"/>
        <v>5000</v>
      </c>
      <c r="R12" s="55">
        <f t="shared" si="4"/>
        <v>0</v>
      </c>
      <c r="S12" s="56">
        <f>IF(MASTERDATA!$G$12="NO",0,IF(D12&lt;18001,265,IF(D12&lt;33501,440,IF(D12&lt;54001,658,875))))</f>
        <v>658</v>
      </c>
      <c r="T12" s="55">
        <f t="shared" si="5"/>
        <v>2576</v>
      </c>
      <c r="U12" s="55">
        <v>0</v>
      </c>
      <c r="V12" s="55">
        <f t="shared" si="9"/>
        <v>0</v>
      </c>
      <c r="W12" s="55"/>
      <c r="X12" s="55" t="s">
        <v>1</v>
      </c>
      <c r="Y12" s="55">
        <v>0</v>
      </c>
      <c r="Z12" s="128">
        <f t="shared" si="6"/>
        <v>10334</v>
      </c>
      <c r="AA12" s="59">
        <f t="shared" si="1"/>
        <v>55333</v>
      </c>
      <c r="AB12" s="60"/>
      <c r="AC12" s="53"/>
    </row>
    <row r="13" spans="1:32" ht="22.35" customHeight="1">
      <c r="A13" s="53"/>
      <c r="B13" s="53">
        <v>8</v>
      </c>
      <c r="C13" s="54">
        <v>45505</v>
      </c>
      <c r="D13" s="55">
        <f t="shared" ref="D13:D19" si="10">D12</f>
        <v>41300</v>
      </c>
      <c r="E13" s="55">
        <v>0</v>
      </c>
      <c r="F13" s="55">
        <v>0</v>
      </c>
      <c r="G13" s="55">
        <v>0</v>
      </c>
      <c r="H13" s="55">
        <f t="shared" si="2"/>
        <v>20650</v>
      </c>
      <c r="I13" s="56">
        <f>IF(MASTERDATA!$G$9="NA",0,IF(MASTERDATA!$G$9=10%,ROUND(0.09*D13,0),ROUND(0.18*D13,0)))</f>
        <v>3717</v>
      </c>
      <c r="J13" s="55">
        <v>0</v>
      </c>
      <c r="K13" s="55">
        <v>0</v>
      </c>
      <c r="L13" s="55">
        <f t="shared" si="7"/>
        <v>0</v>
      </c>
      <c r="M13" s="55">
        <f t="shared" si="8"/>
        <v>0</v>
      </c>
      <c r="N13" s="57">
        <f t="shared" si="0"/>
        <v>65667</v>
      </c>
      <c r="O13" s="55">
        <f>O12</f>
        <v>2100</v>
      </c>
      <c r="P13" s="55">
        <v>0</v>
      </c>
      <c r="Q13" s="55">
        <f t="shared" si="4"/>
        <v>5000</v>
      </c>
      <c r="R13" s="55">
        <f t="shared" si="4"/>
        <v>0</v>
      </c>
      <c r="S13" s="56">
        <f>IF(MASTERDATA!$G$12="NO",0,IF(D13&lt;18001,265,IF(D13&lt;33501,440,IF(D13&lt;54001,658,875))))</f>
        <v>658</v>
      </c>
      <c r="T13" s="55">
        <f t="shared" si="5"/>
        <v>2576</v>
      </c>
      <c r="U13" s="55">
        <v>0</v>
      </c>
      <c r="V13" s="55">
        <f t="shared" si="9"/>
        <v>0</v>
      </c>
      <c r="W13" s="55"/>
      <c r="X13" s="55" t="s">
        <v>1</v>
      </c>
      <c r="Y13" s="55">
        <v>0</v>
      </c>
      <c r="Z13" s="128">
        <f t="shared" si="6"/>
        <v>10334</v>
      </c>
      <c r="AA13" s="59">
        <f t="shared" si="1"/>
        <v>55333</v>
      </c>
      <c r="AB13" s="60"/>
      <c r="AC13" s="53"/>
    </row>
    <row r="14" spans="1:32" ht="22.35" customHeight="1">
      <c r="A14" s="53"/>
      <c r="B14" s="53">
        <v>9</v>
      </c>
      <c r="C14" s="54">
        <v>45536</v>
      </c>
      <c r="D14" s="55">
        <f t="shared" si="10"/>
        <v>41300</v>
      </c>
      <c r="E14" s="55">
        <v>0</v>
      </c>
      <c r="F14" s="55">
        <v>0</v>
      </c>
      <c r="G14" s="55">
        <v>0</v>
      </c>
      <c r="H14" s="55">
        <f t="shared" si="2"/>
        <v>20650</v>
      </c>
      <c r="I14" s="56">
        <f>IF(MASTERDATA!$G$9="NA",0,IF(MASTERDATA!$G$9=10%,ROUND(0.09*D14,0),ROUND(0.18*D14,0)))</f>
        <v>3717</v>
      </c>
      <c r="J14" s="55">
        <v>0</v>
      </c>
      <c r="K14" s="55">
        <v>0</v>
      </c>
      <c r="L14" s="55">
        <f t="shared" si="7"/>
        <v>0</v>
      </c>
      <c r="M14" s="55">
        <f t="shared" si="8"/>
        <v>0</v>
      </c>
      <c r="N14" s="57">
        <f t="shared" si="0"/>
        <v>65667</v>
      </c>
      <c r="O14" s="55">
        <f t="shared" si="3"/>
        <v>2100</v>
      </c>
      <c r="P14" s="55">
        <v>0</v>
      </c>
      <c r="Q14" s="55">
        <f t="shared" si="4"/>
        <v>5000</v>
      </c>
      <c r="R14" s="55">
        <f t="shared" si="4"/>
        <v>0</v>
      </c>
      <c r="S14" s="56">
        <f>IF(MASTERDATA!$G$12="NO",0,IF(D14&lt;18001,265,IF(D14&lt;33501,440,IF(D14&lt;54001,658,875))))</f>
        <v>658</v>
      </c>
      <c r="T14" s="55">
        <f t="shared" si="5"/>
        <v>2576</v>
      </c>
      <c r="U14" s="55">
        <v>0</v>
      </c>
      <c r="V14" s="55">
        <f t="shared" si="9"/>
        <v>0</v>
      </c>
      <c r="W14" s="55"/>
      <c r="X14" s="55" t="s">
        <v>1</v>
      </c>
      <c r="Y14" s="55">
        <v>0</v>
      </c>
      <c r="Z14" s="128">
        <f t="shared" si="6"/>
        <v>10334</v>
      </c>
      <c r="AA14" s="59">
        <f t="shared" si="1"/>
        <v>55333</v>
      </c>
      <c r="AB14" s="60"/>
      <c r="AC14" s="53"/>
    </row>
    <row r="15" spans="1:32" ht="26.7" customHeight="1">
      <c r="A15" s="53"/>
      <c r="B15" s="53">
        <v>10</v>
      </c>
      <c r="C15" s="54">
        <v>45566</v>
      </c>
      <c r="D15" s="55">
        <f t="shared" si="10"/>
        <v>41300</v>
      </c>
      <c r="E15" s="55">
        <v>0</v>
      </c>
      <c r="F15" s="55">
        <v>0</v>
      </c>
      <c r="G15" s="55">
        <v>0</v>
      </c>
      <c r="H15" s="55">
        <f t="shared" si="2"/>
        <v>20650</v>
      </c>
      <c r="I15" s="56">
        <f>IF(MASTERDATA!$G$9="NA",0,IF(MASTERDATA!$G$9=10%,ROUND(0.09*D15,0),ROUND(0.18*D15,0)))</f>
        <v>3717</v>
      </c>
      <c r="J15" s="55">
        <v>0</v>
      </c>
      <c r="K15" s="55">
        <v>0</v>
      </c>
      <c r="L15" s="55">
        <f t="shared" si="7"/>
        <v>0</v>
      </c>
      <c r="M15" s="55">
        <f t="shared" si="8"/>
        <v>0</v>
      </c>
      <c r="N15" s="57">
        <f>SUM(D15:M15)</f>
        <v>65667</v>
      </c>
      <c r="O15" s="55">
        <f t="shared" si="3"/>
        <v>2100</v>
      </c>
      <c r="P15" s="55">
        <v>0</v>
      </c>
      <c r="Q15" s="55">
        <f t="shared" si="4"/>
        <v>5000</v>
      </c>
      <c r="R15" s="55">
        <f t="shared" si="4"/>
        <v>0</v>
      </c>
      <c r="S15" s="56">
        <f>IF(MASTERDATA!$G$12="NO",0,IF(D15&lt;18001,265,IF(D15&lt;33501,440,IF(D15&lt;54001,658,875))))</f>
        <v>658</v>
      </c>
      <c r="T15" s="55">
        <f t="shared" si="5"/>
        <v>2576</v>
      </c>
      <c r="U15" s="55">
        <v>0</v>
      </c>
      <c r="V15" s="55">
        <f t="shared" si="9"/>
        <v>0</v>
      </c>
      <c r="W15" s="55"/>
      <c r="X15" s="55" t="s">
        <v>1</v>
      </c>
      <c r="Y15" s="55">
        <v>0</v>
      </c>
      <c r="Z15" s="128">
        <f t="shared" si="6"/>
        <v>10334</v>
      </c>
      <c r="AA15" s="59">
        <f t="shared" si="1"/>
        <v>55333</v>
      </c>
      <c r="AB15" s="60"/>
      <c r="AC15" s="53"/>
    </row>
    <row r="16" spans="1:32" ht="26.7" customHeight="1">
      <c r="A16" s="53"/>
      <c r="B16" s="53">
        <v>11</v>
      </c>
      <c r="C16" s="54">
        <v>45597</v>
      </c>
      <c r="D16" s="55">
        <f t="shared" si="10"/>
        <v>41300</v>
      </c>
      <c r="E16" s="55">
        <v>0</v>
      </c>
      <c r="F16" s="55">
        <v>0</v>
      </c>
      <c r="G16" s="55">
        <v>0</v>
      </c>
      <c r="H16" s="55">
        <f>ROUND(53%*D16,0)</f>
        <v>21889</v>
      </c>
      <c r="I16" s="56">
        <f>IF(MASTERDATA!$G$9="NA",0,IF(MASTERDATA!$G$9=10%,ROUND(0.1*D16,0),ROUND(0.2*D16,0)))</f>
        <v>4130</v>
      </c>
      <c r="J16" s="55">
        <v>0</v>
      </c>
      <c r="K16" s="55">
        <v>0</v>
      </c>
      <c r="L16" s="55">
        <f t="shared" si="7"/>
        <v>0</v>
      </c>
      <c r="M16" s="55">
        <f t="shared" si="8"/>
        <v>0</v>
      </c>
      <c r="N16" s="57">
        <f t="shared" si="0"/>
        <v>67319</v>
      </c>
      <c r="O16" s="55">
        <f t="shared" si="3"/>
        <v>2100</v>
      </c>
      <c r="P16" s="55">
        <v>0</v>
      </c>
      <c r="Q16" s="55">
        <f t="shared" si="4"/>
        <v>5000</v>
      </c>
      <c r="R16" s="55">
        <f t="shared" si="4"/>
        <v>0</v>
      </c>
      <c r="S16" s="56">
        <f>IF(MASTERDATA!$G$12="NO",0,IF(D16&lt;18001,265,IF(D16&lt;33501,440,IF(D16&lt;54001,658,875))))</f>
        <v>658</v>
      </c>
      <c r="T16" s="55">
        <f t="shared" si="5"/>
        <v>2576</v>
      </c>
      <c r="U16" s="55">
        <v>0</v>
      </c>
      <c r="V16" s="55">
        <f t="shared" si="9"/>
        <v>0</v>
      </c>
      <c r="W16" s="55"/>
      <c r="X16" s="55" t="s">
        <v>1</v>
      </c>
      <c r="Y16" s="55">
        <v>0</v>
      </c>
      <c r="Z16" s="128">
        <f t="shared" si="6"/>
        <v>10334</v>
      </c>
      <c r="AA16" s="59">
        <f t="shared" si="1"/>
        <v>56985</v>
      </c>
      <c r="AB16" s="60"/>
      <c r="AC16" s="53"/>
    </row>
    <row r="17" spans="1:33" ht="26.7" customHeight="1">
      <c r="A17" s="53"/>
      <c r="B17" s="53">
        <v>12</v>
      </c>
      <c r="C17" s="54">
        <v>45627</v>
      </c>
      <c r="D17" s="55">
        <f t="shared" si="10"/>
        <v>41300</v>
      </c>
      <c r="E17" s="55">
        <v>0</v>
      </c>
      <c r="F17" s="55">
        <v>0</v>
      </c>
      <c r="G17" s="55">
        <v>0</v>
      </c>
      <c r="H17" s="55">
        <f t="shared" ref="H17:H19" si="11">ROUND(53%*D17,0)</f>
        <v>21889</v>
      </c>
      <c r="I17" s="56">
        <f>IF(MASTERDATA!$G$9="NA",0,IF(MASTERDATA!$G$9=10%,ROUND(0.1*D17,0),ROUND(0.2*D17,0)))</f>
        <v>4130</v>
      </c>
      <c r="J17" s="55">
        <v>0</v>
      </c>
      <c r="K17" s="55">
        <v>0</v>
      </c>
      <c r="L17" s="55">
        <f t="shared" si="7"/>
        <v>0</v>
      </c>
      <c r="M17" s="55">
        <f t="shared" si="8"/>
        <v>0</v>
      </c>
      <c r="N17" s="57">
        <f t="shared" si="0"/>
        <v>67319</v>
      </c>
      <c r="O17" s="55">
        <f>O16</f>
        <v>2100</v>
      </c>
      <c r="P17" s="55">
        <v>0</v>
      </c>
      <c r="Q17" s="55">
        <f t="shared" si="4"/>
        <v>5000</v>
      </c>
      <c r="R17" s="55">
        <f t="shared" si="4"/>
        <v>0</v>
      </c>
      <c r="S17" s="56">
        <f>IF(MASTERDATA!$G$12="NO",0,IF(D17&lt;18001,265,IF(D17&lt;33501,440,IF(D17&lt;54001,658,875))))</f>
        <v>658</v>
      </c>
      <c r="T17" s="55">
        <f t="shared" si="5"/>
        <v>2576</v>
      </c>
      <c r="U17" s="55">
        <v>0</v>
      </c>
      <c r="V17" s="55">
        <f t="shared" si="9"/>
        <v>0</v>
      </c>
      <c r="W17" s="55"/>
      <c r="X17" s="55" t="s">
        <v>1</v>
      </c>
      <c r="Y17" s="55">
        <v>0</v>
      </c>
      <c r="Z17" s="128">
        <f t="shared" si="6"/>
        <v>10334</v>
      </c>
      <c r="AA17" s="59">
        <f t="shared" si="1"/>
        <v>56985</v>
      </c>
      <c r="AB17" s="60"/>
      <c r="AC17" s="53"/>
      <c r="AD17" s="20"/>
      <c r="AE17" s="20"/>
      <c r="AF17" s="20"/>
      <c r="AG17" s="20"/>
    </row>
    <row r="18" spans="1:33" ht="22.35" customHeight="1">
      <c r="A18" s="53"/>
      <c r="B18" s="53">
        <v>1</v>
      </c>
      <c r="C18" s="54">
        <v>45658</v>
      </c>
      <c r="D18" s="55">
        <f t="shared" si="10"/>
        <v>41300</v>
      </c>
      <c r="E18" s="55">
        <v>0</v>
      </c>
      <c r="F18" s="55">
        <v>0</v>
      </c>
      <c r="G18" s="55">
        <v>0</v>
      </c>
      <c r="H18" s="55">
        <f t="shared" si="11"/>
        <v>21889</v>
      </c>
      <c r="I18" s="56">
        <f>IF(MASTERDATA!$G$9="NA",0,IF(MASTERDATA!$G$9=10%,ROUND(0.1*D18,0),ROUND(0.2*D18,0)))</f>
        <v>4130</v>
      </c>
      <c r="J18" s="55">
        <v>0</v>
      </c>
      <c r="K18" s="55">
        <v>0</v>
      </c>
      <c r="L18" s="55">
        <f t="shared" si="7"/>
        <v>0</v>
      </c>
      <c r="M18" s="55">
        <f t="shared" si="8"/>
        <v>0</v>
      </c>
      <c r="N18" s="57">
        <f t="shared" si="0"/>
        <v>67319</v>
      </c>
      <c r="O18" s="55">
        <f t="shared" si="3"/>
        <v>2100</v>
      </c>
      <c r="P18" s="55">
        <v>0</v>
      </c>
      <c r="Q18" s="55">
        <f t="shared" si="4"/>
        <v>5000</v>
      </c>
      <c r="R18" s="55">
        <f t="shared" si="4"/>
        <v>0</v>
      </c>
      <c r="S18" s="56">
        <f>IF(MASTERDATA!$G$12="NO",0,IF(D18&lt;18001,265,IF(D18&lt;33501,440,IF(D18&lt;54001,658,875))))</f>
        <v>658</v>
      </c>
      <c r="T18" s="55">
        <f t="shared" si="5"/>
        <v>2576</v>
      </c>
      <c r="U18" s="55">
        <v>0</v>
      </c>
      <c r="V18" s="55">
        <f t="shared" si="9"/>
        <v>0</v>
      </c>
      <c r="W18" s="55"/>
      <c r="X18" s="55" t="s">
        <v>1</v>
      </c>
      <c r="Y18" s="55">
        <v>0</v>
      </c>
      <c r="Z18" s="128">
        <f t="shared" si="6"/>
        <v>10334</v>
      </c>
      <c r="AA18" s="59">
        <f t="shared" si="1"/>
        <v>56985</v>
      </c>
      <c r="AB18" s="60"/>
      <c r="AC18" s="53"/>
      <c r="AD18" s="20"/>
      <c r="AE18" s="20"/>
      <c r="AF18" s="20"/>
      <c r="AG18" s="20"/>
    </row>
    <row r="19" spans="1:33" ht="25.35" customHeight="1">
      <c r="A19" s="53"/>
      <c r="B19" s="53">
        <v>2</v>
      </c>
      <c r="C19" s="54">
        <v>45689</v>
      </c>
      <c r="D19" s="55">
        <f t="shared" si="10"/>
        <v>41300</v>
      </c>
      <c r="E19" s="55">
        <v>0</v>
      </c>
      <c r="F19" s="55">
        <v>0</v>
      </c>
      <c r="G19" s="55">
        <v>0</v>
      </c>
      <c r="H19" s="55">
        <f t="shared" si="11"/>
        <v>21889</v>
      </c>
      <c r="I19" s="56">
        <f>IF(MASTERDATA!$G$9="NA",0,IF(MASTERDATA!$G$9=10%,ROUND(0.1*D19,0),ROUND(0.2*D19,0)))</f>
        <v>4130</v>
      </c>
      <c r="J19" s="55">
        <v>0</v>
      </c>
      <c r="K19" s="55">
        <v>0</v>
      </c>
      <c r="L19" s="55">
        <f t="shared" si="7"/>
        <v>0</v>
      </c>
      <c r="M19" s="55">
        <f t="shared" si="8"/>
        <v>0</v>
      </c>
      <c r="N19" s="57">
        <f t="shared" si="0"/>
        <v>67319</v>
      </c>
      <c r="O19" s="55">
        <f t="shared" si="3"/>
        <v>2100</v>
      </c>
      <c r="P19" s="55">
        <v>0</v>
      </c>
      <c r="Q19" s="55">
        <f t="shared" si="4"/>
        <v>5000</v>
      </c>
      <c r="R19" s="55">
        <f t="shared" si="4"/>
        <v>0</v>
      </c>
      <c r="S19" s="56">
        <f>IF(MASTERDATA!$G$12="NO",0,IF(D19&lt;18001,265,IF(D19&lt;33501,440,IF(D19&lt;54001,658,875))))</f>
        <v>658</v>
      </c>
      <c r="T19" s="55">
        <v>2576</v>
      </c>
      <c r="U19" s="55">
        <v>0</v>
      </c>
      <c r="V19" s="55">
        <f t="shared" si="9"/>
        <v>0</v>
      </c>
      <c r="W19" s="55"/>
      <c r="X19" s="55" t="s">
        <v>1</v>
      </c>
      <c r="Y19" s="55">
        <v>0</v>
      </c>
      <c r="Z19" s="128">
        <f t="shared" si="6"/>
        <v>10334</v>
      </c>
      <c r="AA19" s="59">
        <f t="shared" si="1"/>
        <v>56985</v>
      </c>
      <c r="AB19" s="60"/>
      <c r="AC19" s="53"/>
      <c r="AD19" s="20"/>
      <c r="AE19" s="20"/>
      <c r="AF19" s="20"/>
      <c r="AG19" s="20"/>
    </row>
    <row r="20" spans="1:33" ht="30.6" customHeight="1">
      <c r="A20" s="53"/>
      <c r="B20" s="53"/>
      <c r="C20" s="61" t="s">
        <v>37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7">
        <f t="shared" si="0"/>
        <v>0</v>
      </c>
      <c r="O20" s="55"/>
      <c r="P20" s="55"/>
      <c r="Q20" s="55"/>
      <c r="R20" s="55"/>
      <c r="S20" s="55"/>
      <c r="T20" s="55"/>
      <c r="U20" s="55"/>
      <c r="V20" s="55"/>
      <c r="W20" s="55"/>
      <c r="X20" s="55" t="s">
        <v>1</v>
      </c>
      <c r="Y20" s="55"/>
      <c r="Z20" s="128">
        <f t="shared" si="6"/>
        <v>0</v>
      </c>
      <c r="AA20" s="59">
        <f t="shared" si="1"/>
        <v>0</v>
      </c>
      <c r="AB20" s="60"/>
      <c r="AC20" s="53"/>
      <c r="AD20" s="20"/>
      <c r="AE20" s="20"/>
      <c r="AF20" s="20"/>
      <c r="AG20" s="20"/>
    </row>
    <row r="21" spans="1:33" ht="35.1" customHeight="1">
      <c r="A21" s="53"/>
      <c r="B21" s="53"/>
      <c r="C21" s="61" t="s">
        <v>254</v>
      </c>
      <c r="D21" s="55">
        <f>IF(MASTERDATA!G11="NA",0,IF(AND(MONTH(MASTERDATA!G11)&gt;=3,MONTH(MASTERDATA!G11)&lt;=6),'GA55'!D8/2,IF(OR(MONTH(MASTERDATA!G11)&gt;=7,MONTH(MASTERDATA!G11)&lt;=2),'GA55'!D12/2)))</f>
        <v>20650</v>
      </c>
      <c r="E21" s="55"/>
      <c r="F21" s="55"/>
      <c r="G21" s="55"/>
      <c r="H21" s="55">
        <f>IF(AND(MASTERDATA!G11&gt;=DATE(2024,3,1),MASTERDATA!G11&lt;=DATE(2024,10,31)),'GA55'!D21*50%,IF(OR(AND(MASTERDATA!G11&gt;=DATE(2024,11,1),MASTERDATA!G11&lt;=DATE(2024,12,31)),AND(MASTERDATA!G11&gt;=DATE(2025,1,1),MASTERDATA!G11&lt;=DATE(2025,2,28))),'GA55'!D21*53%," "))</f>
        <v>10325</v>
      </c>
      <c r="I21" s="55"/>
      <c r="J21" s="55"/>
      <c r="K21" s="55"/>
      <c r="L21" s="55"/>
      <c r="M21" s="55"/>
      <c r="N21" s="57">
        <f t="shared" si="0"/>
        <v>30975</v>
      </c>
      <c r="O21" s="55"/>
      <c r="P21" s="55"/>
      <c r="Q21" s="55"/>
      <c r="R21" s="55"/>
      <c r="S21" s="55"/>
      <c r="T21" s="55"/>
      <c r="U21" s="55"/>
      <c r="V21" s="55"/>
      <c r="W21" s="55"/>
      <c r="X21" s="55" t="s">
        <v>1</v>
      </c>
      <c r="Y21" s="55"/>
      <c r="Z21" s="128">
        <f t="shared" si="6"/>
        <v>0</v>
      </c>
      <c r="AA21" s="59">
        <f t="shared" si="1"/>
        <v>30975</v>
      </c>
      <c r="AB21" s="60"/>
      <c r="AC21" s="53"/>
      <c r="AD21" s="20"/>
    </row>
    <row r="22" spans="1:33" ht="33" customHeight="1">
      <c r="A22" s="53"/>
      <c r="B22" s="53"/>
      <c r="C22" s="61" t="s">
        <v>255</v>
      </c>
      <c r="D22" s="55">
        <f>IF(MASTERDATA!D12="YES",6774,0)</f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7">
        <f t="shared" si="0"/>
        <v>0</v>
      </c>
      <c r="O22" s="55">
        <f>IF(D22=0,0,ROUND(D22*25%,0))</f>
        <v>0</v>
      </c>
      <c r="P22" s="55">
        <v>0</v>
      </c>
      <c r="Q22" s="55"/>
      <c r="R22" s="55"/>
      <c r="S22" s="55"/>
      <c r="T22" s="55"/>
      <c r="U22" s="55"/>
      <c r="V22" s="55"/>
      <c r="W22" s="55"/>
      <c r="X22" s="55" t="s">
        <v>1</v>
      </c>
      <c r="Y22" s="55"/>
      <c r="Z22" s="128">
        <f t="shared" si="6"/>
        <v>0</v>
      </c>
      <c r="AA22" s="59">
        <f>N22-Z22</f>
        <v>0</v>
      </c>
      <c r="AB22" s="60"/>
      <c r="AC22" s="53"/>
      <c r="AD22" s="20"/>
    </row>
    <row r="23" spans="1:33" ht="31.35" customHeight="1">
      <c r="A23" s="53"/>
      <c r="B23" s="53"/>
      <c r="C23" s="133" t="s">
        <v>281</v>
      </c>
      <c r="D23" s="129"/>
      <c r="E23" s="55"/>
      <c r="F23" s="55"/>
      <c r="G23" s="55"/>
      <c r="H23" s="55">
        <f>(ROUND(D8*50%,0)-ROUND(D8*46%,0))*2</f>
        <v>3208</v>
      </c>
      <c r="I23" s="62"/>
      <c r="J23" s="55"/>
      <c r="K23" s="55"/>
      <c r="L23" s="55" t="s">
        <v>1</v>
      </c>
      <c r="M23" s="55"/>
      <c r="N23" s="57">
        <f t="shared" si="0"/>
        <v>3208</v>
      </c>
      <c r="O23" s="55">
        <f>N23</f>
        <v>3208</v>
      </c>
      <c r="P23" s="55">
        <v>0</v>
      </c>
      <c r="Q23" s="55"/>
      <c r="R23" s="55"/>
      <c r="S23" s="55"/>
      <c r="T23" s="55"/>
      <c r="U23" s="55"/>
      <c r="V23" s="55"/>
      <c r="W23" s="55"/>
      <c r="X23" s="55" t="s">
        <v>1</v>
      </c>
      <c r="Y23" s="55"/>
      <c r="Z23" s="128">
        <f t="shared" si="6"/>
        <v>3208</v>
      </c>
      <c r="AA23" s="59">
        <f t="shared" si="1"/>
        <v>0</v>
      </c>
      <c r="AB23" s="60"/>
      <c r="AC23" s="53"/>
      <c r="AD23" s="20"/>
    </row>
    <row r="24" spans="1:33" ht="31.35" customHeight="1">
      <c r="A24" s="53"/>
      <c r="B24" s="53"/>
      <c r="C24" s="133" t="s">
        <v>282</v>
      </c>
      <c r="D24" s="130"/>
      <c r="E24" s="55"/>
      <c r="F24" s="55"/>
      <c r="G24" s="55"/>
      <c r="H24" s="55">
        <f>(ROUND(D12*53%,0)-ROUND(D12*50%,0))*4</f>
        <v>4956</v>
      </c>
      <c r="I24" s="75"/>
      <c r="J24" s="55"/>
      <c r="K24" s="55"/>
      <c r="L24" s="55"/>
      <c r="M24" s="55"/>
      <c r="N24" s="57">
        <f t="shared" si="0"/>
        <v>4956</v>
      </c>
      <c r="O24" s="55">
        <f>N24</f>
        <v>4956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128">
        <f t="shared" si="6"/>
        <v>4956</v>
      </c>
      <c r="AA24" s="59">
        <f t="shared" si="1"/>
        <v>0</v>
      </c>
      <c r="AB24" s="60"/>
      <c r="AC24" s="53"/>
      <c r="AD24" s="20"/>
    </row>
    <row r="25" spans="1:33" ht="31.35" customHeight="1">
      <c r="A25" s="53"/>
      <c r="B25" s="53"/>
      <c r="C25" s="134" t="s">
        <v>216</v>
      </c>
      <c r="D25" s="55"/>
      <c r="E25" s="55"/>
      <c r="F25" s="55"/>
      <c r="G25" s="55"/>
      <c r="H25" s="56"/>
      <c r="I25" s="55"/>
      <c r="J25" s="55"/>
      <c r="K25" s="55"/>
      <c r="L25" s="55"/>
      <c r="M25" s="55"/>
      <c r="N25" s="57">
        <f t="shared" si="0"/>
        <v>0</v>
      </c>
      <c r="O25" s="55">
        <f>N25</f>
        <v>0</v>
      </c>
      <c r="P25" s="55"/>
      <c r="Q25" s="55"/>
      <c r="R25" s="55"/>
      <c r="S25" s="55"/>
      <c r="T25" s="55"/>
      <c r="U25" s="55"/>
      <c r="V25" s="55"/>
      <c r="W25" s="55"/>
      <c r="X25" s="55" t="s">
        <v>1</v>
      </c>
      <c r="Y25" s="55"/>
      <c r="Z25" s="128">
        <f t="shared" si="6"/>
        <v>0</v>
      </c>
      <c r="AA25" s="59">
        <f t="shared" si="1"/>
        <v>0</v>
      </c>
      <c r="AB25" s="60"/>
      <c r="AC25" s="53"/>
      <c r="AD25" s="20"/>
    </row>
    <row r="26" spans="1:33" ht="23.7" customHeight="1">
      <c r="A26" s="53"/>
      <c r="B26" s="53"/>
      <c r="C26" s="135" t="s">
        <v>38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7">
        <f t="shared" si="0"/>
        <v>0</v>
      </c>
      <c r="O26" s="55"/>
      <c r="P26" s="55"/>
      <c r="Q26" s="55"/>
      <c r="R26" s="55"/>
      <c r="S26" s="55"/>
      <c r="T26" s="55"/>
      <c r="U26" s="55"/>
      <c r="V26" s="55"/>
      <c r="W26" s="55"/>
      <c r="X26" s="55" t="s">
        <v>1</v>
      </c>
      <c r="Y26" s="55"/>
      <c r="Z26" s="128">
        <f>SUM(O26:Y26)</f>
        <v>0</v>
      </c>
      <c r="AA26" s="59">
        <f t="shared" si="1"/>
        <v>0</v>
      </c>
      <c r="AB26" s="60"/>
      <c r="AC26" s="53"/>
      <c r="AD26" s="20"/>
    </row>
    <row r="27" spans="1:33" ht="73.650000000000006" customHeight="1" thickBot="1">
      <c r="A27" s="63"/>
      <c r="B27" s="63"/>
      <c r="C27" s="64" t="s">
        <v>39</v>
      </c>
      <c r="D27" s="65">
        <f t="shared" ref="D27:AA27" si="12">SUM(D8:D26)</f>
        <v>511450</v>
      </c>
      <c r="E27" s="65">
        <f t="shared" si="12"/>
        <v>0</v>
      </c>
      <c r="F27" s="65">
        <f t="shared" si="12"/>
        <v>0</v>
      </c>
      <c r="G27" s="65">
        <f t="shared" si="12"/>
        <v>0</v>
      </c>
      <c r="H27" s="65">
        <f t="shared" si="12"/>
        <v>268845</v>
      </c>
      <c r="I27" s="65">
        <f t="shared" si="12"/>
        <v>45824</v>
      </c>
      <c r="J27" s="65">
        <f t="shared" si="12"/>
        <v>0</v>
      </c>
      <c r="K27" s="65">
        <f t="shared" si="12"/>
        <v>0</v>
      </c>
      <c r="L27" s="65">
        <f t="shared" si="12"/>
        <v>0</v>
      </c>
      <c r="M27" s="65">
        <f t="shared" si="12"/>
        <v>0</v>
      </c>
      <c r="N27" s="65">
        <f t="shared" si="12"/>
        <v>826119</v>
      </c>
      <c r="O27" s="65">
        <f t="shared" si="12"/>
        <v>33364</v>
      </c>
      <c r="P27" s="65">
        <f t="shared" si="12"/>
        <v>0</v>
      </c>
      <c r="Q27" s="65">
        <f t="shared" si="12"/>
        <v>60000</v>
      </c>
      <c r="R27" s="65">
        <f t="shared" si="12"/>
        <v>0</v>
      </c>
      <c r="S27" s="65">
        <f>SUM(S8:S26)</f>
        <v>7896</v>
      </c>
      <c r="T27" s="65">
        <f t="shared" si="12"/>
        <v>30912</v>
      </c>
      <c r="U27" s="65">
        <f t="shared" si="12"/>
        <v>700</v>
      </c>
      <c r="V27" s="65">
        <f t="shared" si="12"/>
        <v>0</v>
      </c>
      <c r="W27" s="65">
        <f t="shared" si="12"/>
        <v>0</v>
      </c>
      <c r="X27" s="65">
        <f t="shared" si="12"/>
        <v>0</v>
      </c>
      <c r="Y27" s="65">
        <f t="shared" si="12"/>
        <v>0</v>
      </c>
      <c r="Z27" s="65">
        <f t="shared" si="12"/>
        <v>132872</v>
      </c>
      <c r="AA27" s="65">
        <f t="shared" si="12"/>
        <v>693247</v>
      </c>
      <c r="AB27" s="66"/>
      <c r="AC27" s="63"/>
      <c r="AD27" s="21"/>
      <c r="AE27" s="21"/>
      <c r="AF27" s="21"/>
      <c r="AG27" s="21"/>
    </row>
    <row r="28" spans="1:33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22"/>
      <c r="AE28" s="22"/>
      <c r="AF28" s="22"/>
      <c r="AG28" s="22"/>
    </row>
    <row r="29" spans="1:33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22"/>
      <c r="AE29" s="22"/>
      <c r="AF29" s="22"/>
      <c r="AG29" s="22"/>
    </row>
    <row r="30" spans="1:33" ht="20.399999999999999">
      <c r="A30" s="23"/>
      <c r="B30" s="23"/>
      <c r="C30" s="23"/>
      <c r="D30" s="23"/>
      <c r="E30" s="68" t="s">
        <v>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68" t="s">
        <v>7</v>
      </c>
      <c r="AB30" s="23"/>
      <c r="AC30" s="23"/>
    </row>
    <row r="31" spans="1:33" ht="16.8">
      <c r="A31" s="41"/>
      <c r="B31" s="41"/>
      <c r="C31" s="41"/>
      <c r="D31" s="23"/>
      <c r="E31" s="69" t="str">
        <f>MASTERDATA!D5</f>
        <v xml:space="preserve">SUNIL KUMAR MAHAWAR </v>
      </c>
      <c r="F31" s="70"/>
      <c r="G31" s="70"/>
      <c r="H31" s="70"/>
      <c r="I31" s="70"/>
      <c r="J31" s="70"/>
      <c r="K31" s="70"/>
      <c r="L31" s="70"/>
      <c r="M31" s="70"/>
      <c r="N31" s="181" t="s">
        <v>40</v>
      </c>
      <c r="O31" s="181"/>
      <c r="P31" s="181"/>
      <c r="Q31" s="70"/>
      <c r="R31" s="70"/>
      <c r="S31" s="70"/>
      <c r="T31" s="70"/>
      <c r="U31" s="71"/>
      <c r="V31" s="71"/>
      <c r="W31" s="71"/>
      <c r="X31" s="70"/>
      <c r="Y31" s="70"/>
      <c r="Z31" s="70"/>
      <c r="AA31" s="69" t="str">
        <f>MASTERDATA!G4</f>
        <v>MR. SANTOSH KUMAR VYAS</v>
      </c>
      <c r="AB31" s="70"/>
      <c r="AC31" s="41"/>
    </row>
    <row r="32" spans="1:33">
      <c r="A32" s="24"/>
      <c r="B32" s="24"/>
      <c r="C32" s="24"/>
      <c r="D32" s="131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4:4">
      <c r="D33" s="132"/>
    </row>
    <row r="34" spans="4:4">
      <c r="D34" s="132"/>
    </row>
    <row r="35" spans="4:4">
      <c r="D35" s="132"/>
    </row>
    <row r="36" spans="4:4">
      <c r="D36" s="132"/>
    </row>
    <row r="37" spans="4:4">
      <c r="D37" s="132"/>
    </row>
    <row r="38" spans="4:4">
      <c r="D38" s="132"/>
    </row>
    <row r="39" spans="4:4">
      <c r="D39" s="132"/>
    </row>
    <row r="40" spans="4:4">
      <c r="D40" s="132"/>
    </row>
    <row r="41" spans="4:4">
      <c r="D41" s="132"/>
    </row>
    <row r="42" spans="4:4">
      <c r="D42" s="132"/>
    </row>
    <row r="43" spans="4:4">
      <c r="D43" s="132"/>
    </row>
    <row r="44" spans="4:4">
      <c r="D44" s="132"/>
    </row>
    <row r="45" spans="4:4">
      <c r="D45" s="132"/>
    </row>
    <row r="46" spans="4:4">
      <c r="D46" s="132"/>
    </row>
    <row r="47" spans="4:4">
      <c r="D47" s="132"/>
    </row>
    <row r="48" spans="4:4">
      <c r="D48" s="132"/>
    </row>
    <row r="49" spans="4:4">
      <c r="D49" s="132"/>
    </row>
    <row r="50" spans="4:4">
      <c r="D50" s="132"/>
    </row>
    <row r="51" spans="4:4">
      <c r="D51" s="132"/>
    </row>
    <row r="52" spans="4:4">
      <c r="D52" s="132"/>
    </row>
    <row r="53" spans="4:4">
      <c r="D53" s="132"/>
    </row>
    <row r="54" spans="4:4">
      <c r="D54" s="132"/>
    </row>
    <row r="55" spans="4:4">
      <c r="D55" s="132"/>
    </row>
    <row r="56" spans="4:4">
      <c r="D56" s="132"/>
    </row>
    <row r="57" spans="4:4">
      <c r="D57" s="132"/>
    </row>
    <row r="58" spans="4:4">
      <c r="D58" s="132"/>
    </row>
    <row r="59" spans="4:4">
      <c r="D59" s="132"/>
    </row>
    <row r="60" spans="4:4">
      <c r="D60" s="132"/>
    </row>
    <row r="61" spans="4:4">
      <c r="D61" s="132"/>
    </row>
    <row r="62" spans="4:4">
      <c r="D62" s="132"/>
    </row>
    <row r="63" spans="4:4">
      <c r="D63" s="132"/>
    </row>
    <row r="64" spans="4:4">
      <c r="D64" s="132"/>
    </row>
    <row r="65" spans="4:4">
      <c r="D65" s="132"/>
    </row>
    <row r="66" spans="4:4">
      <c r="D66" s="132"/>
    </row>
    <row r="67" spans="4:4">
      <c r="D67" s="132"/>
    </row>
    <row r="68" spans="4:4">
      <c r="D68" s="132"/>
    </row>
    <row r="69" spans="4:4">
      <c r="D69" s="132"/>
    </row>
    <row r="70" spans="4:4">
      <c r="D70" s="132"/>
    </row>
    <row r="71" spans="4:4">
      <c r="D71" s="132"/>
    </row>
    <row r="72" spans="4:4">
      <c r="D72" s="132"/>
    </row>
    <row r="73" spans="4:4">
      <c r="D73" s="132"/>
    </row>
    <row r="74" spans="4:4">
      <c r="D74" s="132"/>
    </row>
    <row r="75" spans="4:4">
      <c r="D75" s="132"/>
    </row>
    <row r="76" spans="4:4">
      <c r="D76" s="132"/>
    </row>
    <row r="77" spans="4:4">
      <c r="D77" s="132"/>
    </row>
    <row r="78" spans="4:4">
      <c r="D78" s="132"/>
    </row>
    <row r="79" spans="4:4">
      <c r="D79" s="132"/>
    </row>
    <row r="80" spans="4:4">
      <c r="D80" s="132"/>
    </row>
    <row r="81" spans="4:4">
      <c r="D81" s="132"/>
    </row>
    <row r="82" spans="4:4">
      <c r="D82" s="132"/>
    </row>
    <row r="83" spans="4:4">
      <c r="D83" s="132"/>
    </row>
    <row r="84" spans="4:4">
      <c r="D84" s="132"/>
    </row>
    <row r="85" spans="4:4">
      <c r="D85" s="132"/>
    </row>
    <row r="86" spans="4:4">
      <c r="D86" s="132"/>
    </row>
    <row r="87" spans="4:4">
      <c r="D87" s="132"/>
    </row>
    <row r="88" spans="4:4">
      <c r="D88" s="132"/>
    </row>
    <row r="89" spans="4:4">
      <c r="D89" s="132"/>
    </row>
    <row r="90" spans="4:4">
      <c r="D90" s="132"/>
    </row>
    <row r="91" spans="4:4">
      <c r="D91" s="132"/>
    </row>
    <row r="92" spans="4:4">
      <c r="D92" s="132"/>
    </row>
    <row r="93" spans="4:4">
      <c r="D93" s="132"/>
    </row>
    <row r="94" spans="4:4">
      <c r="D94" s="132"/>
    </row>
    <row r="95" spans="4:4">
      <c r="D95" s="132"/>
    </row>
    <row r="96" spans="4:4">
      <c r="D96" s="132"/>
    </row>
    <row r="97" spans="4:4">
      <c r="D97" s="132"/>
    </row>
    <row r="98" spans="4:4">
      <c r="D98" s="132"/>
    </row>
    <row r="99" spans="4:4">
      <c r="D99" s="132"/>
    </row>
    <row r="100" spans="4:4">
      <c r="D100" s="132"/>
    </row>
    <row r="101" spans="4:4">
      <c r="D101" s="132"/>
    </row>
    <row r="102" spans="4:4">
      <c r="D102" s="132"/>
    </row>
  </sheetData>
  <sheetProtection password="CC61" sheet="1" objects="1" scenarios="1"/>
  <mergeCells count="16">
    <mergeCell ref="N31:P31"/>
    <mergeCell ref="Y6:Z6"/>
    <mergeCell ref="AA6:AB6"/>
    <mergeCell ref="S5:V5"/>
    <mergeCell ref="C2:AB2"/>
    <mergeCell ref="C3:AB3"/>
    <mergeCell ref="AA5:AB5"/>
    <mergeCell ref="Y5:Z5"/>
    <mergeCell ref="D5:J5"/>
    <mergeCell ref="D6:J6"/>
    <mergeCell ref="K5:L5"/>
    <mergeCell ref="K6:L6"/>
    <mergeCell ref="M5:O5"/>
    <mergeCell ref="M6:N6"/>
    <mergeCell ref="R6:S6"/>
    <mergeCell ref="T6:W6"/>
  </mergeCells>
  <conditionalFormatting sqref="H25">
    <cfRule type="cellIs" dxfId="10" priority="5" stopIfTrue="1" operator="equal">
      <formula>0</formula>
    </cfRule>
  </conditionalFormatting>
  <conditionalFormatting sqref="I8:I19">
    <cfRule type="cellIs" dxfId="9" priority="6" stopIfTrue="1" operator="equal">
      <formula>0</formula>
    </cfRule>
  </conditionalFormatting>
  <conditionalFormatting sqref="S8:S19">
    <cfRule type="cellIs" dxfId="8" priority="7" stopIfTrue="1" operator="equal">
      <formula>0</formula>
    </cfRule>
  </conditionalFormatting>
  <printOptions verticalCentered="1"/>
  <pageMargins left="0.31" right="0.57999999999999996" top="0.33" bottom="0.33" header="0.3" footer="0.46"/>
  <pageSetup paperSize="9" scale="6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rgb="FFFFFF00"/>
  </sheetPr>
  <dimension ref="A1:G21"/>
  <sheetViews>
    <sheetView topLeftCell="C1" zoomScale="92" zoomScaleNormal="92" workbookViewId="0">
      <selection activeCell="G4" sqref="G4"/>
    </sheetView>
  </sheetViews>
  <sheetFormatPr defaultColWidth="9.33203125" defaultRowHeight="14.4"/>
  <cols>
    <col min="1" max="1" width="7.21875" style="72" customWidth="1"/>
    <col min="2" max="2" width="58.33203125" style="72" customWidth="1"/>
    <col min="3" max="3" width="17.109375" style="72" customWidth="1"/>
    <col min="4" max="4" width="0" style="72" hidden="1" customWidth="1"/>
    <col min="5" max="5" width="6.5546875" style="72" customWidth="1"/>
    <col min="6" max="6" width="92.6640625" style="72" customWidth="1"/>
    <col min="7" max="7" width="17.44140625" style="72" customWidth="1"/>
    <col min="8" max="16384" width="9.33203125" style="72"/>
  </cols>
  <sheetData>
    <row r="1" spans="1:7" ht="33.9" customHeight="1">
      <c r="A1" s="193" t="s">
        <v>49</v>
      </c>
      <c r="B1" s="193"/>
      <c r="C1" s="193"/>
      <c r="D1" s="193"/>
      <c r="E1" s="193"/>
      <c r="F1" s="193"/>
      <c r="G1" s="193"/>
    </row>
    <row r="2" spans="1:7" ht="33.9" customHeight="1">
      <c r="A2" s="194" t="str">
        <f>MASTERDATA!D5&amp; ",          "&amp;'GA55'!D6&amp;"         PAN- "&amp;'GA55'!M5</f>
        <v xml:space="preserve">SUNIL KUMAR MAHAWAR ,          TEACHER  (L10)         PAN- GGGGGHGH </v>
      </c>
      <c r="B2" s="194"/>
      <c r="C2" s="194"/>
      <c r="D2" s="194"/>
      <c r="E2" s="194"/>
      <c r="F2" s="194"/>
      <c r="G2" s="194"/>
    </row>
    <row r="3" spans="1:7" ht="77.7" hidden="1" customHeight="1" thickBot="1">
      <c r="A3" s="73"/>
      <c r="B3" s="73"/>
      <c r="C3" s="73"/>
      <c r="D3" s="73"/>
      <c r="E3" s="73"/>
      <c r="F3" s="73"/>
      <c r="G3" s="73"/>
    </row>
    <row r="4" spans="1:7" ht="28.2" customHeight="1">
      <c r="A4" s="92">
        <v>1</v>
      </c>
      <c r="B4" s="93" t="s">
        <v>200</v>
      </c>
      <c r="C4" s="94">
        <v>0</v>
      </c>
      <c r="D4" s="95"/>
      <c r="E4" s="96">
        <v>19</v>
      </c>
      <c r="F4" s="93" t="s">
        <v>253</v>
      </c>
      <c r="G4" s="94">
        <v>75000</v>
      </c>
    </row>
    <row r="5" spans="1:7" ht="28.2" customHeight="1">
      <c r="A5" s="97">
        <v>2</v>
      </c>
      <c r="B5" s="98" t="s">
        <v>202</v>
      </c>
      <c r="C5" s="99">
        <v>0</v>
      </c>
      <c r="D5" s="95"/>
      <c r="E5" s="96">
        <v>20</v>
      </c>
      <c r="F5" s="93" t="s">
        <v>223</v>
      </c>
      <c r="G5" s="94">
        <v>0</v>
      </c>
    </row>
    <row r="6" spans="1:7" ht="28.2" customHeight="1">
      <c r="A6" s="92">
        <v>3</v>
      </c>
      <c r="B6" s="100" t="s">
        <v>203</v>
      </c>
      <c r="C6" s="99">
        <v>0</v>
      </c>
      <c r="D6" s="95"/>
      <c r="E6" s="96">
        <v>21</v>
      </c>
      <c r="F6" s="101" t="s">
        <v>224</v>
      </c>
      <c r="G6" s="94">
        <v>0</v>
      </c>
    </row>
    <row r="7" spans="1:7" ht="28.2" customHeight="1">
      <c r="A7" s="97">
        <v>4</v>
      </c>
      <c r="B7" s="100" t="s">
        <v>204</v>
      </c>
      <c r="C7" s="99">
        <v>0</v>
      </c>
      <c r="D7" s="95"/>
      <c r="E7" s="96">
        <v>22</v>
      </c>
      <c r="F7" s="101" t="s">
        <v>225</v>
      </c>
      <c r="G7" s="94">
        <v>0</v>
      </c>
    </row>
    <row r="8" spans="1:7" ht="28.2" customHeight="1">
      <c r="A8" s="92">
        <v>5</v>
      </c>
      <c r="B8" s="98" t="s">
        <v>205</v>
      </c>
      <c r="C8" s="99">
        <v>0</v>
      </c>
      <c r="D8" s="95"/>
      <c r="E8" s="96">
        <v>23</v>
      </c>
      <c r="F8" s="102" t="s">
        <v>226</v>
      </c>
      <c r="G8" s="94">
        <v>0</v>
      </c>
    </row>
    <row r="9" spans="1:7" ht="28.2" customHeight="1">
      <c r="A9" s="97">
        <v>6</v>
      </c>
      <c r="B9" s="98" t="s">
        <v>217</v>
      </c>
      <c r="C9" s="99">
        <v>0</v>
      </c>
      <c r="D9" s="95"/>
      <c r="E9" s="96">
        <v>24</v>
      </c>
      <c r="F9" s="93" t="s">
        <v>227</v>
      </c>
      <c r="G9" s="94">
        <v>0</v>
      </c>
    </row>
    <row r="10" spans="1:7" ht="28.2" customHeight="1">
      <c r="A10" s="92">
        <v>7</v>
      </c>
      <c r="B10" s="100" t="s">
        <v>206</v>
      </c>
      <c r="C10" s="99">
        <v>0</v>
      </c>
      <c r="D10" s="95"/>
      <c r="E10" s="96">
        <v>25</v>
      </c>
      <c r="F10" s="101" t="s">
        <v>228</v>
      </c>
      <c r="G10" s="94">
        <v>0</v>
      </c>
    </row>
    <row r="11" spans="1:7" ht="28.2" customHeight="1">
      <c r="A11" s="97">
        <v>8</v>
      </c>
      <c r="B11" s="103" t="s">
        <v>207</v>
      </c>
      <c r="C11" s="104">
        <v>0</v>
      </c>
      <c r="D11" s="95"/>
      <c r="E11" s="96">
        <v>26</v>
      </c>
      <c r="F11" s="105" t="s">
        <v>229</v>
      </c>
      <c r="G11" s="94">
        <v>0</v>
      </c>
    </row>
    <row r="12" spans="1:7" ht="28.2" customHeight="1">
      <c r="A12" s="92">
        <v>9</v>
      </c>
      <c r="B12" s="98" t="s">
        <v>208</v>
      </c>
      <c r="C12" s="99">
        <v>0</v>
      </c>
      <c r="D12" s="95"/>
      <c r="E12" s="96">
        <v>27</v>
      </c>
      <c r="F12" s="93" t="s">
        <v>230</v>
      </c>
      <c r="G12" s="94">
        <v>0</v>
      </c>
    </row>
    <row r="13" spans="1:7" ht="28.2" customHeight="1">
      <c r="A13" s="97">
        <v>10</v>
      </c>
      <c r="B13" s="98" t="s">
        <v>201</v>
      </c>
      <c r="C13" s="99">
        <v>0</v>
      </c>
      <c r="D13" s="95"/>
      <c r="E13" s="96">
        <v>28</v>
      </c>
      <c r="F13" s="93" t="s">
        <v>231</v>
      </c>
      <c r="G13" s="94">
        <v>0</v>
      </c>
    </row>
    <row r="14" spans="1:7" ht="28.2" customHeight="1">
      <c r="A14" s="92">
        <v>11</v>
      </c>
      <c r="B14" s="100" t="s">
        <v>209</v>
      </c>
      <c r="C14" s="99">
        <v>0</v>
      </c>
      <c r="D14" s="95"/>
      <c r="E14" s="96">
        <v>29</v>
      </c>
      <c r="F14" s="101" t="s">
        <v>232</v>
      </c>
      <c r="G14" s="94">
        <v>0</v>
      </c>
    </row>
    <row r="15" spans="1:7" ht="28.2" customHeight="1">
      <c r="A15" s="97">
        <v>12</v>
      </c>
      <c r="B15" s="100" t="s">
        <v>210</v>
      </c>
      <c r="C15" s="99">
        <v>0</v>
      </c>
      <c r="D15" s="95"/>
      <c r="E15" s="96">
        <v>30</v>
      </c>
      <c r="F15" s="101" t="s">
        <v>233</v>
      </c>
      <c r="G15" s="94">
        <v>0</v>
      </c>
    </row>
    <row r="16" spans="1:7" ht="28.2" customHeight="1">
      <c r="A16" s="92">
        <v>13</v>
      </c>
      <c r="B16" s="98" t="s">
        <v>211</v>
      </c>
      <c r="C16" s="99"/>
      <c r="D16" s="95"/>
      <c r="E16" s="96">
        <v>31</v>
      </c>
      <c r="F16" s="93" t="s">
        <v>234</v>
      </c>
      <c r="G16" s="94">
        <v>0</v>
      </c>
    </row>
    <row r="17" spans="1:7" ht="28.2" customHeight="1">
      <c r="A17" s="97">
        <v>14</v>
      </c>
      <c r="B17" s="98" t="s">
        <v>212</v>
      </c>
      <c r="C17" s="99">
        <v>0</v>
      </c>
      <c r="D17" s="95"/>
      <c r="E17" s="96">
        <v>32</v>
      </c>
      <c r="F17" s="93" t="s">
        <v>235</v>
      </c>
      <c r="G17" s="94"/>
    </row>
    <row r="18" spans="1:7" ht="28.2" customHeight="1">
      <c r="A18" s="92">
        <v>15</v>
      </c>
      <c r="B18" s="100" t="s">
        <v>213</v>
      </c>
      <c r="C18" s="99">
        <v>0</v>
      </c>
      <c r="D18" s="95"/>
      <c r="E18" s="96">
        <v>33</v>
      </c>
      <c r="F18" s="101" t="s">
        <v>236</v>
      </c>
      <c r="G18" s="94">
        <v>0</v>
      </c>
    </row>
    <row r="19" spans="1:7" ht="28.2" customHeight="1">
      <c r="A19" s="97">
        <v>16</v>
      </c>
      <c r="B19" s="100" t="s">
        <v>215</v>
      </c>
      <c r="C19" s="99">
        <v>0</v>
      </c>
      <c r="D19" s="95"/>
      <c r="E19" s="96">
        <v>34</v>
      </c>
      <c r="F19" s="101" t="s">
        <v>237</v>
      </c>
      <c r="G19" s="94">
        <v>0</v>
      </c>
    </row>
    <row r="20" spans="1:7" ht="28.2" customHeight="1">
      <c r="A20" s="92">
        <v>17</v>
      </c>
      <c r="B20" s="106" t="s">
        <v>214</v>
      </c>
      <c r="C20" s="104">
        <v>0</v>
      </c>
      <c r="D20" s="95"/>
      <c r="E20" s="96">
        <v>35</v>
      </c>
      <c r="F20" s="93" t="s">
        <v>238</v>
      </c>
      <c r="G20" s="94"/>
    </row>
    <row r="21" spans="1:7" ht="39.6" customHeight="1">
      <c r="A21" s="92">
        <v>18</v>
      </c>
      <c r="B21" s="107" t="s">
        <v>219</v>
      </c>
      <c r="C21" s="104"/>
      <c r="D21" s="95"/>
      <c r="E21" s="96">
        <v>36</v>
      </c>
      <c r="F21" s="93" t="s">
        <v>218</v>
      </c>
    </row>
  </sheetData>
  <sheetProtection password="CC61" sheet="1" objects="1" scenarios="1"/>
  <mergeCells count="2">
    <mergeCell ref="A1:G1"/>
    <mergeCell ref="A2:G2"/>
  </mergeCells>
  <dataValidations count="9">
    <dataValidation type="whole" allowBlank="1" showInputMessage="1" showErrorMessage="1" errorTitle="80CCD(1b)" error="CHECK THE TOTAL VALUE of 80 C " sqref="G10">
      <formula1>0</formula1>
      <formula2>J11</formula2>
    </dataValidation>
    <dataValidation type="whole" allowBlank="1" showInputMessage="1" showErrorMessage="1" errorTitle="ARTICLE 80DD" sqref="G12">
      <formula1>0</formula1>
      <formula2>125000</formula2>
    </dataValidation>
    <dataValidation type="whole" operator="lessThanOrEqual" allowBlank="1" showInputMessage="1" showErrorMessage="1" sqref="G16">
      <formula1>125000</formula1>
    </dataValidation>
    <dataValidation type="whole" allowBlank="1" showInputMessage="1" showErrorMessage="1" errorTitle="ARTICLE 80D" sqref="G11">
      <formula1>0</formula1>
      <formula2>K12</formula2>
    </dataValidation>
    <dataValidation type="whole" allowBlank="1" showInputMessage="1" showErrorMessage="1" errorTitle="ARTICLE 80DDB" sqref="G13">
      <formula1>0</formula1>
      <formula2>K14</formula2>
    </dataValidation>
    <dataValidation type="whole" operator="lessThanOrEqual" allowBlank="1" showInputMessage="1" showErrorMessage="1" errorTitle="Sorry...!!! Not Allow" error="HRA Rebate Permissible up to Actual HRA Recieved" sqref="E5:E21">
      <formula1>J22</formula1>
    </dataValidation>
    <dataValidation operator="lessThanOrEqual" allowBlank="1" showInputMessage="1" showErrorMessage="1" errorTitle="Sorry...!!! Not Allow" error="HRA Rebate Permissible up to Actual HRA Recieved" sqref="C4"/>
    <dataValidation type="whole" operator="lessThanOrEqual" allowBlank="1" showInputMessage="1" showErrorMessage="1" errorTitle="Sorry...!!! Not Allow" error="HRA Rebate Permissible up to Actual HRA Recieved" sqref="E4">
      <formula1>#REF!</formula1>
    </dataValidation>
    <dataValidation type="list" allowBlank="1" showInputMessage="1" showErrorMessage="1" sqref="G4">
      <formula1>"0,50000,75000"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BO1487"/>
  <sheetViews>
    <sheetView topLeftCell="A54" zoomScale="50" zoomScaleNormal="50" workbookViewId="0">
      <selection activeCell="H54" sqref="H54:J54"/>
    </sheetView>
  </sheetViews>
  <sheetFormatPr defaultColWidth="8.88671875" defaultRowHeight="14.4"/>
  <cols>
    <col min="1" max="1" width="6.33203125" style="78" customWidth="1"/>
    <col min="2" max="2" width="5.109375" style="78" customWidth="1"/>
    <col min="3" max="3" width="8.88671875" style="78" customWidth="1"/>
    <col min="4" max="4" width="10.44140625" style="78" customWidth="1"/>
    <col min="5" max="6" width="10.6640625" style="78" customWidth="1"/>
    <col min="7" max="7" width="19.109375" style="78" customWidth="1"/>
    <col min="8" max="8" width="5.33203125" style="78" customWidth="1"/>
    <col min="9" max="9" width="8.88671875" style="78"/>
    <col min="10" max="10" width="10.77734375" style="78" customWidth="1"/>
    <col min="11" max="11" width="16" style="78" customWidth="1"/>
    <col min="12" max="12" width="20.44140625" style="78" customWidth="1"/>
    <col min="13" max="13" width="14.77734375" style="78" customWidth="1"/>
    <col min="14" max="14" width="18.77734375" style="78" customWidth="1"/>
    <col min="15" max="15" width="13.33203125" style="78" customWidth="1"/>
    <col min="16" max="16" width="10.5546875" style="78" customWidth="1"/>
    <col min="17" max="17" width="12" style="78" customWidth="1"/>
    <col min="18" max="18" width="8.88671875" style="78" customWidth="1"/>
    <col min="19" max="16384" width="8.88671875" style="78"/>
  </cols>
  <sheetData>
    <row r="1" spans="1:67" ht="34.799999999999997" customHeight="1" thickBot="1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</row>
    <row r="2" spans="1:67" ht="29.1" customHeight="1">
      <c r="A2" s="79"/>
      <c r="B2" s="247" t="str">
        <f>MASTERDATA!D3</f>
        <v xml:space="preserve">GOVT SR SEC SCHOOL VEER DHOLIYA 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9" t="s">
        <v>182</v>
      </c>
      <c r="P2" s="249"/>
      <c r="Q2" s="250"/>
      <c r="R2" s="76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</row>
    <row r="3" spans="1:67" ht="23.7" customHeight="1">
      <c r="A3" s="79"/>
      <c r="B3" s="253" t="s">
        <v>268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1"/>
      <c r="P3" s="251"/>
      <c r="Q3" s="252"/>
      <c r="R3" s="76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</row>
    <row r="4" spans="1:67" ht="23.4" customHeight="1">
      <c r="A4" s="79"/>
      <c r="B4" s="136">
        <v>1</v>
      </c>
      <c r="C4" s="229" t="s">
        <v>108</v>
      </c>
      <c r="D4" s="229"/>
      <c r="E4" s="255" t="str">
        <f>MASTERDATA!D5</f>
        <v xml:space="preserve">SUNIL KUMAR MAHAWAR </v>
      </c>
      <c r="F4" s="255"/>
      <c r="G4" s="255"/>
      <c r="H4" s="255"/>
      <c r="I4" s="255"/>
      <c r="J4" s="255"/>
      <c r="K4" s="137" t="s">
        <v>183</v>
      </c>
      <c r="L4" s="256" t="str">
        <f>'NEW TAX REGIME'!L4:N4</f>
        <v>TEACHER   -L10</v>
      </c>
      <c r="M4" s="256"/>
      <c r="N4" s="256"/>
      <c r="O4" s="138" t="s">
        <v>0</v>
      </c>
      <c r="P4" s="257" t="str">
        <f>'NEW TAX REGIME'!P4:Q4</f>
        <v xml:space="preserve">GGGGGHGH </v>
      </c>
      <c r="Q4" s="258"/>
      <c r="R4" s="76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</row>
    <row r="5" spans="1:67" ht="23.4" customHeight="1">
      <c r="A5" s="79"/>
      <c r="B5" s="136">
        <v>2</v>
      </c>
      <c r="C5" s="229" t="s">
        <v>245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03">
        <f>'GA55'!N27</f>
        <v>826119</v>
      </c>
      <c r="Q5" s="204"/>
      <c r="R5" s="76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</row>
    <row r="6" spans="1:67" ht="23.4" customHeight="1">
      <c r="A6" s="79"/>
      <c r="B6" s="136">
        <v>3</v>
      </c>
      <c r="C6" s="229" t="s">
        <v>110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03">
        <f>'EXTRA DEDUCATION'!G10+'EXTRA DEDUCATION'!C4</f>
        <v>0</v>
      </c>
      <c r="Q6" s="204"/>
      <c r="R6" s="76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</row>
    <row r="7" spans="1:67" ht="23.4" customHeight="1">
      <c r="A7" s="79"/>
      <c r="B7" s="136">
        <v>4</v>
      </c>
      <c r="C7" s="220" t="s">
        <v>111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03">
        <f>P5-P6</f>
        <v>826119</v>
      </c>
      <c r="Q7" s="204"/>
      <c r="R7" s="76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</row>
    <row r="8" spans="1:67" ht="23.4" customHeight="1">
      <c r="A8" s="79"/>
      <c r="B8" s="205">
        <v>5</v>
      </c>
      <c r="C8" s="229" t="s">
        <v>112</v>
      </c>
      <c r="D8" s="229"/>
      <c r="E8" s="229"/>
      <c r="F8" s="229"/>
      <c r="G8" s="229"/>
      <c r="H8" s="229"/>
      <c r="I8" s="229"/>
      <c r="J8" s="229"/>
      <c r="K8" s="229"/>
      <c r="L8" s="229"/>
      <c r="M8" s="242">
        <f>'EXTRA DEDUCATION'!C5</f>
        <v>0</v>
      </c>
      <c r="N8" s="243"/>
      <c r="O8" s="244"/>
      <c r="P8" s="240"/>
      <c r="Q8" s="245"/>
      <c r="R8" s="76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</row>
    <row r="9" spans="1:67" ht="23.4" customHeight="1">
      <c r="A9" s="79"/>
      <c r="B9" s="205"/>
      <c r="C9" s="229" t="s">
        <v>113</v>
      </c>
      <c r="D9" s="229"/>
      <c r="E9" s="229"/>
      <c r="F9" s="229"/>
      <c r="G9" s="229"/>
      <c r="H9" s="229"/>
      <c r="I9" s="229"/>
      <c r="J9" s="229"/>
      <c r="K9" s="229"/>
      <c r="L9" s="229"/>
      <c r="M9" s="238">
        <f>'EXTRA DEDUCATION'!C6</f>
        <v>0</v>
      </c>
      <c r="N9" s="238"/>
      <c r="O9" s="238"/>
      <c r="P9" s="246"/>
      <c r="Q9" s="245"/>
      <c r="R9" s="76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</row>
    <row r="10" spans="1:67" ht="23.4" customHeight="1">
      <c r="A10" s="79"/>
      <c r="B10" s="205"/>
      <c r="C10" s="229" t="s">
        <v>114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38">
        <f>IF('EXTRA DEDUCATION'!G4=0,0,IF('EXTRA DEDUCATION'!G4=50000,50000,IF('EXTRA DEDUCATION'!G4=75000,50000,)))</f>
        <v>50000</v>
      </c>
      <c r="N10" s="238"/>
      <c r="O10" s="238"/>
      <c r="P10" s="246"/>
      <c r="Q10" s="245"/>
      <c r="R10" s="76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</row>
    <row r="11" spans="1:67" ht="23.4" customHeight="1">
      <c r="A11" s="79"/>
      <c r="B11" s="205"/>
      <c r="C11" s="220" t="s">
        <v>159</v>
      </c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03">
        <f>SUM(M8:O10)</f>
        <v>50000</v>
      </c>
      <c r="Q11" s="204"/>
      <c r="R11" s="76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67" ht="23.4" customHeight="1">
      <c r="A12" s="79"/>
      <c r="B12" s="136">
        <v>6</v>
      </c>
      <c r="C12" s="220" t="s">
        <v>115</v>
      </c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03">
        <f>P7-P11</f>
        <v>776119</v>
      </c>
      <c r="Q12" s="204"/>
      <c r="R12" s="76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67" ht="23.4" customHeight="1">
      <c r="A13" s="79"/>
      <c r="B13" s="205">
        <v>7</v>
      </c>
      <c r="C13" s="239" t="s">
        <v>116</v>
      </c>
      <c r="D13" s="239"/>
      <c r="E13" s="239"/>
      <c r="F13" s="239"/>
      <c r="G13" s="239"/>
      <c r="H13" s="239"/>
      <c r="I13" s="239"/>
      <c r="J13" s="239"/>
      <c r="K13" s="214" t="s">
        <v>269</v>
      </c>
      <c r="L13" s="214"/>
      <c r="M13" s="238">
        <f>'EXTRA DEDUCATION'!C7</f>
        <v>0</v>
      </c>
      <c r="N13" s="238"/>
      <c r="O13" s="238"/>
      <c r="P13" s="240"/>
      <c r="Q13" s="241"/>
      <c r="R13" s="76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67" ht="23.4" customHeight="1">
      <c r="A14" s="79"/>
      <c r="B14" s="205"/>
      <c r="C14" s="214" t="s">
        <v>118</v>
      </c>
      <c r="D14" s="214"/>
      <c r="E14" s="214" t="s">
        <v>119</v>
      </c>
      <c r="F14" s="214"/>
      <c r="G14" s="214"/>
      <c r="H14" s="214" t="s">
        <v>120</v>
      </c>
      <c r="I14" s="214"/>
      <c r="J14" s="214"/>
      <c r="K14" s="214" t="s">
        <v>121</v>
      </c>
      <c r="L14" s="214"/>
      <c r="M14" s="214" t="s">
        <v>122</v>
      </c>
      <c r="N14" s="214"/>
      <c r="O14" s="214"/>
      <c r="P14" s="240"/>
      <c r="Q14" s="241"/>
      <c r="R14" s="76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67" ht="23.4" customHeight="1">
      <c r="A15" s="79"/>
      <c r="B15" s="205"/>
      <c r="C15" s="214"/>
      <c r="D15" s="214"/>
      <c r="E15" s="238">
        <f>ROUND(M13*0.3,0)</f>
        <v>0</v>
      </c>
      <c r="F15" s="238"/>
      <c r="G15" s="238"/>
      <c r="H15" s="238">
        <f>'EXTRA DEDUCATION'!C10</f>
        <v>0</v>
      </c>
      <c r="I15" s="238"/>
      <c r="J15" s="238"/>
      <c r="K15" s="238">
        <f>'EXTRA DEDUCATION'!C8</f>
        <v>0</v>
      </c>
      <c r="L15" s="238"/>
      <c r="M15" s="238">
        <f>E15+H15+K15</f>
        <v>0</v>
      </c>
      <c r="N15" s="238"/>
      <c r="O15" s="238"/>
      <c r="P15" s="240"/>
      <c r="Q15" s="241"/>
      <c r="R15" s="76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67" ht="23.4" customHeight="1">
      <c r="A16" s="79"/>
      <c r="B16" s="136"/>
      <c r="C16" s="220" t="s">
        <v>161</v>
      </c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03">
        <f>M13-M15</f>
        <v>0</v>
      </c>
      <c r="Q16" s="204"/>
      <c r="R16" s="76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</row>
    <row r="17" spans="1:66" ht="23.4" customHeight="1">
      <c r="A17" s="79"/>
      <c r="B17" s="136">
        <v>8</v>
      </c>
      <c r="C17" s="220" t="s">
        <v>160</v>
      </c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03">
        <f>P12+P16</f>
        <v>776119</v>
      </c>
      <c r="Q17" s="204"/>
      <c r="R17" s="76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</row>
    <row r="18" spans="1:66" ht="23.4" customHeight="1">
      <c r="A18" s="79"/>
      <c r="B18" s="136">
        <v>9</v>
      </c>
      <c r="C18" s="212" t="s">
        <v>2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03">
        <f>'EXTRA DEDUCATION'!G6</f>
        <v>0</v>
      </c>
      <c r="Q18" s="204"/>
      <c r="R18" s="76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</row>
    <row r="19" spans="1:66" ht="23.4" customHeight="1">
      <c r="A19" s="79"/>
      <c r="B19" s="136">
        <v>10</v>
      </c>
      <c r="C19" s="212" t="s">
        <v>162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03">
        <f>P17+P18</f>
        <v>776119</v>
      </c>
      <c r="Q19" s="204"/>
      <c r="R19" s="76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ht="23.4" customHeight="1">
      <c r="A20" s="79"/>
      <c r="B20" s="205">
        <v>11</v>
      </c>
      <c r="C20" s="212" t="s">
        <v>123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6"/>
      <c r="R20" s="76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ht="23.4" customHeight="1">
      <c r="A21" s="79"/>
      <c r="B21" s="205"/>
      <c r="C21" s="234" t="s">
        <v>124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  <c r="R21" s="76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ht="23.4" customHeight="1">
      <c r="A22" s="79"/>
      <c r="B22" s="205"/>
      <c r="C22" s="139" t="s">
        <v>51</v>
      </c>
      <c r="D22" s="226" t="s">
        <v>125</v>
      </c>
      <c r="E22" s="226"/>
      <c r="F22" s="226"/>
      <c r="G22" s="226"/>
      <c r="H22" s="233">
        <f>'GA55'!Q27</f>
        <v>60000</v>
      </c>
      <c r="I22" s="233"/>
      <c r="J22" s="214" t="s">
        <v>52</v>
      </c>
      <c r="K22" s="237" t="s">
        <v>126</v>
      </c>
      <c r="L22" s="237"/>
      <c r="M22" s="237"/>
      <c r="N22" s="233">
        <f>'EXTRA DEDUCATION'!G8</f>
        <v>0</v>
      </c>
      <c r="O22" s="233"/>
      <c r="P22" s="214"/>
      <c r="Q22" s="232"/>
      <c r="R22" s="76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ht="23.4" customHeight="1">
      <c r="A23" s="79"/>
      <c r="B23" s="205"/>
      <c r="C23" s="139" t="s">
        <v>53</v>
      </c>
      <c r="D23" s="226" t="s">
        <v>163</v>
      </c>
      <c r="E23" s="226"/>
      <c r="F23" s="226"/>
      <c r="G23" s="226"/>
      <c r="H23" s="233">
        <f>'GA55'!T27+'EXTRA DEDUCATION'!C11</f>
        <v>30912</v>
      </c>
      <c r="I23" s="233"/>
      <c r="J23" s="214"/>
      <c r="K23" s="237"/>
      <c r="L23" s="237"/>
      <c r="M23" s="237"/>
      <c r="N23" s="233"/>
      <c r="O23" s="233"/>
      <c r="P23" s="214"/>
      <c r="Q23" s="232"/>
      <c r="R23" s="76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ht="23.4" customHeight="1">
      <c r="A24" s="79"/>
      <c r="B24" s="205"/>
      <c r="C24" s="139" t="s">
        <v>54</v>
      </c>
      <c r="D24" s="226" t="s">
        <v>128</v>
      </c>
      <c r="E24" s="226"/>
      <c r="F24" s="226"/>
      <c r="G24" s="226"/>
      <c r="H24" s="233">
        <f>'EXTRA DEDUCATION'!C15</f>
        <v>0</v>
      </c>
      <c r="I24" s="233"/>
      <c r="J24" s="139" t="s">
        <v>55</v>
      </c>
      <c r="K24" s="226" t="s">
        <v>127</v>
      </c>
      <c r="L24" s="226"/>
      <c r="M24" s="226"/>
      <c r="N24" s="228">
        <f>'EXTRA DEDUCATION'!G20</f>
        <v>0</v>
      </c>
      <c r="O24" s="228"/>
      <c r="P24" s="214"/>
      <c r="Q24" s="232"/>
      <c r="R24" s="76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</row>
    <row r="25" spans="1:66" ht="23.4" customHeight="1">
      <c r="A25" s="79"/>
      <c r="B25" s="205"/>
      <c r="C25" s="139" t="s">
        <v>56</v>
      </c>
      <c r="D25" s="226" t="s">
        <v>130</v>
      </c>
      <c r="E25" s="226"/>
      <c r="F25" s="226"/>
      <c r="G25" s="226"/>
      <c r="H25" s="233">
        <f>'EXTRA DEDUCATION'!C17</f>
        <v>0</v>
      </c>
      <c r="I25" s="233"/>
      <c r="J25" s="139" t="s">
        <v>57</v>
      </c>
      <c r="K25" s="221" t="s">
        <v>129</v>
      </c>
      <c r="L25" s="222"/>
      <c r="M25" s="223"/>
      <c r="N25" s="228">
        <f>'EXTRA DEDUCATION'!C15</f>
        <v>0</v>
      </c>
      <c r="O25" s="228"/>
      <c r="P25" s="214"/>
      <c r="Q25" s="232"/>
      <c r="R25" s="76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</row>
    <row r="26" spans="1:66" ht="23.4" customHeight="1">
      <c r="A26" s="79"/>
      <c r="B26" s="205"/>
      <c r="C26" s="139" t="s">
        <v>58</v>
      </c>
      <c r="D26" s="226" t="s">
        <v>132</v>
      </c>
      <c r="E26" s="226"/>
      <c r="F26" s="226"/>
      <c r="G26" s="226"/>
      <c r="H26" s="233">
        <f>'EXTRA DEDUCATION'!C18</f>
        <v>0</v>
      </c>
      <c r="I26" s="233"/>
      <c r="J26" s="139" t="s">
        <v>59</v>
      </c>
      <c r="K26" s="226" t="s">
        <v>131</v>
      </c>
      <c r="L26" s="226"/>
      <c r="M26" s="226"/>
      <c r="N26" s="228">
        <f>'EXTRA DEDUCATION'!C13</f>
        <v>0</v>
      </c>
      <c r="O26" s="228"/>
      <c r="P26" s="214"/>
      <c r="Q26" s="232"/>
      <c r="R26" s="76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</row>
    <row r="27" spans="1:66" ht="23.4" customHeight="1">
      <c r="A27" s="79"/>
      <c r="B27" s="205"/>
      <c r="C27" s="139" t="s">
        <v>60</v>
      </c>
      <c r="D27" s="226" t="s">
        <v>267</v>
      </c>
      <c r="E27" s="226"/>
      <c r="F27" s="226"/>
      <c r="G27" s="226"/>
      <c r="H27" s="233">
        <f>'GA55'!O27</f>
        <v>33364</v>
      </c>
      <c r="I27" s="233"/>
      <c r="J27" s="139" t="s">
        <v>61</v>
      </c>
      <c r="K27" s="226" t="s">
        <v>133</v>
      </c>
      <c r="L27" s="226"/>
      <c r="M27" s="226"/>
      <c r="N27" s="228">
        <f>'EXTRA DEDUCATION'!C20</f>
        <v>0</v>
      </c>
      <c r="O27" s="228"/>
      <c r="P27" s="214"/>
      <c r="Q27" s="232"/>
      <c r="R27" s="76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</row>
    <row r="28" spans="1:66" ht="23.4" customHeight="1">
      <c r="A28" s="79"/>
      <c r="B28" s="205"/>
      <c r="C28" s="139" t="s">
        <v>62</v>
      </c>
      <c r="D28" s="226" t="s">
        <v>135</v>
      </c>
      <c r="E28" s="226"/>
      <c r="F28" s="226"/>
      <c r="G28" s="226"/>
      <c r="H28" s="228">
        <f>'GA55'!U27</f>
        <v>700</v>
      </c>
      <c r="I28" s="228"/>
      <c r="J28" s="139" t="s">
        <v>63</v>
      </c>
      <c r="K28" s="226" t="s">
        <v>134</v>
      </c>
      <c r="L28" s="226"/>
      <c r="M28" s="226"/>
      <c r="N28" s="228">
        <f>'EXTRA DEDUCATION'!G9</f>
        <v>0</v>
      </c>
      <c r="O28" s="228"/>
      <c r="P28" s="214"/>
      <c r="Q28" s="232"/>
      <c r="R28" s="76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</row>
    <row r="29" spans="1:66" ht="23.4" customHeight="1">
      <c r="A29" s="79"/>
      <c r="B29" s="205"/>
      <c r="C29" s="139" t="s">
        <v>64</v>
      </c>
      <c r="D29" s="226" t="s">
        <v>137</v>
      </c>
      <c r="E29" s="226"/>
      <c r="F29" s="226"/>
      <c r="G29" s="226"/>
      <c r="H29" s="228">
        <f>'EXTRA DEDUCATION'!C14</f>
        <v>0</v>
      </c>
      <c r="I29" s="228"/>
      <c r="J29" s="139" t="s">
        <v>65</v>
      </c>
      <c r="K29" s="226" t="s">
        <v>136</v>
      </c>
      <c r="L29" s="226"/>
      <c r="M29" s="226"/>
      <c r="N29" s="228">
        <f>'EXTRA DEDUCATION'!C12</f>
        <v>0</v>
      </c>
      <c r="O29" s="228"/>
      <c r="P29" s="214"/>
      <c r="Q29" s="232"/>
      <c r="R29" s="76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ht="23.4" customHeight="1">
      <c r="A30" s="79"/>
      <c r="B30" s="205"/>
      <c r="C30" s="139" t="s">
        <v>66</v>
      </c>
      <c r="D30" s="226" t="s">
        <v>138</v>
      </c>
      <c r="E30" s="226"/>
      <c r="F30" s="226"/>
      <c r="G30" s="226"/>
      <c r="H30" s="228">
        <f>'EXTRA DEDUCATION'!C9</f>
        <v>0</v>
      </c>
      <c r="I30" s="228"/>
      <c r="J30" s="139" t="s">
        <v>106</v>
      </c>
      <c r="K30" s="229" t="s">
        <v>199</v>
      </c>
      <c r="L30" s="229"/>
      <c r="M30" s="229"/>
      <c r="N30" s="228">
        <f>'EXTRA DEDUCATION'!G7</f>
        <v>0</v>
      </c>
      <c r="O30" s="228"/>
      <c r="P30" s="214"/>
      <c r="Q30" s="232"/>
      <c r="R30" s="76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ht="23.4" customHeight="1">
      <c r="A31" s="79"/>
      <c r="B31" s="205"/>
      <c r="C31" s="139" t="s">
        <v>67</v>
      </c>
      <c r="D31" s="226" t="s">
        <v>68</v>
      </c>
      <c r="E31" s="226"/>
      <c r="F31" s="226"/>
      <c r="G31" s="226"/>
      <c r="H31" s="228">
        <f>'EXTRA DEDUCATION'!C19</f>
        <v>0</v>
      </c>
      <c r="I31" s="228"/>
      <c r="J31" s="139" t="s">
        <v>107</v>
      </c>
      <c r="K31" s="230" t="s">
        <v>164</v>
      </c>
      <c r="L31" s="230"/>
      <c r="M31" s="230"/>
      <c r="N31" s="231">
        <f>SUM(H22:I31)+SUM(N22:O30)</f>
        <v>124976</v>
      </c>
      <c r="O31" s="231"/>
      <c r="P31" s="214"/>
      <c r="Q31" s="232"/>
      <c r="R31" s="76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ht="23.4" customHeight="1">
      <c r="A32" s="79"/>
      <c r="B32" s="205"/>
      <c r="C32" s="220" t="s">
        <v>165</v>
      </c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03">
        <f>IF(N31&lt;150001,ROUND(N31,0),150000)</f>
        <v>124976</v>
      </c>
      <c r="Q32" s="204"/>
      <c r="R32" s="76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ht="23.4" customHeight="1">
      <c r="A33" s="79"/>
      <c r="B33" s="205"/>
      <c r="C33" s="227" t="s">
        <v>139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4">
        <v>0</v>
      </c>
      <c r="Q33" s="225"/>
      <c r="R33" s="76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</row>
    <row r="34" spans="1:66" ht="23.4" customHeight="1">
      <c r="A34" s="79"/>
      <c r="B34" s="205"/>
      <c r="C34" s="227" t="s">
        <v>166</v>
      </c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4">
        <f>IF('EXTRA DEDUCATION'!C21&gt;=50000,50000,'EXTRA DEDUCATION'!C21)</f>
        <v>0</v>
      </c>
      <c r="Q34" s="225"/>
      <c r="R34" s="76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</row>
    <row r="35" spans="1:66" ht="23.4" customHeight="1">
      <c r="A35" s="79"/>
      <c r="B35" s="205"/>
      <c r="C35" s="220" t="s">
        <v>184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03">
        <f>SUM(P32:Q34)</f>
        <v>124976</v>
      </c>
      <c r="Q35" s="204"/>
      <c r="R35" s="76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</row>
    <row r="36" spans="1:66" ht="23.4" customHeight="1">
      <c r="A36" s="79"/>
      <c r="B36" s="205">
        <v>12</v>
      </c>
      <c r="C36" s="212" t="s">
        <v>140</v>
      </c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6"/>
      <c r="R36" s="76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</row>
    <row r="37" spans="1:66" ht="23.4" customHeight="1">
      <c r="A37" s="79"/>
      <c r="B37" s="205"/>
      <c r="C37" s="221" t="s">
        <v>141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3"/>
      <c r="P37" s="224">
        <f>'EXTRA DEDUCATION'!G11</f>
        <v>0</v>
      </c>
      <c r="Q37" s="225"/>
      <c r="R37" s="76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</row>
    <row r="38" spans="1:66" ht="23.4" customHeight="1">
      <c r="A38" s="79"/>
      <c r="B38" s="205"/>
      <c r="C38" s="226" t="s">
        <v>142</v>
      </c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4">
        <f>'EXTRA DEDUCATION'!G12</f>
        <v>0</v>
      </c>
      <c r="Q38" s="225"/>
      <c r="R38" s="76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</row>
    <row r="39" spans="1:66" ht="23.4" customHeight="1">
      <c r="A39" s="79"/>
      <c r="B39" s="205"/>
      <c r="C39" s="226" t="s">
        <v>143</v>
      </c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4">
        <f>'EXTRA DEDUCATION'!G13</f>
        <v>0</v>
      </c>
      <c r="Q39" s="225"/>
      <c r="R39" s="76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</row>
    <row r="40" spans="1:66" ht="23.4" customHeight="1">
      <c r="A40" s="79"/>
      <c r="B40" s="205"/>
      <c r="C40" s="226" t="s">
        <v>144</v>
      </c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4">
        <f>'EXTRA DEDUCATION'!G14</f>
        <v>0</v>
      </c>
      <c r="Q40" s="225"/>
      <c r="R40" s="76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</row>
    <row r="41" spans="1:66" ht="23.4" customHeight="1">
      <c r="A41" s="79"/>
      <c r="B41" s="205"/>
      <c r="C41" s="221" t="s">
        <v>145</v>
      </c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3"/>
      <c r="P41" s="224">
        <f>'EXTRA DEDUCATION'!G15</f>
        <v>0</v>
      </c>
      <c r="Q41" s="225"/>
      <c r="R41" s="76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</row>
    <row r="42" spans="1:66" ht="23.4" customHeight="1">
      <c r="A42" s="79"/>
      <c r="B42" s="205"/>
      <c r="C42" s="226" t="s">
        <v>146</v>
      </c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4">
        <f>'EXTRA DEDUCATION'!G16</f>
        <v>0</v>
      </c>
      <c r="Q42" s="225"/>
      <c r="R42" s="76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</row>
    <row r="43" spans="1:66" ht="23.4" customHeight="1">
      <c r="A43" s="79"/>
      <c r="B43" s="205"/>
      <c r="C43" s="226" t="s">
        <v>180</v>
      </c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4">
        <f>IF(MASTERDATA!D14="YES",0,IF('EXTRA DEDUCATION'!G4&gt;10000,10000,'EXTRA DEDUCATION'!G4))</f>
        <v>10000</v>
      </c>
      <c r="Q43" s="225"/>
      <c r="R43" s="76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ht="23.4" customHeight="1">
      <c r="A44" s="79"/>
      <c r="B44" s="205"/>
      <c r="C44" s="226" t="s">
        <v>168</v>
      </c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4">
        <f>IF(MASTERDATA!D14="NO",0,IF('EXTRA DEDUCATION'!G4&lt;50001,'EXTRA DEDUCATION'!G4,50000))</f>
        <v>0</v>
      </c>
      <c r="Q44" s="225"/>
      <c r="R44" s="76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ht="23.4" customHeight="1">
      <c r="A45" s="79"/>
      <c r="B45" s="205"/>
      <c r="C45" s="226" t="s">
        <v>167</v>
      </c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4">
        <f>'EXTRA DEDUCATION'!G17</f>
        <v>0</v>
      </c>
      <c r="Q45" s="225"/>
      <c r="R45" s="76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ht="23.4" customHeight="1">
      <c r="A46" s="79"/>
      <c r="B46" s="205"/>
      <c r="C46" s="220" t="s">
        <v>169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03">
        <f>SUM(P37:Q45)</f>
        <v>10000</v>
      </c>
      <c r="Q46" s="204"/>
      <c r="R46" s="76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ht="23.4" customHeight="1">
      <c r="A47" s="79"/>
      <c r="B47" s="136">
        <v>13</v>
      </c>
      <c r="C47" s="212" t="s">
        <v>147</v>
      </c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03">
        <f>P35+P46</f>
        <v>134976</v>
      </c>
      <c r="Q47" s="204"/>
      <c r="R47" s="76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ht="23.4" customHeight="1">
      <c r="A48" s="79"/>
      <c r="B48" s="136">
        <v>14</v>
      </c>
      <c r="C48" s="202" t="s">
        <v>148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3">
        <f>(P19-P47)</f>
        <v>641143</v>
      </c>
      <c r="Q48" s="204"/>
      <c r="R48" s="76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ht="23.4" customHeight="1">
      <c r="A49" s="79"/>
      <c r="B49" s="136">
        <v>15</v>
      </c>
      <c r="C49" s="202" t="s">
        <v>149</v>
      </c>
      <c r="D49" s="202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3">
        <f>ROUND(P48,-1)</f>
        <v>641140</v>
      </c>
      <c r="Q49" s="204"/>
      <c r="R49" s="76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ht="23.4" customHeight="1">
      <c r="A50" s="79"/>
      <c r="B50" s="205">
        <v>16</v>
      </c>
      <c r="C50" s="212" t="s">
        <v>150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6"/>
      <c r="R50" s="76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ht="23.4" customHeight="1">
      <c r="A51" s="79"/>
      <c r="B51" s="205"/>
      <c r="C51" s="217" t="s">
        <v>151</v>
      </c>
      <c r="D51" s="217"/>
      <c r="E51" s="217"/>
      <c r="F51" s="217"/>
      <c r="G51" s="217"/>
      <c r="H51" s="217" t="s">
        <v>152</v>
      </c>
      <c r="I51" s="217"/>
      <c r="J51" s="217"/>
      <c r="K51" s="217"/>
      <c r="L51" s="217" t="s">
        <v>153</v>
      </c>
      <c r="M51" s="217"/>
      <c r="N51" s="217"/>
      <c r="O51" s="217"/>
      <c r="P51" s="218"/>
      <c r="Q51" s="219"/>
      <c r="R51" s="76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ht="23.4" customHeight="1">
      <c r="A52" s="79"/>
      <c r="B52" s="205"/>
      <c r="C52" s="214" t="s">
        <v>170</v>
      </c>
      <c r="D52" s="214"/>
      <c r="E52" s="214"/>
      <c r="F52" s="214" t="s">
        <v>3</v>
      </c>
      <c r="G52" s="214"/>
      <c r="H52" s="214" t="s">
        <v>172</v>
      </c>
      <c r="I52" s="214"/>
      <c r="J52" s="214"/>
      <c r="K52" s="139" t="s">
        <v>3</v>
      </c>
      <c r="L52" s="214"/>
      <c r="M52" s="214"/>
      <c r="N52" s="214"/>
      <c r="O52" s="139"/>
      <c r="P52" s="203">
        <v>0</v>
      </c>
      <c r="Q52" s="204"/>
      <c r="R52" s="76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ht="23.4" customHeight="1">
      <c r="A53" s="79"/>
      <c r="B53" s="205"/>
      <c r="C53" s="214" t="s">
        <v>5</v>
      </c>
      <c r="D53" s="214"/>
      <c r="E53" s="214"/>
      <c r="F53" s="215">
        <v>0.05</v>
      </c>
      <c r="G53" s="214"/>
      <c r="H53" s="214" t="s">
        <v>4</v>
      </c>
      <c r="I53" s="214"/>
      <c r="J53" s="214"/>
      <c r="K53" s="141">
        <v>0.05</v>
      </c>
      <c r="L53" s="214" t="s">
        <v>173</v>
      </c>
      <c r="M53" s="214"/>
      <c r="N53" s="214"/>
      <c r="O53" s="139" t="s">
        <v>3</v>
      </c>
      <c r="P53" s="203">
        <f>ROUND(IF(MASTERDATA!$D$14="NO",IF(P49&lt;250001,0,IF(P49&gt;500000,12500,((P49-250000)*0.05))),IF(P49&lt;300001,0,IF(P49&gt;500000,10000,((P49-300000)*0.05)))),0)</f>
        <v>12500</v>
      </c>
      <c r="Q53" s="204"/>
      <c r="R53" s="76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ht="23.4" customHeight="1">
      <c r="A54" s="79"/>
      <c r="B54" s="205"/>
      <c r="C54" s="214" t="s">
        <v>69</v>
      </c>
      <c r="D54" s="214"/>
      <c r="E54" s="214"/>
      <c r="F54" s="215">
        <v>0.2</v>
      </c>
      <c r="G54" s="214"/>
      <c r="H54" s="214" t="s">
        <v>69</v>
      </c>
      <c r="I54" s="214"/>
      <c r="J54" s="214"/>
      <c r="K54" s="141">
        <v>0.2</v>
      </c>
      <c r="L54" s="214" t="s">
        <v>69</v>
      </c>
      <c r="M54" s="214"/>
      <c r="N54" s="214"/>
      <c r="O54" s="141">
        <v>0.2</v>
      </c>
      <c r="P54" s="203">
        <f>IF(P49&lt;500001,0,IF(P49&gt;1000000,100000,((P49-500000)*0.2)))</f>
        <v>28228</v>
      </c>
      <c r="Q54" s="204"/>
      <c r="R54" s="76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ht="23.4" customHeight="1">
      <c r="A55" s="79"/>
      <c r="B55" s="205"/>
      <c r="C55" s="214" t="s">
        <v>171</v>
      </c>
      <c r="D55" s="214"/>
      <c r="E55" s="214"/>
      <c r="F55" s="215">
        <v>0.3</v>
      </c>
      <c r="G55" s="214"/>
      <c r="H55" s="214" t="s">
        <v>171</v>
      </c>
      <c r="I55" s="214"/>
      <c r="J55" s="214"/>
      <c r="K55" s="141">
        <v>0.3</v>
      </c>
      <c r="L55" s="214" t="s">
        <v>171</v>
      </c>
      <c r="M55" s="214"/>
      <c r="N55" s="214"/>
      <c r="O55" s="141">
        <v>0.3</v>
      </c>
      <c r="P55" s="203">
        <f>IF(P49&lt;1000001,0,((P49-1000000)*0.3))</f>
        <v>0</v>
      </c>
      <c r="Q55" s="204"/>
      <c r="R55" s="76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ht="23.4" customHeight="1">
      <c r="A56" s="79"/>
      <c r="B56" s="205"/>
      <c r="C56" s="213" t="s">
        <v>154</v>
      </c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03">
        <f>SUM(P52:Q55)</f>
        <v>40728</v>
      </c>
      <c r="Q56" s="204"/>
      <c r="R56" s="76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ht="23.4" customHeight="1">
      <c r="A57" s="79"/>
      <c r="B57" s="205"/>
      <c r="C57" s="210" t="s">
        <v>174</v>
      </c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03">
        <f>IF(P49&gt;500000,0,IF(P56&lt;12501,P56,12500))</f>
        <v>0</v>
      </c>
      <c r="Q57" s="204"/>
      <c r="R57" s="76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</row>
    <row r="58" spans="1:66" ht="23.4" customHeight="1">
      <c r="A58" s="79"/>
      <c r="B58" s="205"/>
      <c r="C58" s="213" t="s">
        <v>155</v>
      </c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03">
        <f>P56-P57</f>
        <v>40728</v>
      </c>
      <c r="Q58" s="204"/>
      <c r="R58" s="76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</row>
    <row r="59" spans="1:66" ht="23.4" customHeight="1">
      <c r="A59" s="79"/>
      <c r="B59" s="205"/>
      <c r="C59" s="210" t="s">
        <v>175</v>
      </c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03">
        <f>ROUND(P58*0.04,0)</f>
        <v>1629</v>
      </c>
      <c r="Q59" s="204"/>
      <c r="R59" s="76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</row>
    <row r="60" spans="1:66" ht="23.4" customHeight="1">
      <c r="A60" s="79"/>
      <c r="B60" s="205"/>
      <c r="C60" s="211" t="s">
        <v>176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03">
        <f>SUM(P58:Q59)</f>
        <v>42357</v>
      </c>
      <c r="Q60" s="204"/>
      <c r="R60" s="76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ht="23.4" customHeight="1">
      <c r="A61" s="79"/>
      <c r="B61" s="136">
        <v>17</v>
      </c>
      <c r="C61" s="212" t="s">
        <v>156</v>
      </c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212"/>
      <c r="O61" s="212"/>
      <c r="P61" s="203">
        <f>'EXTRA DEDUCATION'!G18</f>
        <v>0</v>
      </c>
      <c r="Q61" s="204"/>
      <c r="R61" s="76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ht="23.4" customHeight="1">
      <c r="A62" s="79"/>
      <c r="B62" s="136">
        <v>18</v>
      </c>
      <c r="C62" s="202" t="s">
        <v>157</v>
      </c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3">
        <f>P60-P61</f>
        <v>42357</v>
      </c>
      <c r="Q62" s="204"/>
      <c r="R62" s="76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</row>
    <row r="63" spans="1:66" ht="46.65" customHeight="1">
      <c r="A63" s="76"/>
      <c r="B63" s="205">
        <v>19</v>
      </c>
      <c r="C63" s="206" t="s">
        <v>158</v>
      </c>
      <c r="D63" s="206"/>
      <c r="E63" s="206"/>
      <c r="F63" s="195" t="s">
        <v>246</v>
      </c>
      <c r="G63" s="195"/>
      <c r="H63" s="195"/>
      <c r="I63" s="195"/>
      <c r="J63" s="207" t="s">
        <v>270</v>
      </c>
      <c r="K63" s="208"/>
      <c r="L63" s="142" t="s">
        <v>248</v>
      </c>
      <c r="M63" s="195" t="s">
        <v>249</v>
      </c>
      <c r="N63" s="195"/>
      <c r="O63" s="142" t="s">
        <v>177</v>
      </c>
      <c r="P63" s="195" t="s">
        <v>178</v>
      </c>
      <c r="Q63" s="209"/>
      <c r="R63" s="76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</row>
    <row r="64" spans="1:66" ht="19.95" customHeight="1">
      <c r="A64" s="76"/>
      <c r="B64" s="205"/>
      <c r="C64" s="206"/>
      <c r="D64" s="206"/>
      <c r="E64" s="206"/>
      <c r="F64" s="195">
        <f>SUM('GA55'!V8:V14)</f>
        <v>0</v>
      </c>
      <c r="G64" s="195"/>
      <c r="H64" s="195"/>
      <c r="I64" s="195"/>
      <c r="J64" s="195">
        <f>SUM('GA55'!V15:V17)</f>
        <v>0</v>
      </c>
      <c r="K64" s="195"/>
      <c r="L64" s="137">
        <f>'GA55'!V18</f>
        <v>0</v>
      </c>
      <c r="M64" s="195">
        <f>'GA55'!V19</f>
        <v>0</v>
      </c>
      <c r="N64" s="195"/>
      <c r="O64" s="143">
        <f>'EXTRA DEDUCATION'!G19+'GA55'!V20+'GA55'!V21+'GA55'!V22+'GA55'!V23+'GA55'!V25+'GA55'!V26</f>
        <v>0</v>
      </c>
      <c r="P64" s="196">
        <f>F64+J64+L64+M64+O64</f>
        <v>0</v>
      </c>
      <c r="Q64" s="197"/>
      <c r="R64" s="76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</row>
    <row r="65" spans="1:66" ht="22.65" customHeight="1" thickBot="1">
      <c r="A65" s="76"/>
      <c r="B65" s="198" t="str">
        <f>IF(P62&gt;P64,"Income Tax Payable (Old Tax Regime)",IF(P62&lt;P64,"Income Tax Refundable (Old Tax Regime)","Income Tax Payble/Refundable (Old Tax Regime)"))</f>
        <v>Income Tax Payable (Old Tax Regime)</v>
      </c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200">
        <f>P62-P64</f>
        <v>42357</v>
      </c>
      <c r="Q65" s="201"/>
      <c r="R65" s="76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</row>
    <row r="66" spans="1:66" ht="67.2" customHeight="1">
      <c r="A66" s="76"/>
      <c r="B66" s="80"/>
      <c r="C66" s="81"/>
      <c r="D66" s="81"/>
      <c r="E66" s="82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3"/>
      <c r="Q66" s="84"/>
      <c r="R66" s="76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</row>
    <row r="67" spans="1:66" ht="21" customHeight="1">
      <c r="A67" s="76"/>
      <c r="B67" s="85"/>
      <c r="C67" s="82"/>
      <c r="D67" s="82"/>
      <c r="E67" s="144" t="s">
        <v>6</v>
      </c>
      <c r="F67" s="82"/>
      <c r="G67" s="82"/>
      <c r="H67" s="82"/>
      <c r="I67" s="82"/>
      <c r="J67" s="82"/>
      <c r="K67" s="82"/>
      <c r="L67" s="82"/>
      <c r="M67" s="82"/>
      <c r="N67" s="82"/>
      <c r="O67" s="144" t="s">
        <v>7</v>
      </c>
      <c r="P67" s="86"/>
      <c r="Q67" s="87"/>
      <c r="R67" s="76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</row>
    <row r="68" spans="1:66" s="77" customFormat="1"/>
    <row r="69" spans="1:66" s="77" customFormat="1"/>
    <row r="70" spans="1:66" s="77" customFormat="1"/>
    <row r="71" spans="1:66" s="77" customFormat="1"/>
    <row r="72" spans="1:66" s="77" customFormat="1"/>
    <row r="73" spans="1:66" s="77" customFormat="1"/>
    <row r="74" spans="1:66" s="77" customFormat="1"/>
    <row r="75" spans="1:66" s="77" customFormat="1"/>
    <row r="76" spans="1:66" s="77" customFormat="1"/>
    <row r="77" spans="1:66" s="77" customFormat="1"/>
    <row r="78" spans="1:66" s="77" customFormat="1"/>
    <row r="79" spans="1:66" s="77" customFormat="1"/>
    <row r="80" spans="1:66" s="77" customFormat="1"/>
    <row r="81" s="77" customFormat="1"/>
    <row r="82" s="77" customFormat="1"/>
    <row r="83" s="77" customFormat="1"/>
    <row r="84" s="77" customFormat="1"/>
    <row r="85" s="77" customFormat="1"/>
    <row r="86" s="77" customFormat="1"/>
    <row r="87" s="77" customFormat="1"/>
    <row r="88" s="77" customFormat="1"/>
    <row r="89" s="77" customFormat="1"/>
    <row r="90" s="77" customFormat="1"/>
    <row r="91" s="77" customFormat="1"/>
    <row r="92" s="77" customFormat="1"/>
    <row r="93" s="77" customFormat="1"/>
    <row r="94" s="77" customFormat="1"/>
    <row r="95" s="77" customFormat="1"/>
    <row r="96" s="77" customFormat="1"/>
    <row r="97" s="77" customFormat="1"/>
    <row r="98" s="77" customFormat="1"/>
    <row r="99" s="77" customFormat="1"/>
    <row r="100" s="77" customFormat="1"/>
    <row r="101" s="77" customFormat="1"/>
    <row r="102" s="77" customFormat="1"/>
    <row r="103" s="77" customFormat="1"/>
    <row r="104" s="77" customFormat="1"/>
    <row r="105" s="77" customFormat="1"/>
    <row r="106" s="77" customFormat="1"/>
    <row r="107" s="77" customFormat="1"/>
    <row r="108" s="77" customFormat="1"/>
    <row r="109" s="77" customFormat="1"/>
    <row r="110" s="77" customFormat="1"/>
    <row r="111" s="77" customFormat="1"/>
    <row r="112" s="77" customFormat="1"/>
    <row r="113" s="77" customFormat="1"/>
    <row r="114" s="77" customFormat="1"/>
    <row r="115" s="77" customFormat="1"/>
    <row r="116" s="77" customFormat="1"/>
    <row r="117" s="77" customFormat="1"/>
    <row r="118" s="77" customFormat="1"/>
    <row r="119" s="77" customFormat="1"/>
    <row r="120" s="77" customFormat="1"/>
    <row r="121" s="77" customFormat="1"/>
    <row r="122" s="77" customFormat="1"/>
    <row r="123" s="77" customFormat="1"/>
    <row r="124" s="77" customFormat="1"/>
    <row r="125" s="77" customFormat="1"/>
    <row r="126" s="77" customFormat="1"/>
    <row r="127" s="77" customFormat="1"/>
    <row r="128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  <row r="196" s="77" customFormat="1"/>
    <row r="197" s="77" customFormat="1"/>
    <row r="198" s="77" customFormat="1"/>
    <row r="199" s="77" customFormat="1"/>
    <row r="200" s="77" customFormat="1"/>
    <row r="201" s="77" customFormat="1"/>
    <row r="202" s="77" customFormat="1"/>
    <row r="203" s="77" customFormat="1"/>
    <row r="204" s="77" customFormat="1"/>
    <row r="205" s="77" customFormat="1"/>
    <row r="206" s="77" customFormat="1"/>
    <row r="207" s="77" customFormat="1"/>
    <row r="208" s="77" customFormat="1"/>
    <row r="209" s="77" customFormat="1"/>
    <row r="210" s="77" customFormat="1"/>
    <row r="211" s="77" customFormat="1"/>
    <row r="212" s="77" customFormat="1"/>
    <row r="213" s="77" customFormat="1"/>
    <row r="214" s="77" customFormat="1"/>
    <row r="215" s="77" customFormat="1"/>
    <row r="216" s="77" customFormat="1"/>
    <row r="217" s="77" customFormat="1"/>
    <row r="218" s="77" customFormat="1"/>
    <row r="219" s="77" customFormat="1"/>
    <row r="220" s="77" customFormat="1"/>
    <row r="221" s="77" customFormat="1"/>
    <row r="222" s="77" customFormat="1"/>
    <row r="223" s="77" customFormat="1"/>
    <row r="224" s="77" customFormat="1"/>
    <row r="225" s="77" customFormat="1"/>
    <row r="226" s="77" customFormat="1"/>
    <row r="227" s="77" customFormat="1"/>
    <row r="228" s="77" customFormat="1"/>
    <row r="229" s="77" customFormat="1"/>
    <row r="230" s="77" customFormat="1"/>
    <row r="231" s="77" customFormat="1"/>
    <row r="232" s="77" customFormat="1"/>
    <row r="233" s="77" customFormat="1"/>
    <row r="234" s="77" customFormat="1"/>
    <row r="235" s="77" customFormat="1"/>
    <row r="236" s="77" customFormat="1"/>
    <row r="237" s="77" customFormat="1"/>
    <row r="238" s="77" customFormat="1"/>
    <row r="239" s="77" customFormat="1"/>
    <row r="240" s="77" customFormat="1"/>
    <row r="241" s="77" customFormat="1"/>
    <row r="242" s="77" customFormat="1"/>
    <row r="243" s="77" customFormat="1"/>
    <row r="244" s="77" customFormat="1"/>
    <row r="245" s="77" customFormat="1"/>
    <row r="246" s="77" customFormat="1"/>
    <row r="247" s="77" customFormat="1"/>
    <row r="248" s="77" customFormat="1"/>
    <row r="249" s="77" customFormat="1"/>
    <row r="250" s="77" customFormat="1"/>
    <row r="251" s="77" customFormat="1"/>
    <row r="252" s="77" customFormat="1"/>
    <row r="253" s="77" customFormat="1"/>
    <row r="254" s="77" customFormat="1"/>
    <row r="255" s="77" customFormat="1"/>
    <row r="256" s="77" customFormat="1"/>
    <row r="257" s="77" customFormat="1"/>
    <row r="258" s="77" customFormat="1"/>
    <row r="259" s="77" customFormat="1"/>
    <row r="260" s="77" customFormat="1"/>
    <row r="261" s="77" customFormat="1"/>
    <row r="262" s="77" customFormat="1"/>
    <row r="263" s="77" customFormat="1"/>
    <row r="264" s="77" customFormat="1"/>
    <row r="265" s="77" customFormat="1"/>
    <row r="266" s="77" customFormat="1"/>
    <row r="267" s="77" customFormat="1"/>
    <row r="268" s="77" customFormat="1"/>
    <row r="269" s="77" customFormat="1"/>
    <row r="270" s="77" customFormat="1"/>
    <row r="271" s="77" customFormat="1"/>
    <row r="272" s="77" customFormat="1"/>
    <row r="273" s="77" customFormat="1"/>
    <row r="274" s="77" customFormat="1"/>
    <row r="275" s="77" customFormat="1"/>
    <row r="276" s="77" customFormat="1"/>
    <row r="277" s="77" customFormat="1"/>
    <row r="278" s="77" customFormat="1"/>
    <row r="279" s="77" customFormat="1"/>
    <row r="280" s="77" customFormat="1"/>
    <row r="281" s="77" customFormat="1"/>
    <row r="282" s="77" customFormat="1"/>
    <row r="283" s="77" customFormat="1"/>
    <row r="284" s="77" customFormat="1"/>
    <row r="285" s="77" customFormat="1"/>
    <row r="286" s="77" customFormat="1"/>
    <row r="287" s="77" customFormat="1"/>
    <row r="288" s="77" customFormat="1"/>
    <row r="289" s="77" customFormat="1"/>
    <row r="290" s="77" customFormat="1"/>
    <row r="291" s="77" customFormat="1"/>
    <row r="292" s="77" customFormat="1"/>
    <row r="293" s="77" customFormat="1"/>
    <row r="294" s="77" customFormat="1"/>
    <row r="295" s="77" customFormat="1"/>
    <row r="296" s="77" customFormat="1"/>
    <row r="297" s="77" customFormat="1"/>
    <row r="298" s="77" customFormat="1"/>
    <row r="299" s="77" customFormat="1"/>
    <row r="300" s="77" customFormat="1"/>
    <row r="301" s="77" customFormat="1"/>
    <row r="302" s="77" customFormat="1"/>
    <row r="303" s="77" customFormat="1"/>
    <row r="304" s="77" customFormat="1"/>
    <row r="305" s="77" customFormat="1"/>
    <row r="306" s="77" customFormat="1"/>
    <row r="307" s="77" customFormat="1"/>
    <row r="308" s="77" customFormat="1"/>
    <row r="309" s="77" customFormat="1"/>
    <row r="310" s="77" customFormat="1"/>
    <row r="311" s="77" customFormat="1"/>
    <row r="312" s="77" customFormat="1"/>
    <row r="313" s="77" customFormat="1"/>
    <row r="314" s="77" customFormat="1"/>
    <row r="315" s="77" customFormat="1"/>
    <row r="316" s="77" customFormat="1"/>
    <row r="317" s="77" customFormat="1"/>
    <row r="318" s="77" customFormat="1"/>
    <row r="319" s="77" customFormat="1"/>
    <row r="320" s="77" customFormat="1"/>
    <row r="321" s="77" customFormat="1"/>
    <row r="322" s="77" customFormat="1"/>
    <row r="323" s="77" customFormat="1"/>
    <row r="324" s="77" customFormat="1"/>
    <row r="325" s="77" customFormat="1"/>
    <row r="326" s="77" customFormat="1"/>
    <row r="327" s="77" customFormat="1"/>
    <row r="328" s="77" customFormat="1"/>
    <row r="329" s="77" customFormat="1"/>
    <row r="330" s="77" customFormat="1"/>
    <row r="331" s="77" customFormat="1"/>
    <row r="332" s="77" customFormat="1"/>
    <row r="333" s="77" customFormat="1"/>
    <row r="334" s="77" customFormat="1"/>
    <row r="335" s="77" customFormat="1"/>
    <row r="336" s="77" customFormat="1"/>
    <row r="337" s="77" customFormat="1"/>
    <row r="338" s="77" customFormat="1"/>
    <row r="339" s="77" customFormat="1"/>
    <row r="340" s="77" customFormat="1"/>
    <row r="341" s="77" customFormat="1"/>
    <row r="342" s="77" customFormat="1"/>
    <row r="343" s="77" customFormat="1"/>
    <row r="344" s="77" customFormat="1"/>
    <row r="345" s="77" customFormat="1"/>
    <row r="346" s="77" customFormat="1"/>
    <row r="347" s="77" customFormat="1"/>
    <row r="348" s="77" customFormat="1"/>
    <row r="349" s="77" customFormat="1"/>
    <row r="350" s="77" customFormat="1"/>
    <row r="351" s="77" customFormat="1"/>
    <row r="352" s="77" customFormat="1"/>
    <row r="353" s="77" customFormat="1"/>
    <row r="354" s="77" customFormat="1"/>
    <row r="355" s="77" customFormat="1"/>
    <row r="356" s="77" customFormat="1"/>
    <row r="357" s="77" customFormat="1"/>
    <row r="358" s="77" customFormat="1"/>
    <row r="359" s="77" customFormat="1"/>
    <row r="360" s="77" customFormat="1"/>
    <row r="361" s="77" customFormat="1"/>
    <row r="362" s="77" customFormat="1"/>
    <row r="363" s="77" customFormat="1"/>
    <row r="364" s="77" customFormat="1"/>
    <row r="365" s="77" customFormat="1"/>
    <row r="366" s="77" customFormat="1"/>
    <row r="367" s="77" customFormat="1"/>
    <row r="368" s="77" customFormat="1"/>
    <row r="369" s="77" customFormat="1"/>
    <row r="370" s="77" customFormat="1"/>
    <row r="371" s="77" customFormat="1"/>
    <row r="372" s="77" customFormat="1"/>
    <row r="373" s="77" customFormat="1"/>
    <row r="374" s="77" customFormat="1"/>
    <row r="375" s="77" customFormat="1"/>
    <row r="376" s="77" customFormat="1"/>
    <row r="377" s="77" customFormat="1"/>
    <row r="378" s="77" customFormat="1"/>
    <row r="379" s="77" customFormat="1"/>
    <row r="380" s="77" customFormat="1"/>
    <row r="381" s="77" customFormat="1"/>
    <row r="382" s="77" customFormat="1"/>
    <row r="383" s="77" customFormat="1"/>
    <row r="384" s="77" customFormat="1"/>
    <row r="385" s="77" customFormat="1"/>
    <row r="386" s="77" customFormat="1"/>
    <row r="387" s="77" customFormat="1"/>
    <row r="388" s="77" customFormat="1"/>
    <row r="389" s="77" customFormat="1"/>
    <row r="390" s="77" customFormat="1"/>
    <row r="391" s="77" customFormat="1"/>
    <row r="392" s="77" customFormat="1"/>
    <row r="393" s="77" customFormat="1"/>
    <row r="394" s="77" customFormat="1"/>
    <row r="395" s="77" customFormat="1"/>
    <row r="396" s="77" customFormat="1"/>
    <row r="397" s="77" customFormat="1"/>
    <row r="398" s="77" customFormat="1"/>
    <row r="399" s="77" customFormat="1"/>
    <row r="400" s="77" customFormat="1"/>
    <row r="401" s="77" customFormat="1"/>
    <row r="402" s="77" customFormat="1"/>
    <row r="403" s="77" customFormat="1"/>
    <row r="404" s="77" customFormat="1"/>
    <row r="405" s="77" customFormat="1"/>
    <row r="406" s="77" customFormat="1"/>
    <row r="407" s="77" customFormat="1"/>
    <row r="408" s="77" customFormat="1"/>
    <row r="409" s="77" customFormat="1"/>
    <row r="410" s="77" customFormat="1"/>
    <row r="411" s="77" customFormat="1"/>
    <row r="412" s="77" customFormat="1"/>
    <row r="413" s="77" customFormat="1"/>
    <row r="414" s="77" customFormat="1"/>
    <row r="415" s="77" customFormat="1"/>
    <row r="416" s="77" customFormat="1"/>
    <row r="417" s="77" customFormat="1"/>
    <row r="418" s="77" customFormat="1"/>
    <row r="419" s="77" customFormat="1"/>
    <row r="420" s="77" customFormat="1"/>
    <row r="421" s="77" customFormat="1"/>
    <row r="422" s="77" customFormat="1"/>
    <row r="423" s="77" customFormat="1"/>
    <row r="424" s="77" customFormat="1"/>
    <row r="425" s="77" customFormat="1"/>
    <row r="426" s="77" customFormat="1"/>
    <row r="427" s="77" customFormat="1"/>
    <row r="428" s="77" customFormat="1"/>
    <row r="429" s="77" customFormat="1"/>
    <row r="430" s="77" customFormat="1"/>
    <row r="431" s="77" customFormat="1"/>
    <row r="432" s="77" customFormat="1"/>
    <row r="433" s="77" customFormat="1"/>
    <row r="434" s="77" customFormat="1"/>
    <row r="435" s="77" customFormat="1"/>
    <row r="436" s="77" customFormat="1"/>
    <row r="437" s="77" customFormat="1"/>
    <row r="438" s="77" customFormat="1"/>
    <row r="439" s="77" customFormat="1"/>
    <row r="440" s="77" customFormat="1"/>
    <row r="441" s="77" customFormat="1"/>
    <row r="442" s="77" customFormat="1"/>
    <row r="443" s="77" customFormat="1"/>
    <row r="444" s="77" customFormat="1"/>
    <row r="445" s="77" customFormat="1"/>
    <row r="446" s="77" customFormat="1"/>
    <row r="447" s="77" customFormat="1"/>
    <row r="448" s="77" customFormat="1"/>
    <row r="449" s="77" customFormat="1"/>
    <row r="450" s="77" customFormat="1"/>
    <row r="451" s="77" customFormat="1"/>
    <row r="452" s="77" customFormat="1"/>
    <row r="453" s="77" customFormat="1"/>
    <row r="454" s="77" customFormat="1"/>
    <row r="455" s="77" customFormat="1"/>
    <row r="456" s="77" customFormat="1"/>
    <row r="457" s="77" customFormat="1"/>
    <row r="458" s="77" customFormat="1"/>
    <row r="459" s="77" customFormat="1"/>
    <row r="460" s="77" customFormat="1"/>
    <row r="461" s="77" customFormat="1"/>
    <row r="462" s="77" customFormat="1"/>
    <row r="463" s="77" customFormat="1"/>
    <row r="464" s="77" customFormat="1"/>
    <row r="465" s="77" customFormat="1"/>
    <row r="466" s="77" customFormat="1"/>
    <row r="467" s="77" customFormat="1"/>
    <row r="468" s="77" customFormat="1"/>
    <row r="469" s="77" customFormat="1"/>
    <row r="470" s="77" customFormat="1"/>
    <row r="471" s="77" customFormat="1"/>
    <row r="472" s="77" customFormat="1"/>
    <row r="473" s="77" customFormat="1"/>
    <row r="474" s="77" customFormat="1"/>
    <row r="475" s="77" customFormat="1"/>
    <row r="476" s="77" customFormat="1"/>
    <row r="477" s="77" customFormat="1"/>
    <row r="478" s="77" customFormat="1"/>
    <row r="479" s="77" customFormat="1"/>
    <row r="480" s="77" customFormat="1"/>
    <row r="481" s="77" customFormat="1"/>
    <row r="482" s="77" customFormat="1"/>
    <row r="483" s="77" customFormat="1"/>
    <row r="484" s="77" customFormat="1"/>
    <row r="485" s="77" customFormat="1"/>
    <row r="486" s="77" customFormat="1"/>
    <row r="487" s="77" customFormat="1"/>
    <row r="488" s="77" customFormat="1"/>
    <row r="489" s="77" customFormat="1"/>
    <row r="490" s="77" customFormat="1"/>
    <row r="491" s="77" customFormat="1"/>
    <row r="492" s="77" customFormat="1"/>
    <row r="493" s="77" customFormat="1"/>
    <row r="494" s="77" customFormat="1"/>
    <row r="495" s="77" customFormat="1"/>
    <row r="496" s="77" customFormat="1"/>
    <row r="497" s="77" customFormat="1"/>
    <row r="498" s="77" customFormat="1"/>
    <row r="499" s="77" customFormat="1"/>
    <row r="500" s="77" customFormat="1"/>
    <row r="501" s="77" customFormat="1"/>
    <row r="502" s="77" customFormat="1"/>
    <row r="503" s="77" customFormat="1"/>
    <row r="504" s="77" customFormat="1"/>
    <row r="505" s="77" customFormat="1"/>
    <row r="506" s="77" customFormat="1"/>
    <row r="507" s="77" customFormat="1"/>
    <row r="508" s="77" customFormat="1"/>
    <row r="509" s="77" customFormat="1"/>
    <row r="510" s="77" customFormat="1"/>
    <row r="511" s="77" customFormat="1"/>
    <row r="512" s="77" customFormat="1"/>
    <row r="513" s="77" customFormat="1"/>
    <row r="514" s="77" customFormat="1"/>
    <row r="515" s="77" customFormat="1"/>
    <row r="516" s="77" customFormat="1"/>
    <row r="517" s="77" customFormat="1"/>
    <row r="518" s="77" customFormat="1"/>
    <row r="519" s="77" customFormat="1"/>
    <row r="520" s="77" customFormat="1"/>
    <row r="521" s="77" customFormat="1"/>
    <row r="522" s="77" customFormat="1"/>
    <row r="523" s="77" customFormat="1"/>
    <row r="524" s="77" customFormat="1"/>
    <row r="525" s="77" customFormat="1"/>
    <row r="526" s="77" customFormat="1"/>
    <row r="527" s="77" customFormat="1"/>
    <row r="528" s="77" customFormat="1"/>
    <row r="529" s="77" customFormat="1"/>
    <row r="530" s="77" customFormat="1"/>
    <row r="531" s="77" customFormat="1"/>
    <row r="532" s="77" customFormat="1"/>
    <row r="533" s="77" customFormat="1"/>
    <row r="534" s="77" customFormat="1"/>
    <row r="535" s="77" customFormat="1"/>
    <row r="536" s="77" customFormat="1"/>
    <row r="537" s="77" customFormat="1"/>
    <row r="538" s="77" customFormat="1"/>
    <row r="539" s="77" customFormat="1"/>
    <row r="540" s="77" customFormat="1"/>
    <row r="541" s="77" customFormat="1"/>
    <row r="542" s="77" customFormat="1"/>
    <row r="543" s="77" customFormat="1"/>
    <row r="544" s="77" customFormat="1"/>
    <row r="545" s="77" customFormat="1"/>
    <row r="546" s="77" customFormat="1"/>
    <row r="547" s="77" customFormat="1"/>
    <row r="548" s="77" customFormat="1"/>
    <row r="549" s="77" customFormat="1"/>
    <row r="550" s="77" customFormat="1"/>
    <row r="551" s="77" customFormat="1"/>
    <row r="552" s="77" customFormat="1"/>
    <row r="553" s="77" customFormat="1"/>
    <row r="554" s="77" customFormat="1"/>
    <row r="555" s="77" customFormat="1"/>
    <row r="556" s="77" customFormat="1"/>
    <row r="557" s="77" customFormat="1"/>
    <row r="558" s="77" customFormat="1"/>
    <row r="559" s="77" customFormat="1"/>
    <row r="560" s="77" customFormat="1"/>
    <row r="561" s="77" customFormat="1"/>
    <row r="562" s="77" customFormat="1"/>
    <row r="563" s="77" customFormat="1"/>
    <row r="564" s="77" customFormat="1"/>
    <row r="565" s="77" customFormat="1"/>
    <row r="566" s="77" customFormat="1"/>
    <row r="567" s="77" customFormat="1"/>
    <row r="568" s="77" customFormat="1"/>
    <row r="569" s="77" customFormat="1"/>
    <row r="570" s="77" customFormat="1"/>
    <row r="571" s="77" customFormat="1"/>
    <row r="572" s="77" customFormat="1"/>
    <row r="573" s="77" customFormat="1"/>
    <row r="574" s="77" customFormat="1"/>
    <row r="575" s="77" customFormat="1"/>
    <row r="576" s="77" customFormat="1"/>
    <row r="577" s="77" customFormat="1"/>
    <row r="578" s="77" customFormat="1"/>
    <row r="579" s="77" customFormat="1"/>
    <row r="580" s="77" customFormat="1"/>
    <row r="581" s="77" customFormat="1"/>
    <row r="582" s="77" customFormat="1"/>
    <row r="583" s="77" customFormat="1"/>
    <row r="584" s="77" customFormat="1"/>
    <row r="585" s="77" customFormat="1"/>
    <row r="586" s="77" customFormat="1"/>
    <row r="587" s="77" customFormat="1"/>
    <row r="588" s="77" customFormat="1"/>
    <row r="589" s="77" customFormat="1"/>
    <row r="590" s="77" customFormat="1"/>
    <row r="591" s="77" customFormat="1"/>
    <row r="592" s="77" customFormat="1"/>
    <row r="593" s="77" customFormat="1"/>
    <row r="594" s="77" customFormat="1"/>
    <row r="595" s="77" customFormat="1"/>
    <row r="596" s="77" customFormat="1"/>
    <row r="597" s="77" customFormat="1"/>
    <row r="598" s="77" customFormat="1"/>
    <row r="599" s="77" customFormat="1"/>
    <row r="600" s="77" customFormat="1"/>
    <row r="601" s="77" customFormat="1"/>
    <row r="602" s="77" customFormat="1"/>
    <row r="603" s="77" customFormat="1"/>
    <row r="604" s="77" customFormat="1"/>
    <row r="605" s="77" customFormat="1"/>
    <row r="606" s="77" customFormat="1"/>
    <row r="607" s="77" customFormat="1"/>
    <row r="608" s="77" customFormat="1"/>
    <row r="609" s="77" customFormat="1"/>
    <row r="610" s="77" customFormat="1"/>
    <row r="611" s="77" customFormat="1"/>
    <row r="612" s="77" customFormat="1"/>
    <row r="613" s="77" customFormat="1"/>
    <row r="614" s="77" customFormat="1"/>
    <row r="615" s="77" customFormat="1"/>
    <row r="616" s="77" customFormat="1"/>
    <row r="617" s="77" customFormat="1"/>
    <row r="618" s="77" customFormat="1"/>
    <row r="619" s="77" customFormat="1"/>
    <row r="620" s="77" customFormat="1"/>
    <row r="621" s="77" customFormat="1"/>
    <row r="622" s="77" customFormat="1"/>
    <row r="623" s="77" customFormat="1"/>
    <row r="624" s="77" customFormat="1"/>
    <row r="625" s="77" customFormat="1"/>
    <row r="626" s="77" customFormat="1"/>
    <row r="627" s="77" customFormat="1"/>
    <row r="628" s="77" customFormat="1"/>
    <row r="629" s="77" customFormat="1"/>
    <row r="630" s="77" customFormat="1"/>
    <row r="631" s="77" customFormat="1"/>
    <row r="632" s="77" customFormat="1"/>
    <row r="633" s="77" customFormat="1"/>
    <row r="634" s="77" customFormat="1"/>
    <row r="635" s="77" customFormat="1"/>
    <row r="636" s="77" customFormat="1"/>
    <row r="637" s="77" customFormat="1"/>
    <row r="638" s="77" customFormat="1"/>
    <row r="639" s="77" customFormat="1"/>
    <row r="640" s="77" customFormat="1"/>
    <row r="641" s="77" customFormat="1"/>
    <row r="642" s="77" customFormat="1"/>
    <row r="643" s="77" customFormat="1"/>
    <row r="644" s="77" customFormat="1"/>
    <row r="645" s="77" customFormat="1"/>
    <row r="646" s="77" customFormat="1"/>
    <row r="647" s="77" customFormat="1"/>
    <row r="648" s="77" customFormat="1"/>
    <row r="649" s="77" customFormat="1"/>
    <row r="650" s="77" customFormat="1"/>
    <row r="651" s="77" customFormat="1"/>
    <row r="652" s="77" customFormat="1"/>
    <row r="653" s="77" customFormat="1"/>
    <row r="654" s="77" customFormat="1"/>
    <row r="655" s="77" customFormat="1"/>
    <row r="656" s="77" customFormat="1"/>
    <row r="657" s="77" customFormat="1"/>
    <row r="658" s="77" customFormat="1"/>
    <row r="659" s="77" customFormat="1"/>
    <row r="660" s="77" customFormat="1"/>
    <row r="661" s="77" customFormat="1"/>
    <row r="662" s="77" customFormat="1"/>
    <row r="663" s="77" customFormat="1"/>
    <row r="664" s="77" customFormat="1"/>
    <row r="665" s="77" customFormat="1"/>
    <row r="666" s="77" customFormat="1"/>
    <row r="667" s="77" customFormat="1"/>
    <row r="668" s="77" customFormat="1"/>
    <row r="669" s="77" customFormat="1"/>
    <row r="670" s="77" customFormat="1"/>
    <row r="671" s="77" customFormat="1"/>
    <row r="672" s="77" customFormat="1"/>
    <row r="673" s="77" customFormat="1"/>
    <row r="674" s="77" customFormat="1"/>
    <row r="675" s="77" customFormat="1"/>
    <row r="676" s="77" customFormat="1"/>
    <row r="677" s="77" customFormat="1"/>
    <row r="678" s="77" customFormat="1"/>
    <row r="679" s="77" customFormat="1"/>
    <row r="680" s="77" customFormat="1"/>
    <row r="681" s="77" customFormat="1"/>
    <row r="682" s="77" customFormat="1"/>
    <row r="683" s="77" customFormat="1"/>
    <row r="684" s="77" customFormat="1"/>
    <row r="685" s="77" customFormat="1"/>
    <row r="686" s="77" customFormat="1"/>
    <row r="687" s="77" customFormat="1"/>
    <row r="688" s="77" customFormat="1"/>
    <row r="689" s="77" customFormat="1"/>
    <row r="690" s="77" customFormat="1"/>
    <row r="691" s="77" customFormat="1"/>
    <row r="692" s="77" customFormat="1"/>
    <row r="693" s="77" customFormat="1"/>
    <row r="694" s="77" customFormat="1"/>
    <row r="695" s="77" customFormat="1"/>
    <row r="696" s="77" customFormat="1"/>
    <row r="697" s="77" customFormat="1"/>
    <row r="698" s="77" customFormat="1"/>
    <row r="699" s="77" customFormat="1"/>
    <row r="700" s="77" customFormat="1"/>
    <row r="701" s="77" customFormat="1"/>
    <row r="702" s="77" customFormat="1"/>
    <row r="703" s="77" customFormat="1"/>
    <row r="704" s="77" customFormat="1"/>
    <row r="705" s="77" customFormat="1"/>
    <row r="706" s="77" customFormat="1"/>
    <row r="707" s="77" customFormat="1"/>
    <row r="708" s="77" customFormat="1"/>
    <row r="709" s="77" customFormat="1"/>
    <row r="710" s="77" customFormat="1"/>
    <row r="711" s="77" customFormat="1"/>
    <row r="712" s="77" customFormat="1"/>
    <row r="713" s="77" customFormat="1"/>
    <row r="714" s="77" customFormat="1"/>
    <row r="715" s="77" customFormat="1"/>
    <row r="716" s="77" customFormat="1"/>
    <row r="717" s="77" customFormat="1"/>
    <row r="718" s="77" customFormat="1"/>
    <row r="719" s="77" customFormat="1"/>
    <row r="720" s="77" customFormat="1"/>
    <row r="721" s="77" customFormat="1"/>
    <row r="722" s="77" customFormat="1"/>
    <row r="723" s="77" customFormat="1"/>
    <row r="724" s="77" customFormat="1"/>
    <row r="725" s="77" customFormat="1"/>
    <row r="726" s="77" customFormat="1"/>
    <row r="727" s="77" customFormat="1"/>
    <row r="728" s="77" customFormat="1"/>
    <row r="729" s="77" customFormat="1"/>
    <row r="730" s="77" customFormat="1"/>
    <row r="731" s="77" customFormat="1"/>
    <row r="732" s="77" customFormat="1"/>
    <row r="733" s="77" customFormat="1"/>
    <row r="734" s="77" customFormat="1"/>
    <row r="735" s="77" customFormat="1"/>
    <row r="736" s="77" customFormat="1"/>
    <row r="737" s="77" customFormat="1"/>
    <row r="738" s="77" customFormat="1"/>
    <row r="739" s="77" customFormat="1"/>
    <row r="740" s="77" customFormat="1"/>
    <row r="741" s="77" customFormat="1"/>
    <row r="742" s="77" customFormat="1"/>
    <row r="743" s="77" customFormat="1"/>
    <row r="744" s="77" customFormat="1"/>
    <row r="745" s="77" customFormat="1"/>
    <row r="746" s="77" customFormat="1"/>
    <row r="747" s="77" customFormat="1"/>
    <row r="748" s="77" customFormat="1"/>
    <row r="749" s="77" customFormat="1"/>
    <row r="750" s="77" customFormat="1"/>
    <row r="751" s="77" customFormat="1"/>
    <row r="752" s="77" customFormat="1"/>
    <row r="753" s="77" customFormat="1"/>
    <row r="754" s="77" customFormat="1"/>
    <row r="755" s="77" customFormat="1"/>
    <row r="756" s="77" customFormat="1"/>
    <row r="757" s="77" customFormat="1"/>
    <row r="758" s="77" customFormat="1"/>
    <row r="759" s="77" customFormat="1"/>
    <row r="760" s="77" customFormat="1"/>
    <row r="761" s="77" customFormat="1"/>
    <row r="762" s="77" customFormat="1"/>
    <row r="763" s="77" customFormat="1"/>
    <row r="764" s="77" customFormat="1"/>
    <row r="765" s="77" customFormat="1"/>
    <row r="766" s="77" customFormat="1"/>
    <row r="767" s="77" customFormat="1"/>
    <row r="768" s="77" customFormat="1"/>
    <row r="769" s="77" customFormat="1"/>
    <row r="770" s="77" customFormat="1"/>
    <row r="771" s="77" customFormat="1"/>
    <row r="772" s="77" customFormat="1"/>
    <row r="773" s="77" customFormat="1"/>
    <row r="774" s="77" customFormat="1"/>
    <row r="775" s="77" customFormat="1"/>
    <row r="776" s="77" customFormat="1"/>
    <row r="777" s="77" customFormat="1"/>
    <row r="778" s="77" customFormat="1"/>
    <row r="779" s="77" customFormat="1"/>
    <row r="780" s="77" customFormat="1"/>
    <row r="781" s="77" customFormat="1"/>
    <row r="782" s="77" customFormat="1"/>
    <row r="783" s="77" customFormat="1"/>
    <row r="784" s="77" customFormat="1"/>
    <row r="785" s="77" customFormat="1"/>
    <row r="786" s="77" customFormat="1"/>
    <row r="787" s="77" customFormat="1"/>
    <row r="788" s="77" customFormat="1"/>
    <row r="789" s="77" customFormat="1"/>
    <row r="790" s="77" customFormat="1"/>
    <row r="791" s="77" customFormat="1"/>
    <row r="792" s="77" customFormat="1"/>
    <row r="793" s="77" customFormat="1"/>
    <row r="794" s="77" customFormat="1"/>
    <row r="795" s="77" customFormat="1"/>
    <row r="796" s="77" customFormat="1"/>
    <row r="797" s="77" customFormat="1"/>
    <row r="798" s="77" customFormat="1"/>
    <row r="799" s="77" customFormat="1"/>
    <row r="800" s="77" customFormat="1"/>
    <row r="801" s="77" customFormat="1"/>
    <row r="802" s="77" customFormat="1"/>
    <row r="803" s="77" customFormat="1"/>
    <row r="804" s="77" customFormat="1"/>
    <row r="805" s="77" customFormat="1"/>
    <row r="806" s="77" customFormat="1"/>
    <row r="807" s="77" customFormat="1"/>
    <row r="808" s="77" customFormat="1"/>
    <row r="809" s="77" customFormat="1"/>
    <row r="810" s="77" customFormat="1"/>
    <row r="811" s="77" customFormat="1"/>
    <row r="812" s="77" customFormat="1"/>
    <row r="813" s="77" customFormat="1"/>
    <row r="814" s="77" customFormat="1"/>
    <row r="815" s="77" customFormat="1"/>
    <row r="816" s="77" customFormat="1"/>
    <row r="817" s="77" customFormat="1"/>
    <row r="818" s="77" customFormat="1"/>
    <row r="819" s="77" customFormat="1"/>
    <row r="820" s="77" customFormat="1"/>
    <row r="821" s="77" customFormat="1"/>
    <row r="822" s="77" customFormat="1"/>
    <row r="823" s="77" customFormat="1"/>
    <row r="824" s="77" customFormat="1"/>
    <row r="825" s="77" customFormat="1"/>
    <row r="826" s="77" customFormat="1"/>
    <row r="827" s="77" customFormat="1"/>
    <row r="828" s="77" customFormat="1"/>
    <row r="829" s="77" customFormat="1"/>
    <row r="830" s="77" customFormat="1"/>
    <row r="831" s="77" customFormat="1"/>
    <row r="832" s="77" customFormat="1"/>
    <row r="833" s="77" customFormat="1"/>
    <row r="834" s="77" customFormat="1"/>
    <row r="835" s="77" customFormat="1"/>
    <row r="836" s="77" customFormat="1"/>
    <row r="837" s="77" customFormat="1"/>
    <row r="838" s="77" customFormat="1"/>
    <row r="839" s="77" customFormat="1"/>
    <row r="840" s="77" customFormat="1"/>
    <row r="841" s="77" customFormat="1"/>
    <row r="842" s="77" customFormat="1"/>
    <row r="843" s="77" customFormat="1"/>
    <row r="844" s="77" customFormat="1"/>
    <row r="845" s="77" customFormat="1"/>
    <row r="846" s="77" customFormat="1"/>
    <row r="847" s="77" customFormat="1"/>
    <row r="848" s="77" customFormat="1"/>
    <row r="849" s="77" customFormat="1"/>
    <row r="850" s="77" customFormat="1"/>
    <row r="851" s="77" customFormat="1"/>
    <row r="852" s="77" customFormat="1"/>
    <row r="853" s="77" customFormat="1"/>
    <row r="854" s="77" customFormat="1"/>
    <row r="855" s="77" customFormat="1"/>
    <row r="856" s="77" customFormat="1"/>
    <row r="857" s="77" customFormat="1"/>
    <row r="858" s="77" customFormat="1"/>
    <row r="859" s="77" customFormat="1"/>
    <row r="860" s="77" customFormat="1"/>
    <row r="861" s="77" customFormat="1"/>
    <row r="862" s="77" customFormat="1"/>
    <row r="863" s="77" customFormat="1"/>
    <row r="864" s="77" customFormat="1"/>
    <row r="865" s="77" customFormat="1"/>
    <row r="866" s="77" customFormat="1"/>
    <row r="867" s="77" customFormat="1"/>
    <row r="868" s="77" customFormat="1"/>
    <row r="869" s="77" customFormat="1"/>
    <row r="870" s="77" customFormat="1"/>
    <row r="871" s="77" customFormat="1"/>
    <row r="872" s="77" customFormat="1"/>
    <row r="873" s="77" customFormat="1"/>
    <row r="874" s="77" customFormat="1"/>
    <row r="875" s="77" customFormat="1"/>
    <row r="876" s="77" customFormat="1"/>
    <row r="877" s="77" customFormat="1"/>
    <row r="878" s="77" customFormat="1"/>
    <row r="879" s="77" customFormat="1"/>
    <row r="880" s="77" customFormat="1"/>
    <row r="881" s="77" customFormat="1"/>
    <row r="882" s="77" customFormat="1"/>
    <row r="883" s="77" customFormat="1"/>
    <row r="884" s="77" customFormat="1"/>
    <row r="885" s="77" customFormat="1"/>
    <row r="886" s="77" customFormat="1"/>
    <row r="887" s="77" customFormat="1"/>
    <row r="888" s="77" customFormat="1"/>
    <row r="889" s="77" customFormat="1"/>
    <row r="890" s="77" customFormat="1"/>
    <row r="891" s="77" customFormat="1"/>
    <row r="892" s="77" customFormat="1"/>
    <row r="893" s="77" customFormat="1"/>
    <row r="894" s="77" customFormat="1"/>
    <row r="895" s="77" customFormat="1"/>
    <row r="896" s="77" customFormat="1"/>
    <row r="897" s="77" customFormat="1"/>
    <row r="898" s="77" customFormat="1"/>
    <row r="899" s="77" customFormat="1"/>
    <row r="900" s="77" customFormat="1"/>
    <row r="901" s="77" customFormat="1"/>
    <row r="902" s="77" customFormat="1"/>
    <row r="903" s="77" customFormat="1"/>
    <row r="904" s="77" customFormat="1"/>
    <row r="905" s="77" customFormat="1"/>
    <row r="906" s="77" customFormat="1"/>
    <row r="907" s="77" customFormat="1"/>
    <row r="908" s="77" customFormat="1"/>
    <row r="909" s="77" customFormat="1"/>
    <row r="910" s="77" customFormat="1"/>
    <row r="911" s="77" customFormat="1"/>
    <row r="912" s="77" customFormat="1"/>
    <row r="913" s="77" customFormat="1"/>
    <row r="914" s="77" customFormat="1"/>
    <row r="915" s="77" customFormat="1"/>
    <row r="916" s="77" customFormat="1"/>
    <row r="917" s="77" customFormat="1"/>
    <row r="918" s="77" customFormat="1"/>
    <row r="919" s="77" customFormat="1"/>
    <row r="920" s="77" customFormat="1"/>
    <row r="921" s="77" customFormat="1"/>
    <row r="922" s="77" customFormat="1"/>
    <row r="923" s="77" customFormat="1"/>
    <row r="924" s="77" customFormat="1"/>
    <row r="925" s="77" customFormat="1"/>
    <row r="926" s="77" customFormat="1"/>
    <row r="927" s="77" customFormat="1"/>
    <row r="928" s="77" customFormat="1"/>
    <row r="929" s="77" customFormat="1"/>
    <row r="930" s="77" customFormat="1"/>
    <row r="931" s="77" customFormat="1"/>
    <row r="932" s="77" customFormat="1"/>
    <row r="933" s="77" customFormat="1"/>
    <row r="934" s="77" customFormat="1"/>
    <row r="935" s="77" customFormat="1"/>
    <row r="936" s="77" customFormat="1"/>
    <row r="937" s="77" customFormat="1"/>
    <row r="938" s="77" customFormat="1"/>
    <row r="939" s="77" customFormat="1"/>
    <row r="940" s="77" customFormat="1"/>
    <row r="941" s="77" customFormat="1"/>
    <row r="942" s="77" customFormat="1"/>
    <row r="943" s="77" customFormat="1"/>
    <row r="944" s="77" customFormat="1"/>
    <row r="945" s="77" customFormat="1"/>
    <row r="946" s="77" customFormat="1"/>
    <row r="947" s="77" customFormat="1"/>
    <row r="948" s="77" customFormat="1"/>
    <row r="949" s="77" customFormat="1"/>
    <row r="950" s="77" customFormat="1"/>
    <row r="951" s="77" customFormat="1"/>
    <row r="952" s="77" customFormat="1"/>
    <row r="953" s="77" customFormat="1"/>
    <row r="954" s="77" customFormat="1"/>
    <row r="955" s="77" customFormat="1"/>
    <row r="956" s="77" customFormat="1"/>
    <row r="957" s="77" customFormat="1"/>
    <row r="958" s="77" customFormat="1"/>
    <row r="959" s="77" customFormat="1"/>
    <row r="960" s="77" customFormat="1"/>
    <row r="961" s="77" customFormat="1"/>
    <row r="962" s="77" customFormat="1"/>
    <row r="963" s="77" customFormat="1"/>
    <row r="964" s="77" customFormat="1"/>
    <row r="965" s="77" customFormat="1"/>
    <row r="966" s="77" customFormat="1"/>
    <row r="967" s="77" customFormat="1"/>
    <row r="968" s="77" customFormat="1"/>
    <row r="969" s="77" customFormat="1"/>
    <row r="970" s="77" customFormat="1"/>
    <row r="971" s="77" customFormat="1"/>
    <row r="972" s="77" customFormat="1"/>
    <row r="973" s="77" customFormat="1"/>
    <row r="974" s="77" customFormat="1"/>
    <row r="975" s="77" customFormat="1"/>
    <row r="976" s="77" customFormat="1"/>
    <row r="977" s="77" customFormat="1"/>
    <row r="978" s="77" customFormat="1"/>
    <row r="979" s="77" customFormat="1"/>
    <row r="980" s="77" customFormat="1"/>
    <row r="981" s="77" customFormat="1"/>
    <row r="982" s="77" customFormat="1"/>
    <row r="983" s="77" customFormat="1"/>
    <row r="984" s="77" customFormat="1"/>
    <row r="985" s="77" customFormat="1"/>
    <row r="986" s="77" customFormat="1"/>
    <row r="987" s="77" customFormat="1"/>
    <row r="988" s="77" customFormat="1"/>
    <row r="989" s="77" customFormat="1"/>
    <row r="990" s="77" customFormat="1"/>
    <row r="991" s="77" customFormat="1"/>
    <row r="992" s="77" customFormat="1"/>
    <row r="993" s="77" customFormat="1"/>
    <row r="994" s="77" customFormat="1"/>
    <row r="995" s="77" customFormat="1"/>
    <row r="996" s="77" customFormat="1"/>
    <row r="997" s="77" customFormat="1"/>
    <row r="998" s="77" customFormat="1"/>
    <row r="999" s="77" customFormat="1"/>
    <row r="1000" s="77" customFormat="1"/>
    <row r="1001" s="77" customFormat="1"/>
    <row r="1002" s="77" customFormat="1"/>
    <row r="1003" s="77" customFormat="1"/>
    <row r="1004" s="77" customFormat="1"/>
    <row r="1005" s="77" customFormat="1"/>
    <row r="1006" s="77" customFormat="1"/>
    <row r="1007" s="77" customFormat="1"/>
    <row r="1008" s="77" customFormat="1"/>
    <row r="1009" s="77" customFormat="1"/>
    <row r="1010" s="77" customFormat="1"/>
    <row r="1011" s="77" customFormat="1"/>
    <row r="1012" s="77" customFormat="1"/>
    <row r="1013" s="77" customFormat="1"/>
    <row r="1014" s="77" customFormat="1"/>
    <row r="1015" s="77" customFormat="1"/>
    <row r="1016" s="77" customFormat="1"/>
    <row r="1017" s="77" customFormat="1"/>
    <row r="1018" s="77" customFormat="1"/>
    <row r="1019" s="77" customFormat="1"/>
    <row r="1020" s="77" customFormat="1"/>
    <row r="1021" s="77" customFormat="1"/>
    <row r="1022" s="77" customFormat="1"/>
    <row r="1023" s="77" customFormat="1"/>
    <row r="1024" s="77" customFormat="1"/>
    <row r="1025" s="77" customFormat="1"/>
    <row r="1026" s="77" customFormat="1"/>
    <row r="1027" s="77" customFormat="1"/>
    <row r="1028" s="77" customFormat="1"/>
    <row r="1029" s="77" customFormat="1"/>
    <row r="1030" s="77" customFormat="1"/>
    <row r="1031" s="77" customFormat="1"/>
    <row r="1032" s="77" customFormat="1"/>
    <row r="1033" s="77" customFormat="1"/>
    <row r="1034" s="77" customFormat="1"/>
    <row r="1035" s="77" customFormat="1"/>
    <row r="1036" s="77" customFormat="1"/>
    <row r="1037" s="77" customFormat="1"/>
    <row r="1038" s="77" customFormat="1"/>
    <row r="1039" s="77" customFormat="1"/>
    <row r="1040" s="77" customFormat="1"/>
    <row r="1041" s="77" customFormat="1"/>
    <row r="1042" s="77" customFormat="1"/>
    <row r="1043" s="77" customFormat="1"/>
    <row r="1044" s="77" customFormat="1"/>
    <row r="1045" s="77" customFormat="1"/>
    <row r="1046" s="77" customFormat="1"/>
    <row r="1047" s="77" customFormat="1"/>
    <row r="1048" s="77" customFormat="1"/>
    <row r="1049" s="77" customFormat="1"/>
    <row r="1050" s="77" customFormat="1"/>
    <row r="1051" s="77" customFormat="1"/>
    <row r="1052" s="77" customFormat="1"/>
    <row r="1053" s="77" customFormat="1"/>
    <row r="1054" s="77" customFormat="1"/>
    <row r="1055" s="77" customFormat="1"/>
    <row r="1056" s="77" customFormat="1"/>
    <row r="1057" s="77" customFormat="1"/>
    <row r="1058" s="77" customFormat="1"/>
    <row r="1059" s="77" customFormat="1"/>
    <row r="1060" s="77" customFormat="1"/>
    <row r="1061" s="77" customFormat="1"/>
    <row r="1062" s="77" customFormat="1"/>
    <row r="1063" s="77" customFormat="1"/>
    <row r="1064" s="77" customFormat="1"/>
    <row r="1065" s="77" customFormat="1"/>
    <row r="1066" s="77" customFormat="1"/>
    <row r="1067" s="77" customFormat="1"/>
    <row r="1068" s="77" customFormat="1"/>
    <row r="1069" s="77" customFormat="1"/>
    <row r="1070" s="77" customFormat="1"/>
    <row r="1071" s="77" customFormat="1"/>
    <row r="1072" s="77" customFormat="1"/>
    <row r="1073" s="77" customFormat="1"/>
    <row r="1074" s="77" customFormat="1"/>
    <row r="1075" s="77" customFormat="1"/>
    <row r="1076" s="77" customFormat="1"/>
    <row r="1077" s="77" customFormat="1"/>
    <row r="1078" s="77" customFormat="1"/>
    <row r="1079" s="77" customFormat="1"/>
    <row r="1080" s="77" customFormat="1"/>
    <row r="1081" s="77" customFormat="1"/>
    <row r="1082" s="77" customFormat="1"/>
    <row r="1083" s="77" customFormat="1"/>
    <row r="1084" s="77" customFormat="1"/>
    <row r="1085" s="77" customFormat="1"/>
    <row r="1086" s="77" customFormat="1"/>
    <row r="1087" s="77" customFormat="1"/>
    <row r="1088" s="77" customFormat="1"/>
    <row r="1089" s="77" customFormat="1"/>
    <row r="1090" s="77" customFormat="1"/>
    <row r="1091" s="77" customFormat="1"/>
    <row r="1092" s="77" customFormat="1"/>
    <row r="1093" s="77" customFormat="1"/>
    <row r="1094" s="77" customFormat="1"/>
    <row r="1095" s="77" customFormat="1"/>
    <row r="1096" s="77" customFormat="1"/>
    <row r="1097" s="77" customFormat="1"/>
    <row r="1098" s="77" customFormat="1"/>
    <row r="1099" s="77" customFormat="1"/>
    <row r="1100" s="77" customFormat="1"/>
    <row r="1101" s="77" customFormat="1"/>
    <row r="1102" s="77" customFormat="1"/>
    <row r="1103" s="77" customFormat="1"/>
    <row r="1104" s="77" customFormat="1"/>
    <row r="1105" s="77" customFormat="1"/>
    <row r="1106" s="77" customFormat="1"/>
    <row r="1107" s="77" customFormat="1"/>
    <row r="1108" s="77" customFormat="1"/>
    <row r="1109" s="77" customFormat="1"/>
    <row r="1110" s="77" customFormat="1"/>
    <row r="1111" s="77" customFormat="1"/>
    <row r="1112" s="77" customFormat="1"/>
    <row r="1113" s="77" customFormat="1"/>
    <row r="1114" s="77" customFormat="1"/>
    <row r="1115" s="77" customFormat="1"/>
    <row r="1116" s="77" customFormat="1"/>
    <row r="1117" s="77" customFormat="1"/>
    <row r="1118" s="77" customFormat="1"/>
    <row r="1119" s="77" customFormat="1"/>
    <row r="1120" s="77" customFormat="1"/>
    <row r="1121" s="77" customFormat="1"/>
    <row r="1122" s="77" customFormat="1"/>
    <row r="1123" s="77" customFormat="1"/>
    <row r="1124" s="77" customFormat="1"/>
    <row r="1125" s="77" customFormat="1"/>
    <row r="1126" s="77" customFormat="1"/>
    <row r="1127" s="77" customFormat="1"/>
    <row r="1128" s="77" customFormat="1"/>
    <row r="1129" s="77" customFormat="1"/>
    <row r="1130" s="77" customFormat="1"/>
    <row r="1131" s="77" customFormat="1"/>
    <row r="1132" s="77" customFormat="1"/>
    <row r="1133" s="77" customFormat="1"/>
    <row r="1134" s="77" customFormat="1"/>
    <row r="1135" s="77" customFormat="1"/>
    <row r="1136" s="77" customFormat="1"/>
    <row r="1137" s="77" customFormat="1"/>
    <row r="1138" s="77" customFormat="1"/>
    <row r="1139" s="77" customFormat="1"/>
    <row r="1140" s="77" customFormat="1"/>
    <row r="1141" s="77" customFormat="1"/>
    <row r="1142" s="77" customFormat="1"/>
    <row r="1143" s="77" customFormat="1"/>
    <row r="1144" s="77" customFormat="1"/>
    <row r="1145" s="77" customFormat="1"/>
    <row r="1146" s="77" customFormat="1"/>
    <row r="1147" s="77" customFormat="1"/>
    <row r="1148" s="77" customFormat="1"/>
    <row r="1149" s="77" customFormat="1"/>
    <row r="1150" s="77" customFormat="1"/>
    <row r="1151" s="77" customFormat="1"/>
    <row r="1152" s="77" customFormat="1"/>
    <row r="1153" s="77" customFormat="1"/>
    <row r="1154" s="77" customFormat="1"/>
    <row r="1155" s="77" customFormat="1"/>
    <row r="1156" s="77" customFormat="1"/>
    <row r="1157" s="77" customFormat="1"/>
    <row r="1158" s="77" customFormat="1"/>
    <row r="1159" s="77" customFormat="1"/>
    <row r="1160" s="77" customFormat="1"/>
    <row r="1161" s="77" customFormat="1"/>
    <row r="1162" s="77" customFormat="1"/>
    <row r="1163" s="77" customFormat="1"/>
    <row r="1164" s="77" customFormat="1"/>
    <row r="1165" s="77" customFormat="1"/>
    <row r="1166" s="77" customFormat="1"/>
    <row r="1167" s="77" customFormat="1"/>
    <row r="1168" s="77" customFormat="1"/>
    <row r="1169" s="77" customFormat="1"/>
    <row r="1170" s="77" customFormat="1"/>
    <row r="1171" s="77" customFormat="1"/>
    <row r="1172" s="77" customFormat="1"/>
    <row r="1173" s="77" customFormat="1"/>
    <row r="1174" s="77" customFormat="1"/>
    <row r="1175" s="77" customFormat="1"/>
    <row r="1176" s="77" customFormat="1"/>
    <row r="1177" s="77" customFormat="1"/>
    <row r="1178" s="77" customFormat="1"/>
    <row r="1179" s="77" customFormat="1"/>
    <row r="1180" s="77" customFormat="1"/>
    <row r="1181" s="77" customFormat="1"/>
    <row r="1182" s="77" customFormat="1"/>
    <row r="1183" s="77" customFormat="1"/>
    <row r="1184" s="77" customFormat="1"/>
    <row r="1185" s="77" customFormat="1"/>
    <row r="1186" s="77" customFormat="1"/>
    <row r="1187" s="77" customFormat="1"/>
    <row r="1188" s="77" customFormat="1"/>
    <row r="1189" s="77" customFormat="1"/>
    <row r="1190" s="77" customFormat="1"/>
    <row r="1191" s="77" customFormat="1"/>
    <row r="1192" s="77" customFormat="1"/>
    <row r="1193" s="77" customFormat="1"/>
    <row r="1194" s="77" customFormat="1"/>
    <row r="1195" s="77" customFormat="1"/>
    <row r="1196" s="77" customFormat="1"/>
    <row r="1197" s="77" customFormat="1"/>
    <row r="1198" s="77" customFormat="1"/>
    <row r="1199" s="77" customFormat="1"/>
    <row r="1200" s="77" customFormat="1"/>
    <row r="1201" s="77" customFormat="1"/>
    <row r="1202" s="77" customFormat="1"/>
    <row r="1203" s="77" customFormat="1"/>
    <row r="1204" s="77" customFormat="1"/>
    <row r="1205" s="77" customFormat="1"/>
    <row r="1206" s="77" customFormat="1"/>
    <row r="1207" s="77" customFormat="1"/>
    <row r="1208" s="77" customFormat="1"/>
    <row r="1209" s="77" customFormat="1"/>
    <row r="1210" s="77" customFormat="1"/>
    <row r="1211" s="77" customFormat="1"/>
    <row r="1212" s="77" customFormat="1"/>
    <row r="1213" s="77" customFormat="1"/>
    <row r="1214" s="77" customFormat="1"/>
    <row r="1215" s="77" customFormat="1"/>
    <row r="1216" s="77" customFormat="1"/>
    <row r="1217" s="77" customFormat="1"/>
    <row r="1218" s="77" customFormat="1"/>
    <row r="1219" s="77" customFormat="1"/>
    <row r="1220" s="77" customFormat="1"/>
    <row r="1221" s="77" customFormat="1"/>
    <row r="1222" s="77" customFormat="1"/>
    <row r="1223" s="77" customFormat="1"/>
    <row r="1224" s="77" customFormat="1"/>
    <row r="1225" s="77" customFormat="1"/>
    <row r="1226" s="77" customFormat="1"/>
    <row r="1227" s="77" customFormat="1"/>
    <row r="1228" s="77" customFormat="1"/>
    <row r="1229" s="77" customFormat="1"/>
    <row r="1230" s="77" customFormat="1"/>
    <row r="1231" s="77" customFormat="1"/>
    <row r="1232" s="77" customFormat="1"/>
    <row r="1233" s="77" customFormat="1"/>
    <row r="1234" s="77" customFormat="1"/>
    <row r="1235" s="77" customFormat="1"/>
    <row r="1236" s="77" customFormat="1"/>
    <row r="1237" s="77" customFormat="1"/>
    <row r="1238" s="77" customFormat="1"/>
    <row r="1239" s="77" customFormat="1"/>
    <row r="1240" s="77" customFormat="1"/>
    <row r="1241" s="77" customFormat="1"/>
    <row r="1242" s="77" customFormat="1"/>
    <row r="1243" s="77" customFormat="1"/>
    <row r="1244" s="77" customFormat="1"/>
    <row r="1245" s="77" customFormat="1"/>
    <row r="1246" s="77" customFormat="1"/>
    <row r="1247" s="77" customFormat="1"/>
    <row r="1248" s="77" customFormat="1"/>
    <row r="1249" s="77" customFormat="1"/>
    <row r="1250" s="77" customFormat="1"/>
    <row r="1251" s="77" customFormat="1"/>
    <row r="1252" s="77" customFormat="1"/>
    <row r="1253" s="77" customFormat="1"/>
    <row r="1254" s="77" customFormat="1"/>
    <row r="1255" s="77" customFormat="1"/>
    <row r="1256" s="77" customFormat="1"/>
    <row r="1257" s="77" customFormat="1"/>
    <row r="1258" s="77" customFormat="1"/>
    <row r="1259" s="77" customFormat="1"/>
    <row r="1260" s="77" customFormat="1"/>
    <row r="1261" s="77" customFormat="1"/>
    <row r="1262" s="77" customFormat="1"/>
    <row r="1263" s="77" customFormat="1"/>
    <row r="1264" s="77" customFormat="1"/>
    <row r="1265" s="77" customFormat="1"/>
    <row r="1266" s="77" customFormat="1"/>
    <row r="1267" s="77" customFormat="1"/>
    <row r="1268" s="77" customFormat="1"/>
    <row r="1269" s="77" customFormat="1"/>
    <row r="1270" s="77" customFormat="1"/>
    <row r="1271" s="77" customFormat="1"/>
    <row r="1272" s="77" customFormat="1"/>
    <row r="1273" s="77" customFormat="1"/>
    <row r="1274" s="77" customFormat="1"/>
    <row r="1275" s="77" customFormat="1"/>
    <row r="1276" s="77" customFormat="1"/>
    <row r="1277" s="77" customFormat="1"/>
    <row r="1278" s="77" customFormat="1"/>
    <row r="1279" s="77" customFormat="1"/>
    <row r="1280" s="77" customFormat="1"/>
    <row r="1281" s="77" customFormat="1"/>
    <row r="1282" s="77" customFormat="1"/>
    <row r="1283" s="77" customFormat="1"/>
    <row r="1284" s="77" customFormat="1"/>
    <row r="1285" s="77" customFormat="1"/>
    <row r="1286" s="77" customFormat="1"/>
    <row r="1287" s="77" customFormat="1"/>
    <row r="1288" s="77" customFormat="1"/>
    <row r="1289" s="77" customFormat="1"/>
    <row r="1290" s="77" customFormat="1"/>
    <row r="1291" s="77" customFormat="1"/>
    <row r="1292" s="77" customFormat="1"/>
    <row r="1293" s="77" customFormat="1"/>
    <row r="1294" s="77" customFormat="1"/>
    <row r="1295" s="77" customFormat="1"/>
    <row r="1296" s="77" customFormat="1"/>
    <row r="1297" s="77" customFormat="1"/>
    <row r="1298" s="77" customFormat="1"/>
    <row r="1299" s="77" customFormat="1"/>
    <row r="1300" s="77" customFormat="1"/>
    <row r="1301" s="77" customFormat="1"/>
    <row r="1302" s="77" customFormat="1"/>
    <row r="1303" s="77" customFormat="1"/>
    <row r="1304" s="77" customFormat="1"/>
    <row r="1305" s="77" customFormat="1"/>
    <row r="1306" s="77" customFormat="1"/>
    <row r="1307" s="77" customFormat="1"/>
    <row r="1308" s="77" customFormat="1"/>
    <row r="1309" s="77" customFormat="1"/>
    <row r="1310" s="77" customFormat="1"/>
    <row r="1311" s="77" customFormat="1"/>
    <row r="1312" s="77" customFormat="1"/>
    <row r="1313" s="77" customFormat="1"/>
    <row r="1314" s="77" customFormat="1"/>
    <row r="1315" s="77" customFormat="1"/>
    <row r="1316" s="77" customFormat="1"/>
    <row r="1317" s="77" customFormat="1"/>
    <row r="1318" s="77" customFormat="1"/>
    <row r="1319" s="77" customFormat="1"/>
    <row r="1320" s="77" customFormat="1"/>
    <row r="1321" s="77" customFormat="1"/>
    <row r="1322" s="77" customFormat="1"/>
    <row r="1323" s="77" customFormat="1"/>
    <row r="1324" s="77" customFormat="1"/>
    <row r="1325" s="77" customFormat="1"/>
    <row r="1326" s="77" customFormat="1"/>
    <row r="1327" s="77" customFormat="1"/>
    <row r="1328" s="77" customFormat="1"/>
    <row r="1329" s="77" customFormat="1"/>
    <row r="1330" s="77" customFormat="1"/>
    <row r="1331" s="77" customFormat="1"/>
    <row r="1332" s="77" customFormat="1"/>
    <row r="1333" s="77" customFormat="1"/>
    <row r="1334" s="77" customFormat="1"/>
    <row r="1335" s="77" customFormat="1"/>
    <row r="1336" s="77" customFormat="1"/>
    <row r="1337" s="77" customFormat="1"/>
    <row r="1338" s="77" customFormat="1"/>
    <row r="1339" s="77" customFormat="1"/>
    <row r="1340" s="77" customFormat="1"/>
    <row r="1341" s="77" customFormat="1"/>
    <row r="1342" s="77" customFormat="1"/>
    <row r="1343" s="77" customFormat="1"/>
    <row r="1344" s="77" customFormat="1"/>
    <row r="1345" s="77" customFormat="1"/>
    <row r="1346" s="77" customFormat="1"/>
    <row r="1347" s="77" customFormat="1"/>
    <row r="1348" s="77" customFormat="1"/>
    <row r="1349" s="77" customFormat="1"/>
    <row r="1350" s="77" customFormat="1"/>
    <row r="1351" s="77" customFormat="1"/>
    <row r="1352" s="77" customFormat="1"/>
    <row r="1353" s="77" customFormat="1"/>
    <row r="1354" s="77" customFormat="1"/>
    <row r="1355" s="77" customFormat="1"/>
    <row r="1356" s="77" customFormat="1"/>
    <row r="1357" s="77" customFormat="1"/>
    <row r="1358" s="77" customFormat="1"/>
    <row r="1359" s="77" customFormat="1"/>
    <row r="1360" s="77" customFormat="1"/>
    <row r="1361" s="77" customFormat="1"/>
    <row r="1362" s="77" customFormat="1"/>
    <row r="1363" s="77" customFormat="1"/>
    <row r="1364" s="77" customFormat="1"/>
    <row r="1365" s="77" customFormat="1"/>
    <row r="1366" s="77" customFormat="1"/>
    <row r="1367" s="77" customFormat="1"/>
    <row r="1368" s="77" customFormat="1"/>
    <row r="1369" s="77" customFormat="1"/>
    <row r="1370" s="77" customFormat="1"/>
    <row r="1371" s="77" customFormat="1"/>
    <row r="1372" s="77" customFormat="1"/>
    <row r="1373" s="77" customFormat="1"/>
    <row r="1374" s="77" customFormat="1"/>
    <row r="1375" s="77" customFormat="1"/>
    <row r="1376" s="77" customFormat="1"/>
    <row r="1377" s="77" customFormat="1"/>
    <row r="1378" s="77" customFormat="1"/>
    <row r="1379" s="77" customFormat="1"/>
    <row r="1380" s="77" customFormat="1"/>
    <row r="1381" s="77" customFormat="1"/>
    <row r="1382" s="77" customFormat="1"/>
    <row r="1383" s="77" customFormat="1"/>
    <row r="1384" s="77" customFormat="1"/>
    <row r="1385" s="77" customFormat="1"/>
    <row r="1386" s="77" customFormat="1"/>
    <row r="1387" s="77" customFormat="1"/>
    <row r="1388" s="77" customFormat="1"/>
    <row r="1389" s="77" customFormat="1"/>
    <row r="1390" s="77" customFormat="1"/>
    <row r="1391" s="77" customFormat="1"/>
    <row r="1392" s="77" customFormat="1"/>
    <row r="1393" s="77" customFormat="1"/>
    <row r="1394" s="77" customFormat="1"/>
    <row r="1395" s="77" customFormat="1"/>
    <row r="1396" s="77" customFormat="1"/>
    <row r="1397" s="77" customFormat="1"/>
    <row r="1398" s="77" customFormat="1"/>
    <row r="1399" s="77" customFormat="1"/>
    <row r="1400" s="77" customFormat="1"/>
    <row r="1401" s="77" customFormat="1"/>
    <row r="1402" s="77" customFormat="1"/>
    <row r="1403" s="77" customFormat="1"/>
    <row r="1404" s="77" customFormat="1"/>
    <row r="1405" s="77" customFormat="1"/>
    <row r="1406" s="77" customFormat="1"/>
    <row r="1407" s="77" customFormat="1"/>
    <row r="1408" s="77" customFormat="1"/>
    <row r="1409" s="77" customFormat="1"/>
    <row r="1410" s="77" customFormat="1"/>
    <row r="1411" s="77" customFormat="1"/>
    <row r="1412" s="77" customFormat="1"/>
    <row r="1413" s="77" customFormat="1"/>
    <row r="1414" s="77" customFormat="1"/>
    <row r="1415" s="77" customFormat="1"/>
    <row r="1416" s="77" customFormat="1"/>
    <row r="1417" s="77" customFormat="1"/>
    <row r="1418" s="77" customFormat="1"/>
    <row r="1419" s="77" customFormat="1"/>
    <row r="1420" s="77" customFormat="1"/>
    <row r="1421" s="77" customFormat="1"/>
    <row r="1422" s="77" customFormat="1"/>
    <row r="1423" s="77" customFormat="1"/>
    <row r="1424" s="77" customFormat="1"/>
    <row r="1425" s="77" customFormat="1"/>
    <row r="1426" s="77" customFormat="1"/>
    <row r="1427" s="77" customFormat="1"/>
    <row r="1428" s="77" customFormat="1"/>
    <row r="1429" s="77" customFormat="1"/>
    <row r="1430" s="77" customFormat="1"/>
    <row r="1431" s="77" customFormat="1"/>
    <row r="1432" s="77" customFormat="1"/>
    <row r="1433" s="77" customFormat="1"/>
    <row r="1434" s="77" customFormat="1"/>
    <row r="1435" s="77" customFormat="1"/>
    <row r="1436" s="77" customFormat="1"/>
    <row r="1437" s="77" customFormat="1"/>
    <row r="1438" s="77" customFormat="1"/>
    <row r="1439" s="77" customFormat="1"/>
    <row r="1440" s="77" customFormat="1"/>
    <row r="1441" s="77" customFormat="1"/>
    <row r="1442" s="77" customFormat="1"/>
    <row r="1443" s="77" customFormat="1"/>
    <row r="1444" s="77" customFormat="1"/>
    <row r="1445" s="77" customFormat="1"/>
    <row r="1446" s="77" customFormat="1"/>
    <row r="1447" s="77" customFormat="1"/>
    <row r="1448" s="77" customFormat="1"/>
    <row r="1449" s="77" customFormat="1"/>
    <row r="1450" s="77" customFormat="1"/>
    <row r="1451" s="77" customFormat="1"/>
    <row r="1452" s="77" customFormat="1"/>
    <row r="1453" s="77" customFormat="1"/>
    <row r="1454" s="77" customFormat="1"/>
    <row r="1455" s="77" customFormat="1"/>
    <row r="1456" s="77" customFormat="1"/>
    <row r="1457" s="77" customFormat="1"/>
    <row r="1458" s="77" customFormat="1"/>
    <row r="1459" s="77" customFormat="1"/>
    <row r="1460" s="77" customFormat="1"/>
    <row r="1461" s="77" customFormat="1"/>
    <row r="1462" s="77" customFormat="1"/>
    <row r="1463" s="77" customFormat="1"/>
    <row r="1464" s="77" customFormat="1"/>
    <row r="1465" s="77" customFormat="1"/>
    <row r="1466" s="77" customFormat="1"/>
    <row r="1467" s="77" customFormat="1"/>
    <row r="1468" s="77" customFormat="1"/>
    <row r="1469" s="77" customFormat="1"/>
    <row r="1470" s="77" customFormat="1"/>
    <row r="1471" s="77" customFormat="1"/>
    <row r="1472" s="77" customFormat="1"/>
    <row r="1473" s="77" customFormat="1"/>
    <row r="1474" s="77" customFormat="1"/>
    <row r="1475" s="77" customFormat="1"/>
    <row r="1476" s="77" customFormat="1"/>
    <row r="1477" s="77" customFormat="1"/>
    <row r="1478" s="77" customFormat="1"/>
    <row r="1479" s="77" customFormat="1"/>
    <row r="1480" s="77" customFormat="1"/>
    <row r="1481" s="77" customFormat="1"/>
    <row r="1482" s="77" customFormat="1"/>
    <row r="1483" s="77" customFormat="1"/>
    <row r="1484" s="77" customFormat="1"/>
    <row r="1485" s="77" customFormat="1"/>
    <row r="1486" s="77" customFormat="1"/>
    <row r="1487" s="77" customFormat="1"/>
  </sheetData>
  <sheetProtection password="CC61" sheet="1" objects="1" scenarios="1"/>
  <mergeCells count="178">
    <mergeCell ref="C5:O5"/>
    <mergeCell ref="P5:Q5"/>
    <mergeCell ref="C6:O6"/>
    <mergeCell ref="P6:Q6"/>
    <mergeCell ref="C7:O7"/>
    <mergeCell ref="P7:Q7"/>
    <mergeCell ref="B2:N2"/>
    <mergeCell ref="O2:Q3"/>
    <mergeCell ref="B3:N3"/>
    <mergeCell ref="C4:D4"/>
    <mergeCell ref="E4:J4"/>
    <mergeCell ref="L4:N4"/>
    <mergeCell ref="P4:Q4"/>
    <mergeCell ref="B8:B11"/>
    <mergeCell ref="C8:L8"/>
    <mergeCell ref="M8:O8"/>
    <mergeCell ref="P8:Q10"/>
    <mergeCell ref="C9:L9"/>
    <mergeCell ref="M9:O9"/>
    <mergeCell ref="C10:L10"/>
    <mergeCell ref="M10:O10"/>
    <mergeCell ref="C11:O11"/>
    <mergeCell ref="P11:Q11"/>
    <mergeCell ref="K14:L14"/>
    <mergeCell ref="M14:O14"/>
    <mergeCell ref="E15:G15"/>
    <mergeCell ref="H15:J15"/>
    <mergeCell ref="K15:L15"/>
    <mergeCell ref="M15:O15"/>
    <mergeCell ref="C12:O12"/>
    <mergeCell ref="P12:Q12"/>
    <mergeCell ref="B13:B15"/>
    <mergeCell ref="C13:J13"/>
    <mergeCell ref="K13:L13"/>
    <mergeCell ref="M13:O13"/>
    <mergeCell ref="P13:Q15"/>
    <mergeCell ref="C14:D15"/>
    <mergeCell ref="E14:G14"/>
    <mergeCell ref="H14:J14"/>
    <mergeCell ref="K26:M26"/>
    <mergeCell ref="N26:O26"/>
    <mergeCell ref="D27:G27"/>
    <mergeCell ref="C16:O16"/>
    <mergeCell ref="P16:Q16"/>
    <mergeCell ref="C17:O17"/>
    <mergeCell ref="P17:Q17"/>
    <mergeCell ref="C18:O18"/>
    <mergeCell ref="P18:Q18"/>
    <mergeCell ref="P32:Q32"/>
    <mergeCell ref="C33:O33"/>
    <mergeCell ref="P33:Q33"/>
    <mergeCell ref="C19:O19"/>
    <mergeCell ref="P19:Q19"/>
    <mergeCell ref="B20:B35"/>
    <mergeCell ref="C20:Q20"/>
    <mergeCell ref="C21:Q21"/>
    <mergeCell ref="D22:G22"/>
    <mergeCell ref="H22:I22"/>
    <mergeCell ref="J22:J23"/>
    <mergeCell ref="K22:M23"/>
    <mergeCell ref="N22:O23"/>
    <mergeCell ref="D28:G28"/>
    <mergeCell ref="H28:I28"/>
    <mergeCell ref="K28:M28"/>
    <mergeCell ref="N28:O28"/>
    <mergeCell ref="D29:G29"/>
    <mergeCell ref="H29:I29"/>
    <mergeCell ref="K29:M29"/>
    <mergeCell ref="N29:O29"/>
    <mergeCell ref="N25:O25"/>
    <mergeCell ref="D26:G26"/>
    <mergeCell ref="H26:I26"/>
    <mergeCell ref="C34:O34"/>
    <mergeCell ref="P34:Q34"/>
    <mergeCell ref="D30:G30"/>
    <mergeCell ref="H30:I30"/>
    <mergeCell ref="K30:M30"/>
    <mergeCell ref="N30:O30"/>
    <mergeCell ref="D31:G31"/>
    <mergeCell ref="H31:I31"/>
    <mergeCell ref="K31:M31"/>
    <mergeCell ref="N31:O31"/>
    <mergeCell ref="P22:Q31"/>
    <mergeCell ref="D23:G23"/>
    <mergeCell ref="H23:I23"/>
    <mergeCell ref="D24:G24"/>
    <mergeCell ref="H24:I24"/>
    <mergeCell ref="K24:M24"/>
    <mergeCell ref="N24:O24"/>
    <mergeCell ref="H27:I27"/>
    <mergeCell ref="K27:M27"/>
    <mergeCell ref="N27:O27"/>
    <mergeCell ref="D25:G25"/>
    <mergeCell ref="H25:I25"/>
    <mergeCell ref="K25:M25"/>
    <mergeCell ref="C32:O32"/>
    <mergeCell ref="C35:O35"/>
    <mergeCell ref="P35:Q35"/>
    <mergeCell ref="B36:B46"/>
    <mergeCell ref="C36:Q36"/>
    <mergeCell ref="C37:O37"/>
    <mergeCell ref="P37:Q37"/>
    <mergeCell ref="C38:O38"/>
    <mergeCell ref="P38:Q38"/>
    <mergeCell ref="C39:O39"/>
    <mergeCell ref="P39:Q39"/>
    <mergeCell ref="C43:O43"/>
    <mergeCell ref="P43:Q43"/>
    <mergeCell ref="C44:O44"/>
    <mergeCell ref="P44:Q44"/>
    <mergeCell ref="C45:O45"/>
    <mergeCell ref="P45:Q45"/>
    <mergeCell ref="C40:O40"/>
    <mergeCell ref="P40:Q40"/>
    <mergeCell ref="C41:O41"/>
    <mergeCell ref="P41:Q41"/>
    <mergeCell ref="C42:O42"/>
    <mergeCell ref="P42:Q42"/>
    <mergeCell ref="B50:B60"/>
    <mergeCell ref="C50:Q50"/>
    <mergeCell ref="C51:G51"/>
    <mergeCell ref="H51:K51"/>
    <mergeCell ref="L51:O51"/>
    <mergeCell ref="P51:Q51"/>
    <mergeCell ref="C52:E52"/>
    <mergeCell ref="F52:G52"/>
    <mergeCell ref="C46:O46"/>
    <mergeCell ref="P46:Q46"/>
    <mergeCell ref="C47:O47"/>
    <mergeCell ref="P47:Q47"/>
    <mergeCell ref="C48:O48"/>
    <mergeCell ref="P48:Q48"/>
    <mergeCell ref="H52:J52"/>
    <mergeCell ref="L52:N52"/>
    <mergeCell ref="P52:Q52"/>
    <mergeCell ref="C53:E53"/>
    <mergeCell ref="F53:G53"/>
    <mergeCell ref="H53:J53"/>
    <mergeCell ref="L53:N53"/>
    <mergeCell ref="P53:Q53"/>
    <mergeCell ref="C49:O49"/>
    <mergeCell ref="P49:Q49"/>
    <mergeCell ref="C54:E54"/>
    <mergeCell ref="F54:G54"/>
    <mergeCell ref="H54:J54"/>
    <mergeCell ref="L54:N54"/>
    <mergeCell ref="P54:Q54"/>
    <mergeCell ref="C55:E55"/>
    <mergeCell ref="F55:G55"/>
    <mergeCell ref="H55:J55"/>
    <mergeCell ref="L55:N55"/>
    <mergeCell ref="P55:Q55"/>
    <mergeCell ref="C59:O59"/>
    <mergeCell ref="P59:Q59"/>
    <mergeCell ref="C60:O60"/>
    <mergeCell ref="P60:Q60"/>
    <mergeCell ref="C61:O61"/>
    <mergeCell ref="P61:Q61"/>
    <mergeCell ref="C56:O56"/>
    <mergeCell ref="P56:Q56"/>
    <mergeCell ref="C57:O57"/>
    <mergeCell ref="P57:Q57"/>
    <mergeCell ref="C58:O58"/>
    <mergeCell ref="P58:Q58"/>
    <mergeCell ref="M64:N64"/>
    <mergeCell ref="P64:Q64"/>
    <mergeCell ref="B65:O65"/>
    <mergeCell ref="P65:Q65"/>
    <mergeCell ref="C62:O62"/>
    <mergeCell ref="P62:Q62"/>
    <mergeCell ref="B63:B64"/>
    <mergeCell ref="C63:E64"/>
    <mergeCell ref="F63:I63"/>
    <mergeCell ref="J63:K63"/>
    <mergeCell ref="M63:N63"/>
    <mergeCell ref="P63:Q63"/>
    <mergeCell ref="F64:I64"/>
    <mergeCell ref="J64:K64"/>
  </mergeCells>
  <conditionalFormatting sqref="B65:O65">
    <cfRule type="containsText" dxfId="7" priority="12" operator="containsText" text="Income Tax Payable (Old Tax Regime)">
      <formula>NOT(ISERROR(SEARCH("Income Tax Payable (Old Tax Regime)",B65)))</formula>
    </cfRule>
    <cfRule type="containsText" dxfId="6" priority="13" operator="containsText" text="Income Tax Refundable (Old Tax Regime)">
      <formula>NOT(ISERROR(SEARCH("Income Tax Refundable (Old Tax Regime)",B65)))</formula>
    </cfRule>
  </conditionalFormatting>
  <conditionalFormatting sqref="C64:E64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P65:Q65">
    <cfRule type="cellIs" dxfId="5" priority="14" operator="lessThanOrEqual">
      <formula>0</formula>
    </cfRule>
    <cfRule type="cellIs" dxfId="4" priority="15" operator="greaterThanOrEqual">
      <formula>0</formula>
    </cfRule>
  </conditionalFormatting>
  <printOptions horizontalCentered="1" verticalCentered="1"/>
  <pageMargins left="0.25" right="0.25" top="0.25" bottom="0" header="0" footer="0"/>
  <pageSetup paperSize="9" scale="4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F1361"/>
  <sheetViews>
    <sheetView zoomScale="50" zoomScaleNormal="50" workbookViewId="0">
      <selection activeCell="C6" sqref="C6:O6"/>
    </sheetView>
  </sheetViews>
  <sheetFormatPr defaultRowHeight="14.4"/>
  <cols>
    <col min="1" max="1" width="7.33203125" customWidth="1"/>
    <col min="2" max="2" width="8.77734375" customWidth="1"/>
    <col min="4" max="4" width="13.88671875" customWidth="1"/>
    <col min="5" max="5" width="11.44140625" customWidth="1"/>
    <col min="6" max="6" width="10.6640625" customWidth="1"/>
    <col min="7" max="7" width="15.6640625" customWidth="1"/>
    <col min="8" max="8" width="11.5546875" customWidth="1"/>
    <col min="9" max="9" width="11.33203125" customWidth="1"/>
    <col min="10" max="10" width="12.77734375" customWidth="1"/>
    <col min="11" max="11" width="24.21875" customWidth="1"/>
    <col min="12" max="12" width="19.77734375" customWidth="1"/>
    <col min="13" max="13" width="10.44140625" customWidth="1"/>
    <col min="14" max="14" width="11" customWidth="1"/>
    <col min="15" max="15" width="36.109375" customWidth="1"/>
    <col min="16" max="16" width="10.44140625" customWidth="1"/>
    <col min="17" max="17" width="19.44140625" customWidth="1"/>
    <col min="20" max="20" width="11.6640625" bestFit="1" customWidth="1"/>
  </cols>
  <sheetData>
    <row r="1" spans="1:84" ht="41.7" customHeight="1" thickBo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</row>
    <row r="2" spans="1:84" ht="43.2" customHeight="1">
      <c r="A2" s="39"/>
      <c r="B2" s="247" t="str">
        <f>MASTERDATA!D3</f>
        <v xml:space="preserve">GOVT SR SEC SCHOOL VEER DHOLIYA 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326" t="s">
        <v>181</v>
      </c>
      <c r="P2" s="326"/>
      <c r="Q2" s="327"/>
      <c r="R2" s="2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</row>
    <row r="3" spans="1:84" ht="43.2" customHeight="1">
      <c r="A3" s="39"/>
      <c r="B3" s="330" t="s">
        <v>271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28"/>
      <c r="P3" s="328"/>
      <c r="Q3" s="329"/>
      <c r="R3" s="2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</row>
    <row r="4" spans="1:84" ht="31.8" customHeight="1">
      <c r="A4" s="147"/>
      <c r="B4" s="157">
        <v>1</v>
      </c>
      <c r="C4" s="229" t="s">
        <v>108</v>
      </c>
      <c r="D4" s="229"/>
      <c r="E4" s="332" t="str">
        <f>MASTERDATA!D5</f>
        <v xml:space="preserve">SUNIL KUMAR MAHAWAR </v>
      </c>
      <c r="F4" s="332"/>
      <c r="G4" s="332"/>
      <c r="H4" s="332"/>
      <c r="I4" s="332"/>
      <c r="J4" s="332"/>
      <c r="K4" s="139" t="s">
        <v>109</v>
      </c>
      <c r="L4" s="256" t="str">
        <f>MASTERDATA!G5&amp;"  -"&amp;MASTERDATA!D10</f>
        <v>TEACHER   -L10</v>
      </c>
      <c r="M4" s="256"/>
      <c r="N4" s="256"/>
      <c r="O4" s="138" t="s">
        <v>279</v>
      </c>
      <c r="P4" s="333" t="str">
        <f>MASTERDATA!D6</f>
        <v xml:space="preserve">GGGGGHGH </v>
      </c>
      <c r="Q4" s="334"/>
      <c r="R4" s="2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</row>
    <row r="5" spans="1:84" ht="31.8" customHeight="1">
      <c r="A5" s="147"/>
      <c r="B5" s="157">
        <v>2</v>
      </c>
      <c r="C5" s="323" t="s">
        <v>245</v>
      </c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4">
        <f>'OLD TAX REGIME'!P5:Q5</f>
        <v>826119</v>
      </c>
      <c r="Q5" s="325"/>
      <c r="R5" s="2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</row>
    <row r="6" spans="1:84" ht="31.8" customHeight="1">
      <c r="A6" s="147"/>
      <c r="B6" s="157">
        <v>3</v>
      </c>
      <c r="C6" s="229" t="s">
        <v>110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73">
        <v>0</v>
      </c>
      <c r="Q6" s="274"/>
      <c r="R6" s="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</row>
    <row r="7" spans="1:84" ht="31.8" customHeight="1">
      <c r="A7" s="147"/>
      <c r="B7" s="157">
        <v>4</v>
      </c>
      <c r="C7" s="306" t="s">
        <v>276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8"/>
      <c r="P7" s="273">
        <f>P5-P6</f>
        <v>826119</v>
      </c>
      <c r="Q7" s="274"/>
      <c r="R7" s="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</row>
    <row r="8" spans="1:84" ht="31.8" customHeight="1">
      <c r="A8" s="147"/>
      <c r="B8" s="263">
        <v>5</v>
      </c>
      <c r="C8" s="234" t="s">
        <v>112</v>
      </c>
      <c r="D8" s="235"/>
      <c r="E8" s="235"/>
      <c r="F8" s="235"/>
      <c r="G8" s="235"/>
      <c r="H8" s="235"/>
      <c r="I8" s="235"/>
      <c r="J8" s="235"/>
      <c r="K8" s="235"/>
      <c r="L8" s="235"/>
      <c r="M8" s="238">
        <v>0</v>
      </c>
      <c r="N8" s="238"/>
      <c r="O8" s="238"/>
      <c r="P8" s="335"/>
      <c r="Q8" s="336"/>
      <c r="R8" s="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</row>
    <row r="9" spans="1:84" ht="31.8" customHeight="1">
      <c r="A9" s="147"/>
      <c r="B9" s="291"/>
      <c r="C9" s="234" t="s">
        <v>113</v>
      </c>
      <c r="D9" s="235"/>
      <c r="E9" s="235"/>
      <c r="F9" s="235"/>
      <c r="G9" s="235"/>
      <c r="H9" s="235"/>
      <c r="I9" s="235"/>
      <c r="J9" s="235"/>
      <c r="K9" s="235"/>
      <c r="L9" s="235"/>
      <c r="M9" s="238">
        <v>0</v>
      </c>
      <c r="N9" s="238"/>
      <c r="O9" s="238"/>
      <c r="P9" s="337"/>
      <c r="Q9" s="338"/>
      <c r="R9" s="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</row>
    <row r="10" spans="1:84" ht="31.8" customHeight="1">
      <c r="A10" s="147"/>
      <c r="B10" s="291"/>
      <c r="C10" s="234" t="s">
        <v>256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8">
        <f>IF('EXTRA DEDUCATION'!G4=0,0,IF('EXTRA DEDUCATION'!G4=50000,0,IF('EXTRA DEDUCATION'!G4=75000,75000)))</f>
        <v>75000</v>
      </c>
      <c r="N10" s="238"/>
      <c r="O10" s="238"/>
      <c r="P10" s="339"/>
      <c r="Q10" s="340"/>
      <c r="R10" s="2"/>
      <c r="S10" s="35"/>
      <c r="T10" s="35"/>
      <c r="U10" s="74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</row>
    <row r="11" spans="1:84" ht="31.8" customHeight="1">
      <c r="A11" s="147"/>
      <c r="B11" s="264"/>
      <c r="C11" s="306" t="s">
        <v>277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8"/>
      <c r="P11" s="273">
        <f>SUM(M8:O10)</f>
        <v>75000</v>
      </c>
      <c r="Q11" s="274"/>
      <c r="R11" s="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</row>
    <row r="12" spans="1:84" ht="31.8" customHeight="1">
      <c r="A12" s="147"/>
      <c r="B12" s="157">
        <v>6</v>
      </c>
      <c r="C12" s="306" t="s">
        <v>278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8"/>
      <c r="P12" s="273">
        <f>P7-P11</f>
        <v>751119</v>
      </c>
      <c r="Q12" s="274"/>
      <c r="R12" s="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</row>
    <row r="13" spans="1:84" ht="31.8" customHeight="1">
      <c r="A13" s="147"/>
      <c r="B13" s="313">
        <v>7</v>
      </c>
      <c r="C13" s="239" t="s">
        <v>116</v>
      </c>
      <c r="D13" s="239"/>
      <c r="E13" s="239"/>
      <c r="F13" s="239"/>
      <c r="G13" s="239"/>
      <c r="H13" s="239"/>
      <c r="I13" s="239"/>
      <c r="J13" s="239"/>
      <c r="K13" s="214" t="s">
        <v>117</v>
      </c>
      <c r="L13" s="214"/>
      <c r="M13" s="238">
        <f>'EXTRA DEDUCATION'!C7</f>
        <v>0</v>
      </c>
      <c r="N13" s="238"/>
      <c r="O13" s="238"/>
      <c r="P13" s="314"/>
      <c r="Q13" s="315"/>
      <c r="R13" s="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</row>
    <row r="14" spans="1:84" ht="31.8" customHeight="1">
      <c r="A14" s="147"/>
      <c r="B14" s="313"/>
      <c r="C14" s="316" t="s">
        <v>118</v>
      </c>
      <c r="D14" s="317"/>
      <c r="E14" s="320" t="s">
        <v>119</v>
      </c>
      <c r="F14" s="321"/>
      <c r="G14" s="322"/>
      <c r="H14" s="310" t="s">
        <v>120</v>
      </c>
      <c r="I14" s="311"/>
      <c r="J14" s="312"/>
      <c r="K14" s="309" t="s">
        <v>121</v>
      </c>
      <c r="L14" s="309"/>
      <c r="M14" s="310" t="s">
        <v>122</v>
      </c>
      <c r="N14" s="311"/>
      <c r="O14" s="312"/>
      <c r="P14" s="314"/>
      <c r="Q14" s="315"/>
      <c r="R14" s="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</row>
    <row r="15" spans="1:84" ht="31.8" customHeight="1">
      <c r="A15" s="147"/>
      <c r="B15" s="313"/>
      <c r="C15" s="318"/>
      <c r="D15" s="319"/>
      <c r="E15" s="242">
        <v>0</v>
      </c>
      <c r="F15" s="243"/>
      <c r="G15" s="244"/>
      <c r="H15" s="238">
        <v>0</v>
      </c>
      <c r="I15" s="238"/>
      <c r="J15" s="238"/>
      <c r="K15" s="238">
        <v>0</v>
      </c>
      <c r="L15" s="238"/>
      <c r="M15" s="238">
        <f>SUM(E15:L15)</f>
        <v>0</v>
      </c>
      <c r="N15" s="238"/>
      <c r="O15" s="238"/>
      <c r="P15" s="314"/>
      <c r="Q15" s="315"/>
      <c r="R15" s="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</row>
    <row r="16" spans="1:84" ht="31.8" customHeight="1">
      <c r="A16" s="147"/>
      <c r="B16" s="157"/>
      <c r="C16" s="306" t="s">
        <v>275</v>
      </c>
      <c r="D16" s="307"/>
      <c r="E16" s="307"/>
      <c r="F16" s="307"/>
      <c r="G16" s="307"/>
      <c r="H16" s="307"/>
      <c r="I16" s="307"/>
      <c r="J16" s="307"/>
      <c r="K16" s="307"/>
      <c r="L16" s="307"/>
      <c r="M16" s="307"/>
      <c r="N16" s="307"/>
      <c r="O16" s="308"/>
      <c r="P16" s="273">
        <f>M13</f>
        <v>0</v>
      </c>
      <c r="Q16" s="274"/>
      <c r="R16" s="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</row>
    <row r="17" spans="1:84" ht="31.8" customHeight="1">
      <c r="A17" s="147"/>
      <c r="B17" s="157">
        <v>8</v>
      </c>
      <c r="C17" s="306" t="s">
        <v>274</v>
      </c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8"/>
      <c r="P17" s="273">
        <f>P12+P16</f>
        <v>751119</v>
      </c>
      <c r="Q17" s="274"/>
      <c r="R17" s="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</row>
    <row r="18" spans="1:84" ht="31.8" customHeight="1">
      <c r="A18" s="147"/>
      <c r="B18" s="157">
        <v>9</v>
      </c>
      <c r="C18" s="212" t="s">
        <v>2</v>
      </c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73">
        <f>'EXTRA DEDUCATION'!G6</f>
        <v>0</v>
      </c>
      <c r="Q18" s="274"/>
      <c r="R18" s="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</row>
    <row r="19" spans="1:84" ht="31.8" customHeight="1">
      <c r="A19" s="147"/>
      <c r="B19" s="157">
        <v>10</v>
      </c>
      <c r="C19" s="212" t="s">
        <v>162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73">
        <f>P17+P18</f>
        <v>751119</v>
      </c>
      <c r="Q19" s="274"/>
      <c r="R19" s="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</row>
    <row r="20" spans="1:84" ht="31.8" customHeight="1">
      <c r="A20" s="147"/>
      <c r="B20" s="263">
        <v>11</v>
      </c>
      <c r="C20" s="275" t="s">
        <v>179</v>
      </c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302"/>
      <c r="R20" s="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</row>
    <row r="21" spans="1:84" ht="31.8" customHeight="1">
      <c r="A21" s="147"/>
      <c r="B21" s="291"/>
      <c r="C21" s="234" t="s">
        <v>272</v>
      </c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99"/>
      <c r="P21" s="300">
        <v>0</v>
      </c>
      <c r="Q21" s="301"/>
      <c r="R21" s="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</row>
    <row r="22" spans="1:84" ht="31.8" customHeight="1">
      <c r="A22" s="147"/>
      <c r="B22" s="291"/>
      <c r="C22" s="303" t="s">
        <v>139</v>
      </c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5"/>
      <c r="P22" s="300">
        <v>0</v>
      </c>
      <c r="Q22" s="301"/>
      <c r="R22" s="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</row>
    <row r="23" spans="1:84" ht="31.8" customHeight="1">
      <c r="A23" s="147"/>
      <c r="B23" s="291"/>
      <c r="C23" s="303" t="s">
        <v>166</v>
      </c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5"/>
      <c r="P23" s="300">
        <v>0</v>
      </c>
      <c r="Q23" s="301"/>
      <c r="R23" s="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</row>
    <row r="24" spans="1:84" ht="31.8" customHeight="1">
      <c r="A24" s="147"/>
      <c r="B24" s="264"/>
      <c r="C24" s="275" t="s">
        <v>184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7"/>
      <c r="P24" s="297">
        <f>SUM(P21:Q23)</f>
        <v>0</v>
      </c>
      <c r="Q24" s="298"/>
      <c r="R24" s="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</row>
    <row r="25" spans="1:84" ht="31.8" customHeight="1">
      <c r="A25" s="147"/>
      <c r="B25" s="263">
        <v>12</v>
      </c>
      <c r="C25" s="212" t="s">
        <v>140</v>
      </c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6"/>
      <c r="R25" s="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</row>
    <row r="26" spans="1:84" ht="31.8" customHeight="1">
      <c r="A26" s="147"/>
      <c r="B26" s="291"/>
      <c r="C26" s="234" t="s">
        <v>141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99"/>
      <c r="P26" s="300">
        <v>0</v>
      </c>
      <c r="Q26" s="301"/>
      <c r="R26" s="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</row>
    <row r="27" spans="1:84" ht="31.8" customHeight="1">
      <c r="A27" s="147"/>
      <c r="B27" s="291"/>
      <c r="C27" s="229" t="s">
        <v>142</v>
      </c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300">
        <v>0</v>
      </c>
      <c r="Q27" s="301"/>
      <c r="R27" s="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</row>
    <row r="28" spans="1:84" ht="31.8" customHeight="1">
      <c r="A28" s="147"/>
      <c r="B28" s="291"/>
      <c r="C28" s="229" t="s">
        <v>143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300">
        <v>0</v>
      </c>
      <c r="Q28" s="301"/>
      <c r="R28" s="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</row>
    <row r="29" spans="1:84" ht="31.8" customHeight="1">
      <c r="A29" s="147"/>
      <c r="B29" s="291"/>
      <c r="C29" s="229" t="s">
        <v>144</v>
      </c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300">
        <v>0</v>
      </c>
      <c r="Q29" s="301"/>
      <c r="R29" s="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</row>
    <row r="30" spans="1:84" ht="31.8" customHeight="1">
      <c r="A30" s="147"/>
      <c r="B30" s="291"/>
      <c r="C30" s="229" t="s">
        <v>145</v>
      </c>
      <c r="D30" s="229"/>
      <c r="E30" s="22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300">
        <v>0</v>
      </c>
      <c r="Q30" s="301"/>
      <c r="R30" s="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</row>
    <row r="31" spans="1:84" ht="31.8" customHeight="1">
      <c r="A31" s="147"/>
      <c r="B31" s="291"/>
      <c r="C31" s="229" t="s">
        <v>146</v>
      </c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300">
        <v>0</v>
      </c>
      <c r="Q31" s="301"/>
      <c r="R31" s="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</row>
    <row r="32" spans="1:84" ht="31.8" customHeight="1">
      <c r="A32" s="147"/>
      <c r="B32" s="291"/>
      <c r="C32" s="229" t="s">
        <v>180</v>
      </c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300">
        <v>0</v>
      </c>
      <c r="Q32" s="301"/>
      <c r="R32" s="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</row>
    <row r="33" spans="1:84" ht="31.8" customHeight="1">
      <c r="A33" s="147"/>
      <c r="B33" s="291"/>
      <c r="C33" s="229" t="s">
        <v>168</v>
      </c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300">
        <v>0</v>
      </c>
      <c r="Q33" s="301"/>
      <c r="R33" s="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</row>
    <row r="34" spans="1:84" ht="31.8" customHeight="1">
      <c r="A34" s="147"/>
      <c r="B34" s="291"/>
      <c r="C34" s="234" t="s">
        <v>167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99"/>
      <c r="P34" s="300">
        <v>0</v>
      </c>
      <c r="Q34" s="301"/>
      <c r="R34" s="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</row>
    <row r="35" spans="1:84" ht="31.8" customHeight="1">
      <c r="A35" s="147"/>
      <c r="B35" s="264"/>
      <c r="C35" s="220" t="s">
        <v>280</v>
      </c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95">
        <f>SUM(Q26:Q34)</f>
        <v>0</v>
      </c>
      <c r="Q35" s="296"/>
      <c r="R35" s="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</row>
    <row r="36" spans="1:84" ht="31.8" customHeight="1">
      <c r="A36" s="147"/>
      <c r="B36" s="157">
        <v>13</v>
      </c>
      <c r="C36" s="220" t="s">
        <v>147</v>
      </c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97">
        <f>P24+P35</f>
        <v>0</v>
      </c>
      <c r="Q36" s="298"/>
      <c r="R36" s="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</row>
    <row r="37" spans="1:84" ht="31.8" customHeight="1">
      <c r="A37" s="147"/>
      <c r="B37" s="157">
        <v>14</v>
      </c>
      <c r="C37" s="202" t="s">
        <v>148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73">
        <f>(P19-P36)</f>
        <v>751119</v>
      </c>
      <c r="Q37" s="274"/>
      <c r="R37" s="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</row>
    <row r="38" spans="1:84" ht="31.8" customHeight="1">
      <c r="A38" s="147"/>
      <c r="B38" s="157">
        <v>15</v>
      </c>
      <c r="C38" s="202" t="s">
        <v>149</v>
      </c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73">
        <f>ROUND(P37,-1)</f>
        <v>751120</v>
      </c>
      <c r="Q38" s="274"/>
      <c r="R38" s="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</row>
    <row r="39" spans="1:84" ht="31.8" customHeight="1">
      <c r="A39" s="147"/>
      <c r="B39" s="263">
        <v>16</v>
      </c>
      <c r="C39" s="212" t="s">
        <v>150</v>
      </c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6"/>
      <c r="R39" s="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</row>
    <row r="40" spans="1:84" ht="31.8" customHeight="1">
      <c r="A40" s="147"/>
      <c r="B40" s="291"/>
      <c r="C40" s="217" t="s">
        <v>153</v>
      </c>
      <c r="D40" s="217"/>
      <c r="E40" s="217"/>
      <c r="F40" s="217"/>
      <c r="G40" s="217"/>
      <c r="H40" s="292" t="s">
        <v>152</v>
      </c>
      <c r="I40" s="292"/>
      <c r="J40" s="292"/>
      <c r="K40" s="292"/>
      <c r="L40" s="292" t="s">
        <v>151</v>
      </c>
      <c r="M40" s="292"/>
      <c r="N40" s="292"/>
      <c r="O40" s="292"/>
      <c r="P40" s="293"/>
      <c r="Q40" s="294"/>
      <c r="R40" s="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</row>
    <row r="41" spans="1:84" ht="31.8" customHeight="1">
      <c r="A41" s="147"/>
      <c r="B41" s="291"/>
      <c r="C41" s="286" t="s">
        <v>172</v>
      </c>
      <c r="D41" s="287"/>
      <c r="E41" s="288"/>
      <c r="F41" s="214" t="s">
        <v>3</v>
      </c>
      <c r="G41" s="214"/>
      <c r="H41" s="286" t="s">
        <v>172</v>
      </c>
      <c r="I41" s="287"/>
      <c r="J41" s="288"/>
      <c r="K41" s="139" t="s">
        <v>3</v>
      </c>
      <c r="L41" s="286" t="s">
        <v>172</v>
      </c>
      <c r="M41" s="287"/>
      <c r="N41" s="288"/>
      <c r="O41" s="145" t="s">
        <v>3</v>
      </c>
      <c r="P41" s="273">
        <v>0</v>
      </c>
      <c r="Q41" s="274"/>
      <c r="R41" s="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</row>
    <row r="42" spans="1:84" ht="31.8" customHeight="1">
      <c r="A42" s="147"/>
      <c r="B42" s="291"/>
      <c r="C42" s="286" t="s">
        <v>250</v>
      </c>
      <c r="D42" s="287"/>
      <c r="E42" s="288"/>
      <c r="F42" s="215">
        <v>0.05</v>
      </c>
      <c r="G42" s="214"/>
      <c r="H42" s="286" t="s">
        <v>250</v>
      </c>
      <c r="I42" s="287"/>
      <c r="J42" s="288"/>
      <c r="K42" s="141">
        <v>0.05</v>
      </c>
      <c r="L42" s="286" t="s">
        <v>250</v>
      </c>
      <c r="M42" s="287"/>
      <c r="N42" s="288"/>
      <c r="O42" s="141">
        <v>0.05</v>
      </c>
      <c r="P42" s="273">
        <f>IF(P38&lt;300001,0,IF(P38&gt;700000,20000,((P38-300000)*0.05)))</f>
        <v>20000</v>
      </c>
      <c r="Q42" s="274"/>
      <c r="R42" s="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</row>
    <row r="43" spans="1:84" ht="31.8" customHeight="1">
      <c r="A43" s="147"/>
      <c r="B43" s="291"/>
      <c r="C43" s="286" t="s">
        <v>251</v>
      </c>
      <c r="D43" s="287"/>
      <c r="E43" s="288"/>
      <c r="F43" s="215">
        <v>0.1</v>
      </c>
      <c r="G43" s="214"/>
      <c r="H43" s="286" t="s">
        <v>251</v>
      </c>
      <c r="I43" s="287"/>
      <c r="J43" s="288"/>
      <c r="K43" s="141">
        <v>0.1</v>
      </c>
      <c r="L43" s="286" t="s">
        <v>251</v>
      </c>
      <c r="M43" s="287"/>
      <c r="N43" s="288"/>
      <c r="O43" s="141">
        <v>0.1</v>
      </c>
      <c r="P43" s="273">
        <f>IF(P38&lt;700001,0,IF(P38&gt;1000000,30000,((P38-700000)*0.1)))</f>
        <v>5112</v>
      </c>
      <c r="Q43" s="274"/>
      <c r="R43" s="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</row>
    <row r="44" spans="1:84" ht="31.8" customHeight="1">
      <c r="A44" s="147"/>
      <c r="B44" s="291"/>
      <c r="C44" s="286" t="s">
        <v>252</v>
      </c>
      <c r="D44" s="287"/>
      <c r="E44" s="288"/>
      <c r="F44" s="289">
        <v>0.15</v>
      </c>
      <c r="G44" s="290"/>
      <c r="H44" s="286" t="s">
        <v>252</v>
      </c>
      <c r="I44" s="287"/>
      <c r="J44" s="288"/>
      <c r="K44" s="141">
        <v>0.15</v>
      </c>
      <c r="L44" s="286" t="s">
        <v>252</v>
      </c>
      <c r="M44" s="287"/>
      <c r="N44" s="288"/>
      <c r="O44" s="141">
        <v>0.15</v>
      </c>
      <c r="P44" s="273">
        <f>IF(P38&lt;1000001,0,IF(P38&gt;1200000,30000,((P38-1000000)*0.15)))</f>
        <v>0</v>
      </c>
      <c r="Q44" s="274"/>
      <c r="R44" s="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</row>
    <row r="45" spans="1:84" ht="31.8" customHeight="1">
      <c r="A45" s="147"/>
      <c r="B45" s="291"/>
      <c r="C45" s="286" t="s">
        <v>220</v>
      </c>
      <c r="D45" s="287"/>
      <c r="E45" s="288"/>
      <c r="F45" s="289">
        <v>0.2</v>
      </c>
      <c r="G45" s="290"/>
      <c r="H45" s="286" t="s">
        <v>220</v>
      </c>
      <c r="I45" s="287"/>
      <c r="J45" s="288"/>
      <c r="K45" s="141">
        <v>0.2</v>
      </c>
      <c r="L45" s="286" t="s">
        <v>220</v>
      </c>
      <c r="M45" s="287"/>
      <c r="N45" s="288"/>
      <c r="O45" s="141">
        <v>0.2</v>
      </c>
      <c r="P45" s="273">
        <f>IF(P38&lt;1200001,0,IF(P38&gt;1500000,60000,((P38-1200000)*0.2)))</f>
        <v>0</v>
      </c>
      <c r="Q45" s="274"/>
      <c r="R45" s="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</row>
    <row r="46" spans="1:84" ht="31.8" customHeight="1">
      <c r="A46" s="147"/>
      <c r="B46" s="291"/>
      <c r="C46" s="286" t="s">
        <v>221</v>
      </c>
      <c r="D46" s="287"/>
      <c r="E46" s="288"/>
      <c r="F46" s="289">
        <v>0.3</v>
      </c>
      <c r="G46" s="290"/>
      <c r="H46" s="286" t="s">
        <v>221</v>
      </c>
      <c r="I46" s="287"/>
      <c r="J46" s="288"/>
      <c r="K46" s="141">
        <v>0.3</v>
      </c>
      <c r="L46" s="286" t="s">
        <v>221</v>
      </c>
      <c r="M46" s="287"/>
      <c r="N46" s="288"/>
      <c r="O46" s="141">
        <v>0.3</v>
      </c>
      <c r="P46" s="273">
        <f>IF(P38&lt;1500001,0,(P38-1500000)*0.3)</f>
        <v>0</v>
      </c>
      <c r="Q46" s="274"/>
      <c r="R46" s="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</row>
    <row r="47" spans="1:84" ht="31.8" customHeight="1">
      <c r="A47" s="147"/>
      <c r="B47" s="291"/>
      <c r="C47" s="283" t="s">
        <v>154</v>
      </c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5"/>
      <c r="P47" s="281">
        <f>SUM(P41:Q46)</f>
        <v>25112</v>
      </c>
      <c r="Q47" s="282"/>
      <c r="R47" s="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</row>
    <row r="48" spans="1:84" ht="31.8" customHeight="1">
      <c r="A48" s="147"/>
      <c r="B48" s="291"/>
      <c r="C48" s="278" t="s">
        <v>222</v>
      </c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80"/>
      <c r="P48" s="281">
        <f>IF(P38&lt;700001,P47,IF(P38&gt;722224,0,P47-(P38-700000)))</f>
        <v>0</v>
      </c>
      <c r="Q48" s="282"/>
      <c r="R48" s="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</row>
    <row r="49" spans="1:84" ht="27" customHeight="1">
      <c r="A49" s="147"/>
      <c r="B49" s="291"/>
      <c r="C49" s="283" t="s">
        <v>155</v>
      </c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5"/>
      <c r="P49" s="281">
        <f>P47-P48</f>
        <v>25112</v>
      </c>
      <c r="Q49" s="282"/>
      <c r="R49" s="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</row>
    <row r="50" spans="1:84" ht="31.8" customHeight="1">
      <c r="A50" s="147"/>
      <c r="B50" s="291"/>
      <c r="C50" s="278" t="s">
        <v>175</v>
      </c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80"/>
      <c r="P50" s="273">
        <f>ROUND(P49*0.04,0)</f>
        <v>1004</v>
      </c>
      <c r="Q50" s="274"/>
      <c r="R50" s="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</row>
    <row r="51" spans="1:84" ht="31.8" customHeight="1">
      <c r="A51" s="147"/>
      <c r="B51" s="264"/>
      <c r="C51" s="270" t="s">
        <v>273</v>
      </c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2"/>
      <c r="P51" s="273">
        <f>SUM(P49:Q50)</f>
        <v>26116</v>
      </c>
      <c r="Q51" s="274"/>
      <c r="R51" s="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</row>
    <row r="52" spans="1:84" ht="31.8" customHeight="1">
      <c r="A52" s="147"/>
      <c r="B52" s="157">
        <v>17</v>
      </c>
      <c r="C52" s="275" t="s">
        <v>156</v>
      </c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7"/>
      <c r="P52" s="273">
        <f>'EXTRA DEDUCATION'!G18</f>
        <v>0</v>
      </c>
      <c r="Q52" s="274"/>
      <c r="R52" s="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</row>
    <row r="53" spans="1:84" ht="27" customHeight="1">
      <c r="A53" s="147"/>
      <c r="B53" s="157">
        <v>18</v>
      </c>
      <c r="C53" s="202" t="s">
        <v>157</v>
      </c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73">
        <f>P51-P52</f>
        <v>26116</v>
      </c>
      <c r="Q53" s="274"/>
      <c r="R53" s="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</row>
    <row r="54" spans="1:84" ht="54" customHeight="1">
      <c r="A54" s="148"/>
      <c r="B54" s="263">
        <v>19</v>
      </c>
      <c r="C54" s="265" t="s">
        <v>158</v>
      </c>
      <c r="D54" s="265"/>
      <c r="E54" s="265"/>
      <c r="F54" s="195" t="s">
        <v>246</v>
      </c>
      <c r="G54" s="195"/>
      <c r="H54" s="195"/>
      <c r="I54" s="195"/>
      <c r="J54" s="207" t="s">
        <v>247</v>
      </c>
      <c r="K54" s="208"/>
      <c r="L54" s="146" t="s">
        <v>248</v>
      </c>
      <c r="M54" s="207" t="s">
        <v>249</v>
      </c>
      <c r="N54" s="208"/>
      <c r="O54" s="142" t="s">
        <v>177</v>
      </c>
      <c r="P54" s="266" t="s">
        <v>178</v>
      </c>
      <c r="Q54" s="267"/>
      <c r="R54" s="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</row>
    <row r="55" spans="1:84" ht="37.200000000000003" customHeight="1">
      <c r="A55" s="148"/>
      <c r="B55" s="264"/>
      <c r="C55" s="265"/>
      <c r="D55" s="265"/>
      <c r="E55" s="265"/>
      <c r="F55" s="195">
        <f>'OLD TAX REGIME'!F64:I64</f>
        <v>0</v>
      </c>
      <c r="G55" s="195"/>
      <c r="H55" s="195"/>
      <c r="I55" s="195"/>
      <c r="J55" s="195">
        <f>'OLD TAX REGIME'!J64:K64</f>
        <v>0</v>
      </c>
      <c r="K55" s="195"/>
      <c r="L55" s="140">
        <f>'OLD TAX REGIME'!L64</f>
        <v>0</v>
      </c>
      <c r="M55" s="195">
        <f>'OLD TAX REGIME'!M64:N64</f>
        <v>0</v>
      </c>
      <c r="N55" s="195"/>
      <c r="O55" s="143">
        <f>'OLD TAX REGIME'!O64</f>
        <v>0</v>
      </c>
      <c r="P55" s="268">
        <f>F55+J55+L55+M55+O55</f>
        <v>0</v>
      </c>
      <c r="Q55" s="269"/>
      <c r="R55" s="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</row>
    <row r="56" spans="1:84" ht="39.6" customHeight="1" thickBot="1">
      <c r="A56" s="148"/>
      <c r="B56" s="259" t="str">
        <f>IF(P53&gt;P55,"Income Tax Payable (New Tax Regime)",IF(P53&lt;P55,"Income Tax Refundable (New Tax Regime)","Income Tax Payble/Refundable"))</f>
        <v>Income Tax Payable (New Tax Regime)</v>
      </c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1">
        <f>P53-P55</f>
        <v>26116</v>
      </c>
      <c r="Q56" s="262"/>
      <c r="R56" s="2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</row>
    <row r="57" spans="1:84" ht="46.8" customHeight="1">
      <c r="A57" s="148"/>
      <c r="B57" s="149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1"/>
      <c r="Q57" s="152"/>
      <c r="R57" s="2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</row>
    <row r="58" spans="1:84" ht="47.4" customHeight="1">
      <c r="A58" s="148"/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5"/>
      <c r="Q58" s="156"/>
      <c r="R58" s="2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</row>
    <row r="59" spans="1:84" ht="24" customHeight="1">
      <c r="A59" s="2"/>
      <c r="B59" s="40"/>
      <c r="C59" s="36"/>
      <c r="D59" s="36"/>
      <c r="E59" s="158" t="s">
        <v>6</v>
      </c>
      <c r="F59" s="36"/>
      <c r="G59" s="36"/>
      <c r="H59" s="36"/>
      <c r="I59" s="36"/>
      <c r="J59" s="36"/>
      <c r="K59" s="36"/>
      <c r="L59" s="36"/>
      <c r="M59" s="36"/>
      <c r="N59" s="36"/>
      <c r="O59" s="158" t="s">
        <v>7</v>
      </c>
      <c r="P59" s="37"/>
      <c r="Q59" s="38"/>
      <c r="R59" s="2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</row>
    <row r="60" spans="1:84" s="35" customFormat="1"/>
    <row r="61" spans="1:84" s="35" customFormat="1"/>
    <row r="62" spans="1:84" s="35" customFormat="1" ht="38.700000000000003" customHeight="1"/>
    <row r="63" spans="1:84" s="35" customFormat="1"/>
    <row r="64" spans="1:84" s="35" customFormat="1"/>
    <row r="65" s="35" customFormat="1"/>
    <row r="66" s="35" customFormat="1"/>
    <row r="67" s="35" customFormat="1"/>
    <row r="68" s="35" customFormat="1"/>
    <row r="69" s="35" customFormat="1"/>
    <row r="70" s="35" customFormat="1"/>
    <row r="71" s="35" customFormat="1"/>
    <row r="72" s="35" customFormat="1"/>
    <row r="73" s="35" customFormat="1"/>
    <row r="74" s="35" customFormat="1"/>
    <row r="75" s="35" customFormat="1"/>
    <row r="76" s="35" customFormat="1"/>
    <row r="77" s="35" customFormat="1"/>
    <row r="78" s="35" customFormat="1"/>
    <row r="79" s="35" customFormat="1"/>
    <row r="80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="35" customFormat="1"/>
    <row r="98" s="35" customFormat="1"/>
    <row r="99" s="35" customFormat="1"/>
    <row r="100" s="35" customFormat="1"/>
    <row r="101" s="35" customFormat="1"/>
    <row r="102" s="35" customFormat="1"/>
    <row r="103" s="35" customFormat="1"/>
    <row r="104" s="35" customFormat="1"/>
    <row r="105" s="35" customFormat="1"/>
    <row r="106" s="35" customFormat="1"/>
    <row r="107" s="35" customFormat="1"/>
    <row r="108" s="35" customFormat="1"/>
    <row r="109" s="35" customFormat="1"/>
    <row r="110" s="35" customFormat="1"/>
    <row r="111" s="35" customFormat="1"/>
    <row r="112" s="35" customFormat="1"/>
    <row r="113" s="35" customFormat="1"/>
    <row r="114" s="35" customFormat="1"/>
    <row r="115" s="35" customFormat="1"/>
    <row r="116" s="35" customFormat="1"/>
    <row r="117" s="35" customFormat="1"/>
    <row r="118" s="35" customFormat="1"/>
    <row r="119" s="35" customFormat="1"/>
    <row r="120" s="35" customFormat="1"/>
    <row r="121" s="35" customFormat="1"/>
    <row r="122" s="35" customFormat="1"/>
    <row r="123" s="35" customFormat="1"/>
    <row r="124" s="35" customFormat="1"/>
    <row r="125" s="35" customFormat="1"/>
    <row r="126" s="35" customFormat="1"/>
    <row r="127" s="35" customFormat="1"/>
    <row r="128" s="35" customFormat="1"/>
    <row r="129" s="35" customFormat="1"/>
    <row r="130" s="35" customFormat="1"/>
    <row r="131" s="35" customFormat="1"/>
    <row r="132" s="35" customFormat="1"/>
    <row r="133" s="35" customFormat="1"/>
    <row r="134" s="35" customFormat="1"/>
    <row r="135" s="35" customFormat="1"/>
    <row r="136" s="35" customFormat="1"/>
    <row r="137" s="35" customFormat="1"/>
    <row r="138" s="35" customFormat="1"/>
    <row r="139" s="35" customFormat="1"/>
    <row r="140" s="35" customFormat="1"/>
    <row r="141" s="35" customFormat="1"/>
    <row r="142" s="35" customFormat="1"/>
    <row r="143" s="35" customFormat="1"/>
    <row r="144" s="35" customFormat="1"/>
    <row r="145" s="35" customFormat="1"/>
    <row r="146" s="35" customFormat="1"/>
    <row r="147" s="35" customFormat="1"/>
    <row r="148" s="35" customFormat="1"/>
    <row r="149" s="35" customFormat="1"/>
    <row r="150" s="35" customFormat="1"/>
    <row r="151" s="35" customFormat="1"/>
    <row r="152" s="35" customFormat="1"/>
    <row r="153" s="35" customFormat="1"/>
    <row r="154" s="35" customFormat="1"/>
    <row r="155" s="35" customFormat="1"/>
    <row r="156" s="35" customFormat="1"/>
    <row r="157" s="35" customFormat="1"/>
    <row r="158" s="35" customFormat="1"/>
    <row r="159" s="35" customFormat="1"/>
    <row r="160" s="35" customFormat="1"/>
    <row r="161" s="35" customFormat="1"/>
    <row r="162" s="35" customFormat="1"/>
    <row r="163" s="35" customFormat="1"/>
    <row r="164" s="35" customFormat="1"/>
    <row r="165" s="35" customFormat="1"/>
    <row r="166" s="35" customFormat="1"/>
    <row r="167" s="35" customFormat="1"/>
    <row r="168" s="35" customFormat="1"/>
    <row r="169" s="35" customFormat="1"/>
    <row r="170" s="35" customFormat="1"/>
    <row r="171" s="35" customFormat="1"/>
    <row r="172" s="35" customFormat="1"/>
    <row r="173" s="35" customFormat="1"/>
    <row r="174" s="35" customFormat="1"/>
    <row r="175" s="35" customFormat="1"/>
    <row r="176" s="35" customFormat="1"/>
    <row r="177" s="35" customFormat="1"/>
    <row r="178" s="35" customFormat="1"/>
    <row r="179" s="35" customFormat="1"/>
    <row r="180" s="35" customFormat="1"/>
    <row r="181" s="35" customFormat="1"/>
    <row r="182" s="35" customFormat="1"/>
    <row r="183" s="35" customFormat="1"/>
    <row r="184" s="35" customFormat="1"/>
    <row r="185" s="35" customFormat="1"/>
    <row r="186" s="35" customFormat="1"/>
    <row r="187" s="35" customFormat="1"/>
    <row r="188" s="35" customFormat="1"/>
    <row r="189" s="35" customFormat="1"/>
    <row r="190" s="35" customFormat="1"/>
    <row r="191" s="35" customFormat="1"/>
    <row r="192" s="35" customFormat="1"/>
    <row r="193" s="35" customFormat="1"/>
    <row r="194" s="35" customFormat="1"/>
    <row r="195" s="35" customFormat="1"/>
    <row r="196" s="35" customFormat="1"/>
    <row r="197" s="35" customFormat="1"/>
    <row r="198" s="35" customFormat="1"/>
    <row r="199" s="35" customFormat="1"/>
    <row r="200" s="35" customFormat="1"/>
    <row r="201" s="35" customFormat="1"/>
    <row r="202" s="35" customFormat="1"/>
    <row r="203" s="35" customFormat="1"/>
    <row r="204" s="35" customFormat="1"/>
    <row r="205" s="35" customFormat="1"/>
    <row r="206" s="35" customFormat="1"/>
    <row r="207" s="35" customFormat="1"/>
    <row r="208" s="35" customFormat="1"/>
    <row r="209" s="35" customFormat="1"/>
    <row r="210" s="35" customFormat="1"/>
    <row r="211" s="35" customFormat="1"/>
    <row r="212" s="35" customFormat="1"/>
    <row r="213" s="35" customFormat="1"/>
    <row r="214" s="35" customFormat="1"/>
    <row r="215" s="35" customFormat="1"/>
    <row r="216" s="35" customFormat="1"/>
    <row r="217" s="35" customFormat="1"/>
    <row r="218" s="35" customFormat="1"/>
    <row r="219" s="35" customFormat="1"/>
    <row r="220" s="35" customFormat="1"/>
    <row r="221" s="35" customFormat="1"/>
    <row r="222" s="35" customFormat="1"/>
    <row r="223" s="35" customFormat="1"/>
    <row r="224" s="35" customFormat="1"/>
    <row r="225" s="35" customFormat="1"/>
    <row r="226" s="35" customFormat="1"/>
    <row r="227" s="35" customFormat="1"/>
    <row r="228" s="35" customFormat="1"/>
    <row r="229" s="35" customFormat="1"/>
    <row r="230" s="35" customFormat="1"/>
    <row r="231" s="35" customFormat="1"/>
    <row r="232" s="35" customFormat="1"/>
    <row r="233" s="35" customFormat="1"/>
    <row r="234" s="35" customFormat="1"/>
    <row r="235" s="35" customFormat="1"/>
    <row r="236" s="35" customFormat="1"/>
    <row r="237" s="35" customFormat="1"/>
    <row r="238" s="35" customFormat="1"/>
    <row r="239" s="35" customFormat="1"/>
    <row r="240" s="35" customFormat="1"/>
    <row r="241" s="35" customFormat="1"/>
    <row r="242" s="35" customFormat="1"/>
    <row r="243" s="35" customFormat="1"/>
    <row r="244" s="35" customFormat="1"/>
    <row r="245" s="35" customFormat="1"/>
    <row r="246" s="35" customFormat="1"/>
    <row r="247" s="35" customFormat="1"/>
    <row r="248" s="35" customFormat="1"/>
    <row r="249" s="35" customFormat="1"/>
    <row r="250" s="35" customFormat="1"/>
    <row r="251" s="35" customFormat="1"/>
    <row r="252" s="35" customFormat="1"/>
    <row r="253" s="35" customFormat="1"/>
    <row r="254" s="35" customFormat="1"/>
    <row r="255" s="35" customFormat="1"/>
    <row r="256" s="35" customFormat="1"/>
    <row r="257" s="35" customFormat="1"/>
    <row r="258" s="35" customFormat="1"/>
    <row r="259" s="35" customFormat="1"/>
    <row r="260" s="35" customFormat="1"/>
    <row r="261" s="35" customFormat="1"/>
    <row r="262" s="35" customFormat="1"/>
    <row r="263" s="35" customFormat="1"/>
    <row r="264" s="35" customFormat="1"/>
    <row r="265" s="35" customFormat="1"/>
    <row r="266" s="35" customFormat="1"/>
    <row r="267" s="35" customFormat="1"/>
    <row r="268" s="35" customFormat="1"/>
    <row r="269" s="35" customFormat="1"/>
    <row r="270" s="35" customFormat="1"/>
    <row r="271" s="35" customFormat="1"/>
    <row r="272" s="35" customFormat="1"/>
    <row r="273" s="35" customFormat="1"/>
    <row r="274" s="35" customFormat="1"/>
    <row r="275" s="35" customFormat="1"/>
    <row r="276" s="35" customFormat="1"/>
    <row r="277" s="35" customFormat="1"/>
    <row r="278" s="35" customFormat="1"/>
    <row r="279" s="35" customFormat="1"/>
    <row r="280" s="35" customFormat="1"/>
    <row r="281" s="35" customFormat="1"/>
    <row r="282" s="35" customFormat="1"/>
    <row r="283" s="35" customFormat="1"/>
    <row r="284" s="35" customFormat="1"/>
    <row r="285" s="35" customFormat="1"/>
    <row r="286" s="35" customFormat="1"/>
    <row r="287" s="35" customFormat="1"/>
    <row r="288" s="35" customFormat="1"/>
    <row r="289" s="35" customFormat="1"/>
    <row r="290" s="35" customFormat="1"/>
    <row r="291" s="35" customFormat="1"/>
    <row r="292" s="35" customFormat="1"/>
    <row r="293" s="35" customFormat="1"/>
    <row r="294" s="35" customFormat="1"/>
    <row r="295" s="35" customFormat="1"/>
    <row r="296" s="35" customFormat="1"/>
    <row r="297" s="35" customFormat="1"/>
    <row r="298" s="35" customFormat="1"/>
    <row r="299" s="35" customFormat="1"/>
    <row r="300" s="35" customFormat="1"/>
    <row r="301" s="35" customFormat="1"/>
    <row r="302" s="35" customFormat="1"/>
    <row r="303" s="35" customFormat="1"/>
    <row r="304" s="35" customFormat="1"/>
    <row r="305" s="35" customFormat="1"/>
    <row r="306" s="35" customFormat="1"/>
    <row r="307" s="35" customFormat="1"/>
    <row r="308" s="35" customFormat="1"/>
    <row r="309" s="35" customFormat="1"/>
    <row r="310" s="35" customFormat="1"/>
    <row r="311" s="35" customFormat="1"/>
    <row r="312" s="35" customFormat="1"/>
    <row r="313" s="35" customFormat="1"/>
    <row r="314" s="35" customFormat="1"/>
    <row r="315" s="35" customFormat="1"/>
    <row r="316" s="35" customFormat="1"/>
    <row r="317" s="35" customFormat="1"/>
    <row r="318" s="35" customFormat="1"/>
    <row r="319" s="35" customFormat="1"/>
    <row r="320" s="35" customFormat="1"/>
    <row r="321" s="35" customFormat="1"/>
    <row r="322" s="35" customFormat="1"/>
    <row r="323" s="35" customFormat="1"/>
    <row r="324" s="35" customFormat="1"/>
    <row r="325" s="35" customFormat="1"/>
    <row r="326" s="35" customFormat="1"/>
    <row r="327" s="35" customFormat="1"/>
    <row r="328" s="35" customFormat="1"/>
    <row r="329" s="35" customFormat="1"/>
    <row r="330" s="35" customFormat="1"/>
    <row r="331" s="35" customFormat="1"/>
    <row r="332" s="35" customFormat="1"/>
    <row r="333" s="35" customFormat="1"/>
    <row r="334" s="35" customFormat="1"/>
    <row r="335" s="35" customFormat="1"/>
    <row r="336" s="35" customFormat="1"/>
    <row r="337" s="35" customFormat="1"/>
    <row r="338" s="35" customFormat="1"/>
    <row r="339" s="35" customFormat="1"/>
    <row r="340" s="35" customFormat="1"/>
    <row r="341" s="35" customFormat="1"/>
    <row r="342" s="35" customFormat="1"/>
    <row r="343" s="35" customFormat="1"/>
    <row r="344" s="35" customFormat="1"/>
    <row r="345" s="35" customFormat="1"/>
    <row r="346" s="35" customFormat="1"/>
    <row r="347" s="35" customFormat="1"/>
    <row r="348" s="35" customFormat="1"/>
    <row r="349" s="35" customFormat="1"/>
    <row r="350" s="35" customFormat="1"/>
    <row r="351" s="35" customFormat="1"/>
    <row r="352" s="35" customFormat="1"/>
    <row r="353" s="35" customFormat="1"/>
    <row r="354" s="35" customFormat="1"/>
    <row r="355" s="35" customFormat="1"/>
    <row r="356" s="35" customFormat="1"/>
    <row r="357" s="35" customFormat="1"/>
    <row r="358" s="35" customFormat="1"/>
    <row r="359" s="35" customFormat="1"/>
    <row r="360" s="35" customFormat="1"/>
    <row r="361" s="35" customFormat="1"/>
    <row r="362" s="35" customFormat="1"/>
    <row r="363" s="35" customFormat="1"/>
    <row r="364" s="35" customFormat="1"/>
    <row r="365" s="35" customFormat="1"/>
    <row r="366" s="35" customFormat="1"/>
    <row r="367" s="35" customFormat="1"/>
    <row r="368" s="35" customFormat="1"/>
    <row r="369" s="35" customFormat="1"/>
    <row r="370" s="35" customFormat="1"/>
    <row r="371" s="35" customFormat="1"/>
    <row r="372" s="35" customFormat="1"/>
    <row r="373" s="35" customFormat="1"/>
    <row r="374" s="35" customFormat="1"/>
    <row r="375" s="35" customFormat="1"/>
    <row r="376" s="35" customFormat="1"/>
    <row r="377" s="35" customFormat="1"/>
    <row r="378" s="35" customFormat="1"/>
    <row r="379" s="35" customFormat="1"/>
    <row r="380" s="35" customFormat="1"/>
    <row r="381" s="35" customFormat="1"/>
    <row r="382" s="35" customFormat="1"/>
    <row r="383" s="35" customFormat="1"/>
    <row r="384" s="35" customFormat="1"/>
    <row r="385" s="35" customFormat="1"/>
    <row r="386" s="35" customFormat="1"/>
    <row r="387" s="35" customFormat="1"/>
    <row r="388" s="35" customFormat="1"/>
    <row r="389" s="35" customFormat="1"/>
    <row r="390" s="35" customFormat="1"/>
    <row r="391" s="35" customFormat="1"/>
    <row r="392" s="35" customFormat="1"/>
    <row r="393" s="35" customFormat="1"/>
    <row r="394" s="35" customFormat="1"/>
    <row r="395" s="35" customFormat="1"/>
    <row r="396" s="35" customFormat="1"/>
    <row r="397" s="35" customFormat="1"/>
    <row r="398" s="35" customFormat="1"/>
    <row r="399" s="35" customFormat="1"/>
    <row r="400" s="35" customFormat="1"/>
    <row r="401" s="35" customFormat="1"/>
    <row r="402" s="35" customFormat="1"/>
    <row r="403" s="35" customFormat="1"/>
    <row r="404" s="35" customFormat="1"/>
    <row r="405" s="35" customFormat="1"/>
    <row r="406" s="35" customFormat="1"/>
    <row r="407" s="35" customFormat="1"/>
    <row r="408" s="35" customFormat="1"/>
    <row r="409" s="35" customFormat="1"/>
    <row r="410" s="35" customFormat="1"/>
    <row r="411" s="35" customFormat="1"/>
    <row r="412" s="35" customFormat="1"/>
    <row r="413" s="35" customFormat="1"/>
    <row r="414" s="35" customFormat="1"/>
    <row r="415" s="35" customFormat="1"/>
    <row r="416" s="35" customFormat="1"/>
    <row r="417" s="35" customFormat="1"/>
    <row r="418" s="35" customFormat="1"/>
    <row r="419" s="35" customFormat="1"/>
    <row r="420" s="35" customFormat="1"/>
    <row r="421" s="35" customFormat="1"/>
    <row r="422" s="35" customFormat="1"/>
    <row r="423" s="35" customFormat="1"/>
    <row r="424" s="35" customFormat="1"/>
    <row r="425" s="35" customFormat="1"/>
    <row r="426" s="35" customFormat="1"/>
    <row r="427" s="35" customFormat="1"/>
    <row r="428" s="35" customFormat="1"/>
    <row r="429" s="35" customFormat="1"/>
    <row r="430" s="35" customFormat="1"/>
    <row r="431" s="35" customFormat="1"/>
    <row r="432" s="35" customFormat="1"/>
    <row r="433" s="35" customFormat="1"/>
    <row r="434" s="35" customFormat="1"/>
    <row r="435" s="35" customFormat="1"/>
    <row r="436" s="35" customFormat="1"/>
    <row r="437" s="35" customFormat="1"/>
    <row r="438" s="35" customFormat="1"/>
    <row r="439" s="35" customFormat="1"/>
    <row r="440" s="35" customFormat="1"/>
    <row r="441" s="35" customFormat="1"/>
    <row r="442" s="35" customFormat="1"/>
    <row r="443" s="35" customFormat="1"/>
    <row r="444" s="35" customFormat="1"/>
    <row r="445" s="35" customFormat="1"/>
    <row r="446" s="35" customFormat="1"/>
    <row r="447" s="35" customFormat="1"/>
    <row r="448" s="35" customFormat="1"/>
    <row r="449" s="35" customFormat="1"/>
    <row r="450" s="35" customFormat="1"/>
    <row r="451" s="35" customFormat="1"/>
    <row r="452" s="35" customFormat="1"/>
    <row r="453" s="35" customFormat="1"/>
    <row r="454" s="35" customFormat="1"/>
    <row r="455" s="35" customFormat="1"/>
    <row r="456" s="35" customFormat="1"/>
    <row r="457" s="35" customFormat="1"/>
    <row r="458" s="35" customFormat="1"/>
    <row r="459" s="35" customFormat="1"/>
    <row r="460" s="35" customFormat="1"/>
    <row r="461" s="35" customFormat="1"/>
    <row r="462" s="35" customFormat="1"/>
    <row r="463" s="35" customFormat="1"/>
    <row r="464" s="35" customFormat="1"/>
    <row r="465" s="35" customFormat="1"/>
    <row r="466" s="35" customFormat="1"/>
    <row r="467" s="35" customFormat="1"/>
    <row r="468" s="35" customFormat="1"/>
    <row r="469" s="35" customFormat="1"/>
    <row r="470" s="35" customFormat="1"/>
    <row r="471" s="35" customFormat="1"/>
    <row r="472" s="35" customFormat="1"/>
    <row r="473" s="35" customFormat="1"/>
    <row r="474" s="35" customFormat="1"/>
    <row r="475" s="35" customFormat="1"/>
    <row r="476" s="35" customFormat="1"/>
    <row r="477" s="35" customFormat="1"/>
    <row r="478" s="35" customFormat="1"/>
    <row r="479" s="35" customFormat="1"/>
    <row r="480" s="35" customFormat="1"/>
    <row r="481" s="35" customFormat="1"/>
    <row r="482" s="35" customFormat="1"/>
    <row r="483" s="35" customFormat="1"/>
    <row r="484" s="35" customFormat="1"/>
    <row r="485" s="35" customFormat="1"/>
    <row r="486" s="35" customFormat="1"/>
    <row r="487" s="35" customFormat="1"/>
    <row r="488" s="35" customFormat="1"/>
    <row r="489" s="35" customFormat="1"/>
    <row r="490" s="35" customFormat="1"/>
    <row r="491" s="35" customFormat="1"/>
    <row r="492" s="35" customFormat="1"/>
    <row r="493" s="35" customFormat="1"/>
    <row r="494" s="35" customFormat="1"/>
    <row r="495" s="35" customFormat="1"/>
    <row r="496" s="35" customFormat="1"/>
    <row r="497" s="35" customFormat="1"/>
    <row r="498" s="35" customFormat="1"/>
    <row r="499" s="35" customFormat="1"/>
    <row r="500" s="35" customFormat="1"/>
    <row r="501" s="35" customFormat="1"/>
    <row r="502" s="35" customFormat="1"/>
    <row r="503" s="35" customFormat="1"/>
    <row r="504" s="35" customFormat="1"/>
    <row r="505" s="35" customFormat="1"/>
    <row r="506" s="35" customFormat="1"/>
    <row r="507" s="35" customFormat="1"/>
    <row r="508" s="35" customFormat="1"/>
    <row r="509" s="35" customFormat="1"/>
    <row r="510" s="35" customFormat="1"/>
    <row r="511" s="35" customFormat="1"/>
    <row r="512" s="35" customFormat="1"/>
    <row r="513" s="35" customFormat="1"/>
    <row r="514" s="35" customFormat="1"/>
    <row r="515" s="35" customFormat="1"/>
    <row r="516" s="35" customFormat="1"/>
    <row r="517" s="35" customFormat="1"/>
    <row r="518" s="35" customFormat="1"/>
    <row r="519" s="35" customFormat="1"/>
    <row r="520" s="35" customFormat="1"/>
    <row r="521" s="35" customFormat="1"/>
    <row r="522" s="35" customFormat="1"/>
    <row r="523" s="35" customFormat="1"/>
    <row r="524" s="35" customFormat="1"/>
    <row r="525" s="35" customFormat="1"/>
    <row r="526" s="35" customFormat="1"/>
    <row r="527" s="35" customFormat="1"/>
    <row r="528" s="35" customFormat="1"/>
    <row r="529" s="35" customFormat="1"/>
    <row r="530" s="35" customFormat="1"/>
    <row r="531" s="35" customFormat="1"/>
    <row r="532" s="35" customFormat="1"/>
    <row r="533" s="35" customFormat="1"/>
    <row r="534" s="35" customFormat="1"/>
    <row r="535" s="35" customFormat="1"/>
    <row r="536" s="35" customFormat="1"/>
    <row r="537" s="35" customFormat="1"/>
    <row r="538" s="35" customFormat="1"/>
    <row r="539" s="35" customFormat="1"/>
    <row r="540" s="35" customFormat="1"/>
    <row r="541" s="35" customFormat="1"/>
    <row r="542" s="35" customFormat="1"/>
    <row r="543" s="35" customFormat="1"/>
    <row r="544" s="35" customFormat="1"/>
    <row r="545" s="35" customFormat="1"/>
    <row r="546" s="35" customFormat="1"/>
    <row r="547" s="35" customFormat="1"/>
    <row r="548" s="35" customFormat="1"/>
    <row r="549" s="35" customFormat="1"/>
    <row r="550" s="35" customFormat="1"/>
    <row r="551" s="35" customFormat="1"/>
    <row r="552" s="35" customFormat="1"/>
    <row r="553" s="35" customFormat="1"/>
    <row r="554" s="35" customFormat="1"/>
    <row r="555" s="35" customFormat="1"/>
    <row r="556" s="35" customFormat="1"/>
    <row r="557" s="35" customFormat="1"/>
    <row r="558" s="35" customFormat="1"/>
    <row r="559" s="35" customFormat="1"/>
    <row r="560" s="35" customFormat="1"/>
    <row r="561" s="35" customFormat="1"/>
    <row r="562" s="35" customFormat="1"/>
    <row r="563" s="35" customFormat="1"/>
    <row r="564" s="35" customFormat="1"/>
    <row r="565" s="35" customFormat="1"/>
    <row r="566" s="35" customFormat="1"/>
    <row r="567" s="35" customFormat="1"/>
    <row r="568" s="35" customFormat="1"/>
    <row r="569" s="35" customFormat="1"/>
    <row r="570" s="35" customFormat="1"/>
    <row r="571" s="35" customFormat="1"/>
    <row r="572" s="35" customFormat="1"/>
    <row r="573" s="35" customFormat="1"/>
    <row r="574" s="35" customFormat="1"/>
    <row r="575" s="35" customFormat="1"/>
    <row r="576" s="35" customFormat="1"/>
    <row r="577" s="35" customFormat="1"/>
    <row r="578" s="35" customFormat="1"/>
    <row r="579" s="35" customFormat="1"/>
    <row r="580" s="35" customFormat="1"/>
    <row r="581" s="35" customFormat="1"/>
    <row r="582" s="35" customFormat="1"/>
    <row r="583" s="35" customFormat="1"/>
    <row r="584" s="35" customFormat="1"/>
    <row r="585" s="35" customFormat="1"/>
    <row r="586" s="35" customFormat="1"/>
    <row r="587" s="35" customFormat="1"/>
    <row r="588" s="35" customFormat="1"/>
    <row r="589" s="35" customFormat="1"/>
    <row r="590" s="35" customFormat="1"/>
    <row r="591" s="35" customFormat="1"/>
    <row r="592" s="35" customFormat="1"/>
    <row r="593" s="35" customFormat="1"/>
    <row r="594" s="35" customFormat="1"/>
    <row r="595" s="35" customFormat="1"/>
    <row r="596" s="35" customFormat="1"/>
    <row r="597" s="35" customFormat="1"/>
    <row r="598" s="35" customFormat="1"/>
    <row r="599" s="35" customFormat="1"/>
    <row r="600" s="35" customFormat="1"/>
    <row r="601" s="35" customFormat="1"/>
    <row r="602" s="35" customFormat="1"/>
    <row r="603" s="35" customFormat="1"/>
    <row r="604" s="35" customFormat="1"/>
    <row r="605" s="35" customFormat="1"/>
    <row r="606" s="35" customFormat="1"/>
    <row r="607" s="35" customFormat="1"/>
    <row r="608" s="35" customFormat="1"/>
    <row r="609" s="35" customFormat="1"/>
    <row r="610" s="35" customFormat="1"/>
    <row r="611" s="35" customFormat="1"/>
    <row r="612" s="35" customFormat="1"/>
    <row r="613" s="35" customFormat="1"/>
    <row r="614" s="35" customFormat="1"/>
    <row r="615" s="35" customFormat="1"/>
    <row r="616" s="35" customFormat="1"/>
    <row r="617" s="35" customFormat="1"/>
    <row r="618" s="35" customFormat="1"/>
    <row r="619" s="35" customFormat="1"/>
    <row r="620" s="35" customFormat="1"/>
    <row r="621" s="35" customFormat="1"/>
    <row r="622" s="35" customFormat="1"/>
    <row r="623" s="35" customFormat="1"/>
    <row r="624" s="35" customFormat="1"/>
    <row r="625" s="35" customFormat="1"/>
    <row r="626" s="35" customFormat="1"/>
    <row r="627" s="35" customFormat="1"/>
    <row r="628" s="35" customFormat="1"/>
    <row r="629" s="35" customFormat="1"/>
    <row r="630" s="35" customFormat="1"/>
    <row r="631" s="35" customFormat="1"/>
    <row r="632" s="35" customFormat="1"/>
    <row r="633" s="35" customFormat="1"/>
    <row r="634" s="35" customFormat="1"/>
    <row r="635" s="35" customFormat="1"/>
    <row r="636" s="35" customFormat="1"/>
    <row r="637" s="35" customFormat="1"/>
    <row r="638" s="35" customFormat="1"/>
    <row r="639" s="35" customFormat="1"/>
    <row r="640" s="35" customFormat="1"/>
    <row r="641" s="35" customFormat="1"/>
    <row r="642" s="35" customFormat="1"/>
    <row r="643" s="35" customFormat="1"/>
    <row r="644" s="35" customFormat="1"/>
    <row r="645" s="35" customFormat="1"/>
    <row r="646" s="35" customFormat="1"/>
    <row r="647" s="35" customFormat="1"/>
    <row r="648" s="35" customFormat="1"/>
    <row r="649" s="35" customFormat="1"/>
    <row r="650" s="35" customFormat="1"/>
    <row r="651" s="35" customFormat="1"/>
    <row r="652" s="35" customFormat="1"/>
    <row r="653" s="35" customFormat="1"/>
    <row r="654" s="35" customFormat="1"/>
    <row r="655" s="35" customFormat="1"/>
    <row r="656" s="35" customFormat="1"/>
    <row r="657" s="35" customFormat="1"/>
    <row r="658" s="35" customFormat="1"/>
    <row r="659" s="35" customFormat="1"/>
    <row r="660" s="35" customFormat="1"/>
    <row r="661" s="35" customFormat="1"/>
    <row r="662" s="35" customFormat="1"/>
    <row r="663" s="35" customFormat="1"/>
    <row r="664" s="35" customFormat="1"/>
    <row r="665" s="35" customFormat="1"/>
    <row r="666" s="35" customFormat="1"/>
    <row r="667" s="35" customFormat="1"/>
    <row r="668" s="35" customFormat="1"/>
    <row r="669" s="35" customFormat="1"/>
    <row r="670" s="35" customFormat="1"/>
    <row r="671" s="35" customFormat="1"/>
    <row r="672" s="35" customFormat="1"/>
    <row r="673" s="35" customFormat="1"/>
    <row r="674" s="35" customFormat="1"/>
    <row r="675" s="35" customFormat="1"/>
    <row r="676" s="35" customFormat="1"/>
    <row r="677" s="35" customFormat="1"/>
    <row r="678" s="35" customFormat="1"/>
    <row r="679" s="35" customFormat="1"/>
    <row r="680" s="35" customFormat="1"/>
    <row r="681" s="35" customFormat="1"/>
    <row r="682" s="35" customFormat="1"/>
    <row r="683" s="35" customFormat="1"/>
    <row r="684" s="35" customFormat="1"/>
    <row r="685" s="35" customFormat="1"/>
    <row r="686" s="35" customFormat="1"/>
    <row r="687" s="35" customFormat="1"/>
    <row r="688" s="35" customFormat="1"/>
    <row r="689" s="35" customFormat="1"/>
    <row r="690" s="35" customFormat="1"/>
    <row r="691" s="35" customFormat="1"/>
    <row r="692" s="35" customFormat="1"/>
    <row r="693" s="35" customFormat="1"/>
    <row r="694" s="35" customFormat="1"/>
    <row r="695" s="35" customFormat="1"/>
    <row r="696" s="35" customFormat="1"/>
    <row r="697" s="35" customFormat="1"/>
    <row r="698" s="35" customFormat="1"/>
    <row r="699" s="35" customFormat="1"/>
    <row r="700" s="35" customFormat="1"/>
    <row r="701" s="35" customFormat="1"/>
    <row r="702" s="35" customFormat="1"/>
    <row r="703" s="35" customFormat="1"/>
    <row r="704" s="35" customFormat="1"/>
    <row r="705" s="35" customFormat="1"/>
    <row r="706" s="35" customFormat="1"/>
    <row r="707" s="35" customFormat="1"/>
    <row r="708" s="35" customFormat="1"/>
    <row r="709" s="35" customFormat="1"/>
    <row r="710" s="35" customFormat="1"/>
    <row r="711" s="35" customFormat="1"/>
    <row r="712" s="35" customFormat="1"/>
    <row r="713" s="35" customFormat="1"/>
    <row r="714" s="35" customFormat="1"/>
    <row r="715" s="35" customFormat="1"/>
    <row r="716" s="35" customFormat="1"/>
    <row r="717" s="35" customFormat="1"/>
    <row r="718" s="35" customFormat="1"/>
    <row r="719" s="35" customFormat="1"/>
    <row r="720" s="35" customFormat="1"/>
    <row r="721" s="35" customFormat="1"/>
    <row r="722" s="35" customFormat="1"/>
    <row r="723" s="35" customFormat="1"/>
    <row r="724" s="35" customFormat="1"/>
    <row r="725" s="35" customFormat="1"/>
    <row r="726" s="35" customFormat="1"/>
    <row r="727" s="35" customFormat="1"/>
    <row r="728" s="35" customFormat="1"/>
    <row r="729" s="35" customFormat="1"/>
    <row r="730" s="35" customFormat="1"/>
    <row r="731" s="35" customFormat="1"/>
    <row r="732" s="35" customFormat="1"/>
    <row r="733" s="35" customFormat="1"/>
    <row r="734" s="35" customFormat="1"/>
    <row r="735" s="35" customFormat="1"/>
    <row r="736" s="35" customFormat="1"/>
    <row r="737" s="35" customFormat="1"/>
    <row r="738" s="35" customFormat="1"/>
    <row r="739" s="35" customFormat="1"/>
    <row r="740" s="35" customFormat="1"/>
    <row r="741" s="35" customFormat="1"/>
    <row r="742" s="35" customFormat="1"/>
    <row r="743" s="35" customFormat="1"/>
    <row r="744" s="35" customFormat="1"/>
    <row r="745" s="35" customFormat="1"/>
    <row r="746" s="35" customFormat="1"/>
    <row r="747" s="35" customFormat="1"/>
    <row r="748" s="35" customFormat="1"/>
    <row r="749" s="35" customFormat="1"/>
    <row r="750" s="35" customFormat="1"/>
    <row r="751" s="35" customFormat="1"/>
    <row r="752" s="35" customFormat="1"/>
    <row r="753" s="35" customFormat="1"/>
    <row r="754" s="35" customFormat="1"/>
    <row r="755" s="35" customFormat="1"/>
    <row r="756" s="35" customFormat="1"/>
    <row r="757" s="35" customFormat="1"/>
    <row r="758" s="35" customFormat="1"/>
    <row r="759" s="35" customFormat="1"/>
    <row r="760" s="35" customFormat="1"/>
    <row r="761" s="35" customFormat="1"/>
    <row r="762" s="35" customFormat="1"/>
    <row r="763" s="35" customFormat="1"/>
    <row r="764" s="35" customFormat="1"/>
    <row r="765" s="35" customFormat="1"/>
    <row r="766" s="35" customFormat="1"/>
    <row r="767" s="35" customFormat="1"/>
    <row r="768" s="35" customFormat="1"/>
    <row r="769" s="35" customFormat="1"/>
    <row r="770" s="35" customFormat="1"/>
    <row r="771" s="35" customFormat="1"/>
    <row r="772" s="35" customFormat="1"/>
    <row r="773" s="35" customFormat="1"/>
    <row r="774" s="35" customFormat="1"/>
    <row r="775" s="35" customFormat="1"/>
    <row r="776" s="35" customFormat="1"/>
    <row r="777" s="35" customFormat="1"/>
    <row r="778" s="35" customFormat="1"/>
    <row r="779" s="35" customFormat="1"/>
    <row r="780" s="35" customFormat="1"/>
    <row r="781" s="35" customFormat="1"/>
    <row r="782" s="35" customFormat="1"/>
    <row r="783" s="35" customFormat="1"/>
    <row r="784" s="35" customFormat="1"/>
    <row r="785" s="35" customFormat="1"/>
    <row r="786" s="35" customFormat="1"/>
    <row r="787" s="35" customFormat="1"/>
    <row r="788" s="35" customFormat="1"/>
    <row r="789" s="35" customFormat="1"/>
    <row r="790" s="35" customFormat="1"/>
    <row r="791" s="35" customFormat="1"/>
    <row r="792" s="35" customFormat="1"/>
    <row r="793" s="35" customFormat="1"/>
    <row r="794" s="35" customFormat="1"/>
    <row r="795" s="35" customFormat="1"/>
    <row r="796" s="35" customFormat="1"/>
    <row r="797" s="35" customFormat="1"/>
    <row r="798" s="35" customFormat="1"/>
    <row r="799" s="35" customFormat="1"/>
    <row r="800" s="35" customFormat="1"/>
    <row r="801" s="35" customFormat="1"/>
    <row r="802" s="35" customFormat="1"/>
    <row r="803" s="35" customFormat="1"/>
    <row r="804" s="35" customFormat="1"/>
    <row r="805" s="35" customFormat="1"/>
    <row r="806" s="35" customFormat="1"/>
    <row r="807" s="35" customFormat="1"/>
    <row r="808" s="35" customFormat="1"/>
    <row r="809" s="35" customFormat="1"/>
    <row r="810" s="35" customFormat="1"/>
    <row r="811" s="35" customFormat="1"/>
    <row r="812" s="35" customFormat="1"/>
    <row r="813" s="35" customFormat="1"/>
    <row r="814" s="35" customFormat="1"/>
    <row r="815" s="35" customFormat="1"/>
    <row r="816" s="35" customFormat="1"/>
    <row r="817" s="35" customFormat="1"/>
    <row r="818" s="35" customFormat="1"/>
    <row r="819" s="35" customFormat="1"/>
    <row r="820" s="35" customFormat="1"/>
    <row r="821" s="35" customFormat="1"/>
    <row r="822" s="35" customFormat="1"/>
    <row r="823" s="35" customFormat="1"/>
    <row r="824" s="35" customFormat="1"/>
    <row r="825" s="35" customFormat="1"/>
    <row r="826" s="35" customFormat="1"/>
    <row r="827" s="35" customFormat="1"/>
    <row r="828" s="35" customFormat="1"/>
    <row r="829" s="35" customFormat="1"/>
    <row r="830" s="35" customFormat="1"/>
    <row r="831" s="35" customFormat="1"/>
    <row r="832" s="35" customFormat="1"/>
    <row r="833" s="35" customFormat="1"/>
    <row r="834" s="35" customFormat="1"/>
    <row r="835" s="35" customFormat="1"/>
    <row r="836" s="35" customFormat="1"/>
    <row r="837" s="35" customFormat="1"/>
    <row r="838" s="35" customFormat="1"/>
    <row r="839" s="35" customFormat="1"/>
    <row r="840" s="35" customFormat="1"/>
    <row r="841" s="35" customFormat="1"/>
    <row r="842" s="35" customFormat="1"/>
    <row r="843" s="35" customFormat="1"/>
    <row r="844" s="35" customFormat="1"/>
    <row r="845" s="35" customFormat="1"/>
    <row r="846" s="35" customFormat="1"/>
    <row r="847" s="35" customFormat="1"/>
    <row r="848" s="35" customFormat="1"/>
    <row r="849" s="35" customFormat="1"/>
    <row r="850" s="35" customFormat="1"/>
    <row r="851" s="35" customFormat="1"/>
    <row r="852" s="35" customFormat="1"/>
    <row r="853" s="35" customFormat="1"/>
    <row r="854" s="35" customFormat="1"/>
    <row r="855" s="35" customFormat="1"/>
    <row r="856" s="35" customFormat="1"/>
    <row r="857" s="35" customFormat="1"/>
    <row r="858" s="35" customFormat="1"/>
    <row r="859" s="35" customFormat="1"/>
    <row r="860" s="35" customFormat="1"/>
    <row r="861" s="35" customFormat="1"/>
    <row r="862" s="35" customFormat="1"/>
    <row r="863" s="35" customFormat="1"/>
    <row r="864" s="35" customFormat="1"/>
    <row r="865" s="35" customFormat="1"/>
    <row r="866" s="35" customFormat="1"/>
    <row r="867" s="35" customFormat="1"/>
    <row r="868" s="35" customFormat="1"/>
    <row r="869" s="35" customFormat="1"/>
    <row r="870" s="35" customFormat="1"/>
    <row r="871" s="35" customFormat="1"/>
    <row r="872" s="35" customFormat="1"/>
    <row r="873" s="35" customFormat="1"/>
    <row r="874" s="35" customFormat="1"/>
    <row r="875" s="35" customFormat="1"/>
    <row r="876" s="35" customFormat="1"/>
    <row r="877" s="35" customFormat="1"/>
    <row r="878" s="35" customFormat="1"/>
    <row r="879" s="35" customFormat="1"/>
    <row r="880" s="35" customFormat="1"/>
    <row r="881" s="35" customFormat="1"/>
    <row r="882" s="35" customFormat="1"/>
    <row r="883" s="35" customFormat="1"/>
    <row r="884" s="35" customFormat="1"/>
    <row r="885" s="35" customFormat="1"/>
    <row r="886" s="35" customFormat="1"/>
    <row r="887" s="35" customFormat="1"/>
    <row r="888" s="35" customFormat="1"/>
    <row r="889" s="35" customFormat="1"/>
    <row r="890" s="35" customFormat="1"/>
    <row r="891" s="35" customFormat="1"/>
    <row r="892" s="35" customFormat="1"/>
    <row r="893" s="35" customFormat="1"/>
    <row r="894" s="35" customFormat="1"/>
    <row r="895" s="35" customFormat="1"/>
    <row r="896" s="35" customFormat="1"/>
    <row r="897" s="35" customFormat="1"/>
    <row r="898" s="35" customFormat="1"/>
    <row r="899" s="35" customFormat="1"/>
    <row r="900" s="35" customFormat="1"/>
    <row r="901" s="35" customFormat="1"/>
    <row r="902" s="35" customFormat="1"/>
    <row r="903" s="35" customFormat="1"/>
    <row r="904" s="35" customFormat="1"/>
    <row r="905" s="35" customFormat="1"/>
    <row r="906" s="35" customFormat="1"/>
    <row r="907" s="35" customFormat="1"/>
    <row r="908" s="35" customFormat="1"/>
    <row r="909" s="35" customFormat="1"/>
    <row r="910" s="35" customFormat="1"/>
    <row r="911" s="35" customFormat="1"/>
    <row r="912" s="35" customFormat="1"/>
    <row r="913" s="35" customFormat="1"/>
    <row r="914" s="35" customFormat="1"/>
    <row r="915" s="35" customFormat="1"/>
    <row r="916" s="35" customFormat="1"/>
    <row r="917" s="35" customFormat="1"/>
    <row r="918" s="35" customFormat="1"/>
    <row r="919" s="35" customFormat="1"/>
    <row r="920" s="35" customFormat="1"/>
    <row r="921" s="35" customFormat="1"/>
    <row r="922" s="35" customFormat="1"/>
    <row r="923" s="35" customFormat="1"/>
    <row r="924" s="35" customFormat="1"/>
    <row r="925" s="35" customFormat="1"/>
    <row r="926" s="35" customFormat="1"/>
    <row r="927" s="35" customFormat="1"/>
    <row r="928" s="35" customFormat="1"/>
    <row r="929" s="35" customFormat="1"/>
    <row r="930" s="35" customFormat="1"/>
    <row r="931" s="35" customFormat="1"/>
    <row r="932" s="35" customFormat="1"/>
    <row r="933" s="35" customFormat="1"/>
    <row r="934" s="35" customFormat="1"/>
    <row r="935" s="35" customFormat="1"/>
    <row r="936" s="35" customFormat="1"/>
    <row r="937" s="35" customFormat="1"/>
    <row r="938" s="35" customFormat="1"/>
    <row r="939" s="35" customFormat="1"/>
    <row r="940" s="35" customFormat="1"/>
    <row r="941" s="35" customFormat="1"/>
    <row r="942" s="35" customFormat="1"/>
    <row r="943" s="35" customFormat="1"/>
    <row r="944" s="35" customFormat="1"/>
    <row r="945" s="35" customFormat="1"/>
    <row r="946" s="35" customFormat="1"/>
    <row r="947" s="35" customFormat="1"/>
    <row r="948" s="35" customFormat="1"/>
    <row r="949" s="35" customFormat="1"/>
    <row r="950" s="35" customFormat="1"/>
    <row r="951" s="35" customFormat="1"/>
    <row r="952" s="35" customFormat="1"/>
    <row r="953" s="35" customFormat="1"/>
    <row r="954" s="35" customFormat="1"/>
    <row r="955" s="35" customFormat="1"/>
    <row r="956" s="35" customFormat="1"/>
    <row r="957" s="35" customFormat="1"/>
    <row r="958" s="35" customFormat="1"/>
    <row r="959" s="35" customFormat="1"/>
    <row r="960" s="35" customFormat="1"/>
    <row r="961" s="35" customFormat="1"/>
    <row r="962" s="35" customFormat="1"/>
    <row r="963" s="35" customFormat="1"/>
    <row r="964" s="35" customFormat="1"/>
    <row r="965" s="35" customFormat="1"/>
    <row r="966" s="35" customFormat="1"/>
    <row r="967" s="35" customFormat="1"/>
    <row r="968" s="35" customFormat="1"/>
    <row r="969" s="35" customFormat="1"/>
    <row r="970" s="35" customFormat="1"/>
    <row r="971" s="35" customFormat="1"/>
    <row r="972" s="35" customFormat="1"/>
    <row r="973" s="35" customFormat="1"/>
    <row r="974" s="35" customFormat="1"/>
    <row r="975" s="35" customFormat="1"/>
    <row r="976" s="35" customFormat="1"/>
    <row r="977" spans="18:84" s="35" customFormat="1"/>
    <row r="978" spans="18:84" s="35" customFormat="1"/>
    <row r="979" spans="18:84" s="35" customFormat="1"/>
    <row r="980" spans="18:84" s="35" customFormat="1"/>
    <row r="981" spans="18:84" s="35" customFormat="1"/>
    <row r="982" spans="18:84" s="35" customFormat="1"/>
    <row r="983" spans="18:84" s="35" customFormat="1"/>
    <row r="984" spans="18:84" s="35" customFormat="1"/>
    <row r="985" spans="18:84" s="35" customFormat="1"/>
    <row r="986" spans="18:84" s="35" customFormat="1"/>
    <row r="987" spans="18:84"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</row>
    <row r="988" spans="18:84"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</row>
    <row r="989" spans="18:84"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</row>
    <row r="990" spans="18:84"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  <c r="BJ990" s="34"/>
      <c r="BK990" s="34"/>
      <c r="BL990" s="34"/>
      <c r="BM990" s="34"/>
      <c r="BN990" s="34"/>
      <c r="BO990" s="34"/>
      <c r="BP990" s="34"/>
      <c r="BQ990" s="34"/>
      <c r="BR990" s="34"/>
      <c r="BS990" s="34"/>
      <c r="BT990" s="34"/>
      <c r="BU990" s="34"/>
      <c r="BV990" s="34"/>
      <c r="BW990" s="34"/>
      <c r="BX990" s="34"/>
      <c r="BY990" s="34"/>
      <c r="BZ990" s="34"/>
      <c r="CA990" s="34"/>
      <c r="CB990" s="34"/>
      <c r="CC990" s="34"/>
      <c r="CD990" s="34"/>
      <c r="CE990" s="34"/>
      <c r="CF990" s="34"/>
    </row>
    <row r="991" spans="18:84"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</row>
    <row r="992" spans="18:84"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</row>
    <row r="993" spans="18:84"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  <c r="BJ993" s="34"/>
      <c r="BK993" s="34"/>
      <c r="BL993" s="34"/>
      <c r="BM993" s="34"/>
      <c r="BN993" s="34"/>
      <c r="BO993" s="34"/>
      <c r="BP993" s="34"/>
      <c r="BQ993" s="34"/>
      <c r="BR993" s="34"/>
      <c r="BS993" s="34"/>
      <c r="BT993" s="34"/>
      <c r="BU993" s="34"/>
      <c r="BV993" s="34"/>
      <c r="BW993" s="34"/>
      <c r="BX993" s="34"/>
      <c r="BY993" s="34"/>
      <c r="BZ993" s="34"/>
      <c r="CA993" s="34"/>
      <c r="CB993" s="34"/>
      <c r="CC993" s="34"/>
      <c r="CD993" s="34"/>
      <c r="CE993" s="34"/>
      <c r="CF993" s="34"/>
    </row>
    <row r="994" spans="18:84"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</row>
    <row r="995" spans="18:84"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  <c r="BA995" s="34"/>
      <c r="BB995" s="34"/>
      <c r="BC995" s="34"/>
      <c r="BD995" s="34"/>
      <c r="BE995" s="34"/>
      <c r="BF995" s="34"/>
      <c r="BG995" s="34"/>
      <c r="BH995" s="34"/>
      <c r="BI995" s="34"/>
      <c r="BJ995" s="34"/>
      <c r="BK995" s="34"/>
      <c r="BL995" s="34"/>
      <c r="BM995" s="34"/>
      <c r="BN995" s="34"/>
      <c r="BO995" s="34"/>
      <c r="BP995" s="34"/>
      <c r="BQ995" s="34"/>
      <c r="BR995" s="34"/>
      <c r="BS995" s="34"/>
      <c r="BT995" s="34"/>
      <c r="BU995" s="34"/>
      <c r="BV995" s="34"/>
      <c r="BW995" s="34"/>
      <c r="BX995" s="34"/>
      <c r="BY995" s="34"/>
      <c r="BZ995" s="34"/>
      <c r="CA995" s="34"/>
      <c r="CB995" s="34"/>
      <c r="CC995" s="34"/>
      <c r="CD995" s="34"/>
      <c r="CE995" s="34"/>
      <c r="CF995" s="34"/>
    </row>
    <row r="996" spans="18:84"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  <c r="BA996" s="34"/>
      <c r="BB996" s="34"/>
      <c r="BC996" s="34"/>
      <c r="BD996" s="34"/>
      <c r="BE996" s="34"/>
      <c r="BF996" s="34"/>
      <c r="BG996" s="34"/>
      <c r="BH996" s="34"/>
      <c r="BI996" s="34"/>
      <c r="BJ996" s="34"/>
      <c r="BK996" s="34"/>
      <c r="BL996" s="34"/>
      <c r="BM996" s="34"/>
      <c r="BN996" s="34"/>
      <c r="BO996" s="34"/>
      <c r="BP996" s="34"/>
      <c r="BQ996" s="34"/>
      <c r="BR996" s="34"/>
      <c r="BS996" s="34"/>
      <c r="BT996" s="34"/>
      <c r="BU996" s="34"/>
      <c r="BV996" s="34"/>
      <c r="BW996" s="34"/>
      <c r="BX996" s="34"/>
      <c r="BY996" s="34"/>
      <c r="BZ996" s="34"/>
      <c r="CA996" s="34"/>
      <c r="CB996" s="34"/>
      <c r="CC996" s="34"/>
      <c r="CD996" s="34"/>
      <c r="CE996" s="34"/>
      <c r="CF996" s="34"/>
    </row>
    <row r="997" spans="18:84"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  <c r="BA997" s="34"/>
      <c r="BB997" s="34"/>
      <c r="BC997" s="34"/>
      <c r="BD997" s="34"/>
      <c r="BE997" s="34"/>
      <c r="BF997" s="34"/>
      <c r="BG997" s="34"/>
      <c r="BH997" s="34"/>
      <c r="BI997" s="34"/>
      <c r="BJ997" s="34"/>
      <c r="BK997" s="34"/>
      <c r="BL997" s="34"/>
      <c r="BM997" s="34"/>
      <c r="BN997" s="34"/>
      <c r="BO997" s="34"/>
      <c r="BP997" s="34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4"/>
      <c r="CB997" s="34"/>
      <c r="CC997" s="34"/>
      <c r="CD997" s="34"/>
      <c r="CE997" s="34"/>
      <c r="CF997" s="34"/>
    </row>
    <row r="998" spans="18:84"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  <c r="BA998" s="34"/>
      <c r="BB998" s="34"/>
      <c r="BC998" s="34"/>
      <c r="BD998" s="34"/>
      <c r="BE998" s="34"/>
      <c r="BF998" s="34"/>
      <c r="BG998" s="34"/>
      <c r="BH998" s="34"/>
      <c r="BI998" s="34"/>
      <c r="BJ998" s="34"/>
      <c r="BK998" s="34"/>
      <c r="BL998" s="34"/>
      <c r="BM998" s="34"/>
      <c r="BN998" s="34"/>
      <c r="BO998" s="34"/>
      <c r="BP998" s="34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4"/>
      <c r="CB998" s="34"/>
      <c r="CC998" s="34"/>
      <c r="CD998" s="34"/>
      <c r="CE998" s="34"/>
      <c r="CF998" s="34"/>
    </row>
    <row r="999" spans="18:84"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</row>
    <row r="1000" spans="18:84"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</row>
    <row r="1001" spans="18:84"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  <c r="BD1001" s="34"/>
      <c r="BE1001" s="34"/>
      <c r="BF1001" s="34"/>
      <c r="BG1001" s="34"/>
      <c r="BH1001" s="34"/>
      <c r="BI1001" s="34"/>
      <c r="BJ1001" s="34"/>
      <c r="BK1001" s="34"/>
      <c r="BL1001" s="34"/>
      <c r="BM1001" s="34"/>
      <c r="BN1001" s="34"/>
      <c r="BO1001" s="34"/>
      <c r="BP1001" s="34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4"/>
      <c r="CB1001" s="34"/>
      <c r="CC1001" s="34"/>
      <c r="CD1001" s="34"/>
      <c r="CE1001" s="34"/>
      <c r="CF1001" s="34"/>
    </row>
    <row r="1002" spans="18:84"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  <c r="BD1002" s="34"/>
      <c r="BE1002" s="34"/>
      <c r="BF1002" s="34"/>
      <c r="BG1002" s="34"/>
      <c r="BH1002" s="34"/>
      <c r="BI1002" s="34"/>
      <c r="BJ1002" s="34"/>
      <c r="BK1002" s="34"/>
      <c r="BL1002" s="34"/>
      <c r="BM1002" s="34"/>
      <c r="BN1002" s="34"/>
      <c r="BO1002" s="34"/>
      <c r="BP1002" s="34"/>
      <c r="BQ1002" s="34"/>
      <c r="BR1002" s="34"/>
      <c r="BS1002" s="34"/>
      <c r="BT1002" s="34"/>
      <c r="BU1002" s="34"/>
      <c r="BV1002" s="34"/>
      <c r="BW1002" s="34"/>
      <c r="BX1002" s="34"/>
      <c r="BY1002" s="34"/>
      <c r="BZ1002" s="34"/>
      <c r="CA1002" s="34"/>
      <c r="CB1002" s="34"/>
      <c r="CC1002" s="34"/>
      <c r="CD1002" s="34"/>
      <c r="CE1002" s="34"/>
      <c r="CF1002" s="34"/>
    </row>
    <row r="1003" spans="18:84"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  <c r="BD1003" s="34"/>
      <c r="BE1003" s="34"/>
      <c r="BF1003" s="34"/>
      <c r="BG1003" s="34"/>
      <c r="BH1003" s="34"/>
      <c r="BI1003" s="34"/>
      <c r="BJ1003" s="34"/>
      <c r="BK1003" s="34"/>
      <c r="BL1003" s="34"/>
      <c r="BM1003" s="34"/>
      <c r="BN1003" s="34"/>
      <c r="BO1003" s="34"/>
      <c r="BP1003" s="34"/>
      <c r="BQ1003" s="34"/>
      <c r="BR1003" s="34"/>
      <c r="BS1003" s="34"/>
      <c r="BT1003" s="34"/>
      <c r="BU1003" s="34"/>
      <c r="BV1003" s="34"/>
      <c r="BW1003" s="34"/>
      <c r="BX1003" s="34"/>
      <c r="BY1003" s="34"/>
      <c r="BZ1003" s="34"/>
      <c r="CA1003" s="34"/>
      <c r="CB1003" s="34"/>
      <c r="CC1003" s="34"/>
      <c r="CD1003" s="34"/>
      <c r="CE1003" s="34"/>
      <c r="CF1003" s="34"/>
    </row>
    <row r="1004" spans="18:84"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  <c r="BC1004" s="34"/>
      <c r="BD1004" s="34"/>
      <c r="BE1004" s="34"/>
      <c r="BF1004" s="34"/>
      <c r="BG1004" s="34"/>
      <c r="BH1004" s="34"/>
      <c r="BI1004" s="34"/>
      <c r="BJ1004" s="34"/>
      <c r="BK1004" s="34"/>
      <c r="BL1004" s="34"/>
      <c r="BM1004" s="34"/>
      <c r="BN1004" s="34"/>
      <c r="BO1004" s="34"/>
      <c r="BP1004" s="34"/>
      <c r="BQ1004" s="34"/>
      <c r="BR1004" s="34"/>
      <c r="BS1004" s="34"/>
      <c r="BT1004" s="34"/>
      <c r="BU1004" s="34"/>
      <c r="BV1004" s="34"/>
      <c r="BW1004" s="34"/>
      <c r="BX1004" s="34"/>
      <c r="BY1004" s="34"/>
      <c r="BZ1004" s="34"/>
      <c r="CA1004" s="34"/>
      <c r="CB1004" s="34"/>
      <c r="CC1004" s="34"/>
      <c r="CD1004" s="34"/>
      <c r="CE1004" s="34"/>
      <c r="CF1004" s="34"/>
    </row>
    <row r="1005" spans="18:84"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  <c r="BD1005" s="34"/>
      <c r="BE1005" s="34"/>
      <c r="BF1005" s="34"/>
      <c r="BG1005" s="34"/>
      <c r="BH1005" s="34"/>
      <c r="BI1005" s="34"/>
      <c r="BJ1005" s="34"/>
      <c r="BK1005" s="34"/>
      <c r="BL1005" s="34"/>
      <c r="BM1005" s="34"/>
      <c r="BN1005" s="34"/>
      <c r="BO1005" s="34"/>
      <c r="BP1005" s="34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4"/>
      <c r="CB1005" s="34"/>
      <c r="CC1005" s="34"/>
      <c r="CD1005" s="34"/>
      <c r="CE1005" s="34"/>
      <c r="CF1005" s="34"/>
    </row>
    <row r="1006" spans="18:84"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  <c r="BD1006" s="34"/>
      <c r="BE1006" s="34"/>
      <c r="BF1006" s="34"/>
      <c r="BG1006" s="34"/>
      <c r="BH1006" s="34"/>
      <c r="BI1006" s="34"/>
      <c r="BJ1006" s="34"/>
      <c r="BK1006" s="34"/>
      <c r="BL1006" s="34"/>
      <c r="BM1006" s="34"/>
      <c r="BN1006" s="34"/>
      <c r="BO1006" s="34"/>
      <c r="BP1006" s="34"/>
      <c r="BQ1006" s="34"/>
      <c r="BR1006" s="34"/>
      <c r="BS1006" s="34"/>
      <c r="BT1006" s="34"/>
      <c r="BU1006" s="34"/>
      <c r="BV1006" s="34"/>
      <c r="BW1006" s="34"/>
      <c r="BX1006" s="34"/>
      <c r="BY1006" s="34"/>
      <c r="BZ1006" s="34"/>
      <c r="CA1006" s="34"/>
      <c r="CB1006" s="34"/>
      <c r="CC1006" s="34"/>
      <c r="CD1006" s="34"/>
      <c r="CE1006" s="34"/>
      <c r="CF1006" s="34"/>
    </row>
    <row r="1007" spans="18:84"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  <c r="BM1007" s="34"/>
      <c r="BN1007" s="34"/>
      <c r="BO1007" s="34"/>
      <c r="BP1007" s="34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4"/>
      <c r="CB1007" s="34"/>
      <c r="CC1007" s="34"/>
      <c r="CD1007" s="34"/>
      <c r="CE1007" s="34"/>
      <c r="CF1007" s="34"/>
    </row>
    <row r="1008" spans="18:84"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  <c r="BD1008" s="34"/>
      <c r="BE1008" s="34"/>
      <c r="BF1008" s="34"/>
      <c r="BG1008" s="34"/>
      <c r="BH1008" s="34"/>
      <c r="BI1008" s="34"/>
      <c r="BJ1008" s="34"/>
      <c r="BK1008" s="34"/>
      <c r="BL1008" s="34"/>
      <c r="BM1008" s="34"/>
      <c r="BN1008" s="34"/>
      <c r="BO1008" s="34"/>
      <c r="BP1008" s="34"/>
      <c r="BQ1008" s="34"/>
      <c r="BR1008" s="34"/>
      <c r="BS1008" s="34"/>
      <c r="BT1008" s="34"/>
      <c r="BU1008" s="34"/>
      <c r="BV1008" s="34"/>
      <c r="BW1008" s="34"/>
      <c r="BX1008" s="34"/>
      <c r="BY1008" s="34"/>
      <c r="BZ1008" s="34"/>
      <c r="CA1008" s="34"/>
      <c r="CB1008" s="34"/>
      <c r="CC1008" s="34"/>
      <c r="CD1008" s="34"/>
      <c r="CE1008" s="34"/>
      <c r="CF1008" s="34"/>
    </row>
    <row r="1009" spans="18:84"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  <c r="BA1009" s="34"/>
      <c r="BB1009" s="34"/>
      <c r="BC1009" s="34"/>
      <c r="BD1009" s="34"/>
      <c r="BE1009" s="34"/>
      <c r="BF1009" s="34"/>
      <c r="BG1009" s="34"/>
      <c r="BH1009" s="34"/>
      <c r="BI1009" s="34"/>
      <c r="BJ1009" s="34"/>
      <c r="BK1009" s="34"/>
      <c r="BL1009" s="34"/>
      <c r="BM1009" s="34"/>
      <c r="BN1009" s="34"/>
      <c r="BO1009" s="34"/>
      <c r="BP1009" s="34"/>
      <c r="BQ1009" s="34"/>
      <c r="BR1009" s="34"/>
      <c r="BS1009" s="34"/>
      <c r="BT1009" s="34"/>
      <c r="BU1009" s="34"/>
      <c r="BV1009" s="34"/>
      <c r="BW1009" s="34"/>
      <c r="BX1009" s="34"/>
      <c r="BY1009" s="34"/>
      <c r="BZ1009" s="34"/>
      <c r="CA1009" s="34"/>
      <c r="CB1009" s="34"/>
      <c r="CC1009" s="34"/>
      <c r="CD1009" s="34"/>
      <c r="CE1009" s="34"/>
      <c r="CF1009" s="34"/>
    </row>
    <row r="1010" spans="18:84"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  <c r="BD1010" s="34"/>
      <c r="BE1010" s="34"/>
      <c r="BF1010" s="34"/>
      <c r="BG1010" s="34"/>
      <c r="BH1010" s="34"/>
      <c r="BI1010" s="34"/>
      <c r="BJ1010" s="34"/>
      <c r="BK1010" s="34"/>
      <c r="BL1010" s="34"/>
      <c r="BM1010" s="34"/>
      <c r="BN1010" s="34"/>
      <c r="BO1010" s="34"/>
      <c r="BP1010" s="34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4"/>
      <c r="CB1010" s="34"/>
      <c r="CC1010" s="34"/>
      <c r="CD1010" s="34"/>
      <c r="CE1010" s="34"/>
      <c r="CF1010" s="34"/>
    </row>
    <row r="1011" spans="18:84"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  <c r="BA1011" s="34"/>
      <c r="BB1011" s="34"/>
      <c r="BC1011" s="34"/>
      <c r="BD1011" s="34"/>
      <c r="BE1011" s="34"/>
      <c r="BF1011" s="34"/>
      <c r="BG1011" s="34"/>
      <c r="BH1011" s="34"/>
      <c r="BI1011" s="34"/>
      <c r="BJ1011" s="34"/>
      <c r="BK1011" s="34"/>
      <c r="BL1011" s="34"/>
      <c r="BM1011" s="34"/>
      <c r="BN1011" s="34"/>
      <c r="BO1011" s="34"/>
      <c r="BP1011" s="34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4"/>
      <c r="CB1011" s="34"/>
      <c r="CC1011" s="34"/>
      <c r="CD1011" s="34"/>
      <c r="CE1011" s="34"/>
      <c r="CF1011" s="34"/>
    </row>
    <row r="1012" spans="18:84"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  <c r="BD1012" s="34"/>
      <c r="BE1012" s="34"/>
      <c r="BF1012" s="34"/>
      <c r="BG1012" s="34"/>
      <c r="BH1012" s="34"/>
      <c r="BI1012" s="34"/>
      <c r="BJ1012" s="34"/>
      <c r="BK1012" s="34"/>
      <c r="BL1012" s="34"/>
      <c r="BM1012" s="34"/>
      <c r="BN1012" s="34"/>
      <c r="BO1012" s="34"/>
      <c r="BP1012" s="34"/>
      <c r="BQ1012" s="34"/>
      <c r="BR1012" s="34"/>
      <c r="BS1012" s="34"/>
      <c r="BT1012" s="34"/>
      <c r="BU1012" s="34"/>
      <c r="BV1012" s="34"/>
      <c r="BW1012" s="34"/>
      <c r="BX1012" s="34"/>
      <c r="BY1012" s="34"/>
      <c r="BZ1012" s="34"/>
      <c r="CA1012" s="34"/>
      <c r="CB1012" s="34"/>
      <c r="CC1012" s="34"/>
      <c r="CD1012" s="34"/>
      <c r="CE1012" s="34"/>
      <c r="CF1012" s="34"/>
    </row>
    <row r="1013" spans="18:84"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  <c r="BD1013" s="34"/>
      <c r="BE1013" s="34"/>
      <c r="BF1013" s="34"/>
      <c r="BG1013" s="34"/>
      <c r="BH1013" s="34"/>
      <c r="BI1013" s="34"/>
      <c r="BJ1013" s="34"/>
      <c r="BK1013" s="34"/>
      <c r="BL1013" s="34"/>
      <c r="BM1013" s="34"/>
      <c r="BN1013" s="34"/>
      <c r="BO1013" s="34"/>
      <c r="BP1013" s="34"/>
      <c r="BQ1013" s="34"/>
      <c r="BR1013" s="34"/>
      <c r="BS1013" s="34"/>
      <c r="BT1013" s="34"/>
      <c r="BU1013" s="34"/>
      <c r="BV1013" s="34"/>
      <c r="BW1013" s="34"/>
      <c r="BX1013" s="34"/>
      <c r="BY1013" s="34"/>
      <c r="BZ1013" s="34"/>
      <c r="CA1013" s="34"/>
      <c r="CB1013" s="34"/>
      <c r="CC1013" s="34"/>
      <c r="CD1013" s="34"/>
      <c r="CE1013" s="34"/>
      <c r="CF1013" s="34"/>
    </row>
    <row r="1014" spans="18:84"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  <c r="BD1014" s="34"/>
      <c r="BE1014" s="34"/>
      <c r="BF1014" s="34"/>
      <c r="BG1014" s="34"/>
      <c r="BH1014" s="34"/>
      <c r="BI1014" s="34"/>
      <c r="BJ1014" s="34"/>
      <c r="BK1014" s="34"/>
      <c r="BL1014" s="34"/>
      <c r="BM1014" s="34"/>
      <c r="BN1014" s="34"/>
      <c r="BO1014" s="34"/>
      <c r="BP1014" s="34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4"/>
      <c r="CB1014" s="34"/>
      <c r="CC1014" s="34"/>
      <c r="CD1014" s="34"/>
      <c r="CE1014" s="34"/>
      <c r="CF1014" s="34"/>
    </row>
    <row r="1015" spans="18:84"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  <c r="BD1015" s="34"/>
      <c r="BE1015" s="34"/>
      <c r="BF1015" s="34"/>
      <c r="BG1015" s="34"/>
      <c r="BH1015" s="34"/>
      <c r="BI1015" s="34"/>
      <c r="BJ1015" s="34"/>
      <c r="BK1015" s="34"/>
      <c r="BL1015" s="34"/>
      <c r="BM1015" s="34"/>
      <c r="BN1015" s="34"/>
      <c r="BO1015" s="34"/>
      <c r="BP1015" s="34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4"/>
      <c r="CB1015" s="34"/>
      <c r="CC1015" s="34"/>
      <c r="CD1015" s="34"/>
      <c r="CE1015" s="34"/>
      <c r="CF1015" s="34"/>
    </row>
    <row r="1016" spans="18:84"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  <c r="BD1016" s="34"/>
      <c r="BE1016" s="34"/>
      <c r="BF1016" s="34"/>
      <c r="BG1016" s="34"/>
      <c r="BH1016" s="34"/>
      <c r="BI1016" s="34"/>
      <c r="BJ1016" s="34"/>
      <c r="BK1016" s="34"/>
      <c r="BL1016" s="34"/>
      <c r="BM1016" s="34"/>
      <c r="BN1016" s="34"/>
      <c r="BO1016" s="34"/>
      <c r="BP1016" s="34"/>
      <c r="BQ1016" s="34"/>
      <c r="BR1016" s="34"/>
      <c r="BS1016" s="34"/>
      <c r="BT1016" s="34"/>
      <c r="BU1016" s="34"/>
      <c r="BV1016" s="34"/>
      <c r="BW1016" s="34"/>
      <c r="BX1016" s="34"/>
      <c r="BY1016" s="34"/>
      <c r="BZ1016" s="34"/>
      <c r="CA1016" s="34"/>
      <c r="CB1016" s="34"/>
      <c r="CC1016" s="34"/>
      <c r="CD1016" s="34"/>
      <c r="CE1016" s="34"/>
      <c r="CF1016" s="34"/>
    </row>
    <row r="1017" spans="18:84"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</row>
    <row r="1018" spans="18:84"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4"/>
      <c r="CB1018" s="34"/>
      <c r="CC1018" s="34"/>
      <c r="CD1018" s="34"/>
      <c r="CE1018" s="34"/>
      <c r="CF1018" s="34"/>
    </row>
    <row r="1019" spans="18:84"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  <c r="BD1019" s="34"/>
      <c r="BE1019" s="34"/>
      <c r="BF1019" s="34"/>
      <c r="BG1019" s="34"/>
      <c r="BH1019" s="34"/>
      <c r="BI1019" s="34"/>
      <c r="BJ1019" s="34"/>
      <c r="BK1019" s="34"/>
      <c r="BL1019" s="34"/>
      <c r="BM1019" s="34"/>
      <c r="BN1019" s="34"/>
      <c r="BO1019" s="34"/>
      <c r="BP1019" s="34"/>
      <c r="BQ1019" s="34"/>
      <c r="BR1019" s="34"/>
      <c r="BS1019" s="34"/>
      <c r="BT1019" s="34"/>
      <c r="BU1019" s="34"/>
      <c r="BV1019" s="34"/>
      <c r="BW1019" s="34"/>
      <c r="BX1019" s="34"/>
      <c r="BY1019" s="34"/>
      <c r="BZ1019" s="34"/>
      <c r="CA1019" s="34"/>
      <c r="CB1019" s="34"/>
      <c r="CC1019" s="34"/>
      <c r="CD1019" s="34"/>
      <c r="CE1019" s="34"/>
      <c r="CF1019" s="34"/>
    </row>
    <row r="1020" spans="18:84"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  <c r="BD1020" s="34"/>
      <c r="BE1020" s="34"/>
      <c r="BF1020" s="34"/>
      <c r="BG1020" s="34"/>
      <c r="BH1020" s="34"/>
      <c r="BI1020" s="34"/>
      <c r="BJ1020" s="34"/>
      <c r="BK1020" s="34"/>
      <c r="BL1020" s="34"/>
      <c r="BM1020" s="34"/>
      <c r="BN1020" s="34"/>
      <c r="BO1020" s="34"/>
      <c r="BP1020" s="34"/>
      <c r="BQ1020" s="34"/>
      <c r="BR1020" s="34"/>
      <c r="BS1020" s="34"/>
      <c r="BT1020" s="34"/>
      <c r="BU1020" s="34"/>
      <c r="BV1020" s="34"/>
      <c r="BW1020" s="34"/>
      <c r="BX1020" s="34"/>
      <c r="BY1020" s="34"/>
      <c r="BZ1020" s="34"/>
      <c r="CA1020" s="34"/>
      <c r="CB1020" s="34"/>
      <c r="CC1020" s="34"/>
      <c r="CD1020" s="34"/>
      <c r="CE1020" s="34"/>
      <c r="CF1020" s="34"/>
    </row>
    <row r="1021" spans="18:84"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  <c r="BV1021" s="34"/>
      <c r="BW1021" s="34"/>
      <c r="BX1021" s="34"/>
      <c r="BY1021" s="34"/>
      <c r="BZ1021" s="34"/>
      <c r="CA1021" s="34"/>
      <c r="CB1021" s="34"/>
      <c r="CC1021" s="34"/>
      <c r="CD1021" s="34"/>
      <c r="CE1021" s="34"/>
      <c r="CF1021" s="34"/>
    </row>
    <row r="1022" spans="18:84"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  <c r="CA1022" s="34"/>
      <c r="CB1022" s="34"/>
      <c r="CC1022" s="34"/>
      <c r="CD1022" s="34"/>
      <c r="CE1022" s="34"/>
      <c r="CF1022" s="34"/>
    </row>
    <row r="1023" spans="18:84"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  <c r="BD1023" s="34"/>
      <c r="BE1023" s="34"/>
      <c r="BF1023" s="34"/>
      <c r="BG1023" s="34"/>
      <c r="BH1023" s="34"/>
      <c r="BI1023" s="34"/>
      <c r="BJ1023" s="34"/>
      <c r="BK1023" s="34"/>
      <c r="BL1023" s="34"/>
      <c r="BM1023" s="34"/>
      <c r="BN1023" s="34"/>
      <c r="BO1023" s="34"/>
      <c r="BP1023" s="34"/>
      <c r="BQ1023" s="34"/>
      <c r="BR1023" s="34"/>
      <c r="BS1023" s="34"/>
      <c r="BT1023" s="34"/>
      <c r="BU1023" s="34"/>
      <c r="BV1023" s="34"/>
      <c r="BW1023" s="34"/>
      <c r="BX1023" s="34"/>
      <c r="BY1023" s="34"/>
      <c r="BZ1023" s="34"/>
      <c r="CA1023" s="34"/>
      <c r="CB1023" s="34"/>
      <c r="CC1023" s="34"/>
      <c r="CD1023" s="34"/>
      <c r="CE1023" s="34"/>
      <c r="CF1023" s="34"/>
    </row>
    <row r="1024" spans="18:84"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  <c r="BV1024" s="34"/>
      <c r="BW1024" s="34"/>
      <c r="BX1024" s="34"/>
      <c r="BY1024" s="34"/>
      <c r="BZ1024" s="34"/>
      <c r="CA1024" s="34"/>
      <c r="CB1024" s="34"/>
      <c r="CC1024" s="34"/>
      <c r="CD1024" s="34"/>
      <c r="CE1024" s="34"/>
      <c r="CF1024" s="34"/>
    </row>
    <row r="1025" spans="18:84"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  <c r="BV1025" s="34"/>
      <c r="BW1025" s="34"/>
      <c r="BX1025" s="34"/>
      <c r="BY1025" s="34"/>
      <c r="BZ1025" s="34"/>
      <c r="CA1025" s="34"/>
      <c r="CB1025" s="34"/>
      <c r="CC1025" s="34"/>
      <c r="CD1025" s="34"/>
      <c r="CE1025" s="34"/>
      <c r="CF1025" s="34"/>
    </row>
    <row r="1026" spans="18:84"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4"/>
      <c r="CB1026" s="34"/>
      <c r="CC1026" s="34"/>
      <c r="CD1026" s="34"/>
      <c r="CE1026" s="34"/>
      <c r="CF1026" s="34"/>
    </row>
    <row r="1027" spans="18:84"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  <c r="BD1027" s="34"/>
      <c r="BE1027" s="34"/>
      <c r="BF1027" s="34"/>
      <c r="BG1027" s="34"/>
      <c r="BH1027" s="34"/>
      <c r="BI1027" s="34"/>
      <c r="BJ1027" s="34"/>
      <c r="BK1027" s="34"/>
      <c r="BL1027" s="34"/>
      <c r="BM1027" s="34"/>
      <c r="BN1027" s="34"/>
      <c r="BO1027" s="34"/>
      <c r="BP1027" s="34"/>
      <c r="BQ1027" s="34"/>
      <c r="BR1027" s="34"/>
      <c r="BS1027" s="34"/>
      <c r="BT1027" s="34"/>
      <c r="BU1027" s="34"/>
      <c r="BV1027" s="34"/>
      <c r="BW1027" s="34"/>
      <c r="BX1027" s="34"/>
      <c r="BY1027" s="34"/>
      <c r="BZ1027" s="34"/>
      <c r="CA1027" s="34"/>
      <c r="CB1027" s="34"/>
      <c r="CC1027" s="34"/>
      <c r="CD1027" s="34"/>
      <c r="CE1027" s="34"/>
      <c r="CF1027" s="34"/>
    </row>
    <row r="1028" spans="18:84"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4"/>
      <c r="CB1028" s="34"/>
      <c r="CC1028" s="34"/>
      <c r="CD1028" s="34"/>
      <c r="CE1028" s="34"/>
      <c r="CF1028" s="34"/>
    </row>
    <row r="1029" spans="18:84"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  <c r="BV1029" s="34"/>
      <c r="BW1029" s="34"/>
      <c r="BX1029" s="34"/>
      <c r="BY1029" s="34"/>
      <c r="BZ1029" s="34"/>
      <c r="CA1029" s="34"/>
      <c r="CB1029" s="34"/>
      <c r="CC1029" s="34"/>
      <c r="CD1029" s="34"/>
      <c r="CE1029" s="34"/>
      <c r="CF1029" s="34"/>
    </row>
    <row r="1030" spans="18:84"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  <c r="BD1030" s="34"/>
      <c r="BE1030" s="34"/>
      <c r="BF1030" s="34"/>
      <c r="BG1030" s="34"/>
      <c r="BH1030" s="34"/>
      <c r="BI1030" s="34"/>
      <c r="BJ1030" s="34"/>
      <c r="BK1030" s="34"/>
      <c r="BL1030" s="34"/>
      <c r="BM1030" s="34"/>
      <c r="BN1030" s="34"/>
      <c r="BO1030" s="34"/>
      <c r="BP1030" s="34"/>
      <c r="BQ1030" s="34"/>
      <c r="BR1030" s="34"/>
      <c r="BS1030" s="34"/>
      <c r="BT1030" s="34"/>
      <c r="BU1030" s="34"/>
      <c r="BV1030" s="34"/>
      <c r="BW1030" s="34"/>
      <c r="BX1030" s="34"/>
      <c r="BY1030" s="34"/>
      <c r="BZ1030" s="34"/>
      <c r="CA1030" s="34"/>
      <c r="CB1030" s="34"/>
      <c r="CC1030" s="34"/>
      <c r="CD1030" s="34"/>
      <c r="CE1030" s="34"/>
      <c r="CF1030" s="34"/>
    </row>
    <row r="1031" spans="18:84"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  <c r="BD1031" s="34"/>
      <c r="BE1031" s="34"/>
      <c r="BF1031" s="34"/>
      <c r="BG1031" s="34"/>
      <c r="BH1031" s="34"/>
      <c r="BI1031" s="34"/>
      <c r="BJ1031" s="34"/>
      <c r="BK1031" s="34"/>
      <c r="BL1031" s="34"/>
      <c r="BM1031" s="34"/>
      <c r="BN1031" s="34"/>
      <c r="BO1031" s="34"/>
      <c r="BP1031" s="34"/>
      <c r="BQ1031" s="34"/>
      <c r="BR1031" s="34"/>
      <c r="BS1031" s="34"/>
      <c r="BT1031" s="34"/>
      <c r="BU1031" s="34"/>
      <c r="BV1031" s="34"/>
      <c r="BW1031" s="34"/>
      <c r="BX1031" s="34"/>
      <c r="BY1031" s="34"/>
      <c r="BZ1031" s="34"/>
      <c r="CA1031" s="34"/>
      <c r="CB1031" s="34"/>
      <c r="CC1031" s="34"/>
      <c r="CD1031" s="34"/>
      <c r="CE1031" s="34"/>
      <c r="CF1031" s="34"/>
    </row>
    <row r="1032" spans="18:84"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  <c r="BV1032" s="34"/>
      <c r="BW1032" s="34"/>
      <c r="BX1032" s="34"/>
      <c r="BY1032" s="34"/>
      <c r="BZ1032" s="34"/>
      <c r="CA1032" s="34"/>
      <c r="CB1032" s="34"/>
      <c r="CC1032" s="34"/>
      <c r="CD1032" s="34"/>
      <c r="CE1032" s="34"/>
      <c r="CF1032" s="34"/>
    </row>
    <row r="1033" spans="18:84"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  <c r="BV1033" s="34"/>
      <c r="BW1033" s="34"/>
      <c r="BX1033" s="34"/>
      <c r="BY1033" s="34"/>
      <c r="BZ1033" s="34"/>
      <c r="CA1033" s="34"/>
      <c r="CB1033" s="34"/>
      <c r="CC1033" s="34"/>
      <c r="CD1033" s="34"/>
      <c r="CE1033" s="34"/>
      <c r="CF1033" s="34"/>
    </row>
    <row r="1034" spans="18:84"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4"/>
      <c r="CB1034" s="34"/>
      <c r="CC1034" s="34"/>
      <c r="CD1034" s="34"/>
      <c r="CE1034" s="34"/>
      <c r="CF1034" s="34"/>
    </row>
    <row r="1035" spans="18:84"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  <c r="BV1035" s="34"/>
      <c r="BW1035" s="34"/>
      <c r="BX1035" s="34"/>
      <c r="BY1035" s="34"/>
      <c r="BZ1035" s="34"/>
      <c r="CA1035" s="34"/>
      <c r="CB1035" s="34"/>
      <c r="CC1035" s="34"/>
      <c r="CD1035" s="34"/>
      <c r="CE1035" s="34"/>
      <c r="CF1035" s="34"/>
    </row>
    <row r="1036" spans="18:84"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  <c r="BV1036" s="34"/>
      <c r="BW1036" s="34"/>
      <c r="BX1036" s="34"/>
      <c r="BY1036" s="34"/>
      <c r="BZ1036" s="34"/>
      <c r="CA1036" s="34"/>
      <c r="CB1036" s="34"/>
      <c r="CC1036" s="34"/>
      <c r="CD1036" s="34"/>
      <c r="CE1036" s="34"/>
      <c r="CF1036" s="34"/>
    </row>
    <row r="1037" spans="18:84"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  <c r="BV1037" s="34"/>
      <c r="BW1037" s="34"/>
      <c r="BX1037" s="34"/>
      <c r="BY1037" s="34"/>
      <c r="BZ1037" s="34"/>
      <c r="CA1037" s="34"/>
      <c r="CB1037" s="34"/>
      <c r="CC1037" s="34"/>
      <c r="CD1037" s="34"/>
      <c r="CE1037" s="34"/>
      <c r="CF1037" s="34"/>
    </row>
    <row r="1038" spans="18:84"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  <c r="BC1038" s="34"/>
      <c r="BD1038" s="34"/>
      <c r="BE1038" s="34"/>
      <c r="BF1038" s="34"/>
      <c r="BG1038" s="34"/>
      <c r="BH1038" s="34"/>
      <c r="BI1038" s="34"/>
      <c r="BJ1038" s="34"/>
      <c r="BK1038" s="34"/>
      <c r="BL1038" s="34"/>
      <c r="BM1038" s="34"/>
      <c r="BN1038" s="34"/>
      <c r="BO1038" s="34"/>
      <c r="BP1038" s="34"/>
      <c r="BQ1038" s="34"/>
      <c r="BR1038" s="34"/>
      <c r="BS1038" s="34"/>
      <c r="BT1038" s="34"/>
      <c r="BU1038" s="34"/>
      <c r="BV1038" s="34"/>
      <c r="BW1038" s="34"/>
      <c r="BX1038" s="34"/>
      <c r="BY1038" s="34"/>
      <c r="BZ1038" s="34"/>
      <c r="CA1038" s="34"/>
      <c r="CB1038" s="34"/>
      <c r="CC1038" s="34"/>
      <c r="CD1038" s="34"/>
      <c r="CE1038" s="34"/>
      <c r="CF1038" s="34"/>
    </row>
    <row r="1039" spans="18:84"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</row>
    <row r="1040" spans="18:84"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  <c r="BV1040" s="34"/>
      <c r="BW1040" s="34"/>
      <c r="BX1040" s="34"/>
      <c r="BY1040" s="34"/>
      <c r="BZ1040" s="34"/>
      <c r="CA1040" s="34"/>
      <c r="CB1040" s="34"/>
      <c r="CC1040" s="34"/>
      <c r="CD1040" s="34"/>
      <c r="CE1040" s="34"/>
      <c r="CF1040" s="34"/>
    </row>
    <row r="1041" spans="18:84"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  <c r="BA1041" s="34"/>
      <c r="BB1041" s="34"/>
      <c r="BC1041" s="34"/>
      <c r="BD1041" s="34"/>
      <c r="BE1041" s="34"/>
      <c r="BF1041" s="34"/>
      <c r="BG1041" s="34"/>
      <c r="BH1041" s="34"/>
      <c r="BI1041" s="34"/>
      <c r="BJ1041" s="34"/>
      <c r="BK1041" s="34"/>
      <c r="BL1041" s="34"/>
      <c r="BM1041" s="34"/>
      <c r="BN1041" s="34"/>
      <c r="BO1041" s="34"/>
      <c r="BP1041" s="34"/>
      <c r="BQ1041" s="34"/>
      <c r="BR1041" s="34"/>
      <c r="BS1041" s="34"/>
      <c r="BT1041" s="34"/>
      <c r="BU1041" s="34"/>
      <c r="BV1041" s="34"/>
      <c r="BW1041" s="34"/>
      <c r="BX1041" s="34"/>
      <c r="BY1041" s="34"/>
      <c r="BZ1041" s="34"/>
      <c r="CA1041" s="34"/>
      <c r="CB1041" s="34"/>
      <c r="CC1041" s="34"/>
      <c r="CD1041" s="34"/>
      <c r="CE1041" s="34"/>
      <c r="CF1041" s="34"/>
    </row>
    <row r="1042" spans="18:84"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4"/>
      <c r="CB1042" s="34"/>
      <c r="CC1042" s="34"/>
      <c r="CD1042" s="34"/>
      <c r="CE1042" s="34"/>
      <c r="CF1042" s="34"/>
    </row>
    <row r="1043" spans="18:84"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  <c r="BA1043" s="34"/>
      <c r="BB1043" s="34"/>
      <c r="BC1043" s="34"/>
      <c r="BD1043" s="34"/>
      <c r="BE1043" s="34"/>
      <c r="BF1043" s="34"/>
      <c r="BG1043" s="34"/>
      <c r="BH1043" s="34"/>
      <c r="BI1043" s="34"/>
      <c r="BJ1043" s="34"/>
      <c r="BK1043" s="34"/>
      <c r="BL1043" s="34"/>
      <c r="BM1043" s="34"/>
      <c r="BN1043" s="34"/>
      <c r="BO1043" s="34"/>
      <c r="BP1043" s="34"/>
      <c r="BQ1043" s="34"/>
      <c r="BR1043" s="34"/>
      <c r="BS1043" s="34"/>
      <c r="BT1043" s="34"/>
      <c r="BU1043" s="34"/>
      <c r="BV1043" s="34"/>
      <c r="BW1043" s="34"/>
      <c r="BX1043" s="34"/>
      <c r="BY1043" s="34"/>
      <c r="BZ1043" s="34"/>
      <c r="CA1043" s="34"/>
      <c r="CB1043" s="34"/>
      <c r="CC1043" s="34"/>
      <c r="CD1043" s="34"/>
      <c r="CE1043" s="34"/>
      <c r="CF1043" s="34"/>
    </row>
    <row r="1044" spans="18:84"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  <c r="BD1044" s="34"/>
      <c r="BE1044" s="34"/>
      <c r="BF1044" s="34"/>
      <c r="BG1044" s="34"/>
      <c r="BH1044" s="34"/>
      <c r="BI1044" s="34"/>
      <c r="BJ1044" s="34"/>
      <c r="BK1044" s="34"/>
      <c r="BL1044" s="34"/>
      <c r="BM1044" s="34"/>
      <c r="BN1044" s="34"/>
      <c r="BO1044" s="34"/>
      <c r="BP1044" s="34"/>
      <c r="BQ1044" s="34"/>
      <c r="BR1044" s="34"/>
      <c r="BS1044" s="34"/>
      <c r="BT1044" s="34"/>
      <c r="BU1044" s="34"/>
      <c r="BV1044" s="34"/>
      <c r="BW1044" s="34"/>
      <c r="BX1044" s="34"/>
      <c r="BY1044" s="34"/>
      <c r="BZ1044" s="34"/>
      <c r="CA1044" s="34"/>
      <c r="CB1044" s="34"/>
      <c r="CC1044" s="34"/>
      <c r="CD1044" s="34"/>
      <c r="CE1044" s="34"/>
      <c r="CF1044" s="34"/>
    </row>
    <row r="1045" spans="18:84"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  <c r="BA1045" s="34"/>
      <c r="BB1045" s="34"/>
      <c r="BC1045" s="34"/>
      <c r="BD1045" s="34"/>
      <c r="BE1045" s="34"/>
      <c r="BF1045" s="34"/>
      <c r="BG1045" s="34"/>
      <c r="BH1045" s="34"/>
      <c r="BI1045" s="34"/>
      <c r="BJ1045" s="34"/>
      <c r="BK1045" s="34"/>
      <c r="BL1045" s="34"/>
      <c r="BM1045" s="34"/>
      <c r="BN1045" s="34"/>
      <c r="BO1045" s="34"/>
      <c r="BP1045" s="34"/>
      <c r="BQ1045" s="34"/>
      <c r="BR1045" s="34"/>
      <c r="BS1045" s="34"/>
      <c r="BT1045" s="34"/>
      <c r="BU1045" s="34"/>
      <c r="BV1045" s="34"/>
      <c r="BW1045" s="34"/>
      <c r="BX1045" s="34"/>
      <c r="BY1045" s="34"/>
      <c r="BZ1045" s="34"/>
      <c r="CA1045" s="34"/>
      <c r="CB1045" s="34"/>
      <c r="CC1045" s="34"/>
      <c r="CD1045" s="34"/>
      <c r="CE1045" s="34"/>
      <c r="CF1045" s="34"/>
    </row>
    <row r="1046" spans="18:84"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  <c r="BA1046" s="34"/>
      <c r="BB1046" s="34"/>
      <c r="BC1046" s="34"/>
      <c r="BD1046" s="34"/>
      <c r="BE1046" s="34"/>
      <c r="BF1046" s="34"/>
      <c r="BG1046" s="34"/>
      <c r="BH1046" s="34"/>
      <c r="BI1046" s="34"/>
      <c r="BJ1046" s="34"/>
      <c r="BK1046" s="34"/>
      <c r="BL1046" s="34"/>
      <c r="BM1046" s="34"/>
      <c r="BN1046" s="34"/>
      <c r="BO1046" s="34"/>
      <c r="BP1046" s="34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  <c r="CA1046" s="34"/>
      <c r="CB1046" s="34"/>
      <c r="CC1046" s="34"/>
      <c r="CD1046" s="34"/>
      <c r="CE1046" s="34"/>
      <c r="CF1046" s="34"/>
    </row>
    <row r="1047" spans="18:84"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  <c r="BC1047" s="34"/>
      <c r="BD1047" s="34"/>
      <c r="BE1047" s="34"/>
      <c r="BF1047" s="34"/>
      <c r="BG1047" s="34"/>
      <c r="BH1047" s="34"/>
      <c r="BI1047" s="34"/>
      <c r="BJ1047" s="34"/>
      <c r="BK1047" s="34"/>
      <c r="BL1047" s="34"/>
      <c r="BM1047" s="34"/>
      <c r="BN1047" s="34"/>
      <c r="BO1047" s="34"/>
      <c r="BP1047" s="34"/>
      <c r="BQ1047" s="34"/>
      <c r="BR1047" s="34"/>
      <c r="BS1047" s="34"/>
      <c r="BT1047" s="34"/>
      <c r="BU1047" s="34"/>
      <c r="BV1047" s="34"/>
      <c r="BW1047" s="34"/>
      <c r="BX1047" s="34"/>
      <c r="BY1047" s="34"/>
      <c r="BZ1047" s="34"/>
      <c r="CA1047" s="34"/>
      <c r="CB1047" s="34"/>
      <c r="CC1047" s="34"/>
      <c r="CD1047" s="34"/>
      <c r="CE1047" s="34"/>
      <c r="CF1047" s="34"/>
    </row>
    <row r="1048" spans="18:84"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  <c r="BC1048" s="34"/>
      <c r="BD1048" s="34"/>
      <c r="BE1048" s="34"/>
      <c r="BF1048" s="34"/>
      <c r="BG1048" s="34"/>
      <c r="BH1048" s="34"/>
      <c r="BI1048" s="34"/>
      <c r="BJ1048" s="34"/>
      <c r="BK1048" s="34"/>
      <c r="BL1048" s="34"/>
      <c r="BM1048" s="34"/>
      <c r="BN1048" s="34"/>
      <c r="BO1048" s="34"/>
      <c r="BP1048" s="34"/>
      <c r="BQ1048" s="34"/>
      <c r="BR1048" s="34"/>
      <c r="BS1048" s="34"/>
      <c r="BT1048" s="34"/>
      <c r="BU1048" s="34"/>
      <c r="BV1048" s="34"/>
      <c r="BW1048" s="34"/>
      <c r="BX1048" s="34"/>
      <c r="BY1048" s="34"/>
      <c r="BZ1048" s="34"/>
      <c r="CA1048" s="34"/>
      <c r="CB1048" s="34"/>
      <c r="CC1048" s="34"/>
      <c r="CD1048" s="34"/>
      <c r="CE1048" s="34"/>
      <c r="CF1048" s="34"/>
    </row>
    <row r="1049" spans="18:84"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  <c r="BC1049" s="34"/>
      <c r="BD1049" s="34"/>
      <c r="BE1049" s="34"/>
      <c r="BF1049" s="34"/>
      <c r="BG1049" s="34"/>
      <c r="BH1049" s="34"/>
      <c r="BI1049" s="34"/>
      <c r="BJ1049" s="34"/>
      <c r="BK1049" s="34"/>
      <c r="BL1049" s="34"/>
      <c r="BM1049" s="34"/>
      <c r="BN1049" s="34"/>
      <c r="BO1049" s="34"/>
      <c r="BP1049" s="34"/>
      <c r="BQ1049" s="34"/>
      <c r="BR1049" s="34"/>
      <c r="BS1049" s="34"/>
      <c r="BT1049" s="34"/>
      <c r="BU1049" s="34"/>
      <c r="BV1049" s="34"/>
      <c r="BW1049" s="34"/>
      <c r="BX1049" s="34"/>
      <c r="BY1049" s="34"/>
      <c r="BZ1049" s="34"/>
      <c r="CA1049" s="34"/>
      <c r="CB1049" s="34"/>
      <c r="CC1049" s="34"/>
      <c r="CD1049" s="34"/>
      <c r="CE1049" s="34"/>
      <c r="CF1049" s="34"/>
    </row>
    <row r="1050" spans="18:84"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  <c r="BC1050" s="34"/>
      <c r="BD1050" s="34"/>
      <c r="BE1050" s="34"/>
      <c r="BF1050" s="34"/>
      <c r="BG1050" s="34"/>
      <c r="BH1050" s="34"/>
      <c r="BI1050" s="34"/>
      <c r="BJ1050" s="34"/>
      <c r="BK1050" s="34"/>
      <c r="BL1050" s="34"/>
      <c r="BM1050" s="34"/>
      <c r="BN1050" s="34"/>
      <c r="BO1050" s="34"/>
      <c r="BP1050" s="34"/>
      <c r="BQ1050" s="34"/>
      <c r="BR1050" s="34"/>
      <c r="BS1050" s="34"/>
      <c r="BT1050" s="34"/>
      <c r="BU1050" s="34"/>
      <c r="BV1050" s="34"/>
      <c r="BW1050" s="34"/>
      <c r="BX1050" s="34"/>
      <c r="BY1050" s="34"/>
      <c r="BZ1050" s="34"/>
      <c r="CA1050" s="34"/>
      <c r="CB1050" s="34"/>
      <c r="CC1050" s="34"/>
      <c r="CD1050" s="34"/>
      <c r="CE1050" s="34"/>
      <c r="CF1050" s="34"/>
    </row>
    <row r="1051" spans="18:84"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  <c r="BC1051" s="34"/>
      <c r="BD1051" s="34"/>
      <c r="BE1051" s="34"/>
      <c r="BF1051" s="34"/>
      <c r="BG1051" s="34"/>
      <c r="BH1051" s="34"/>
      <c r="BI1051" s="34"/>
      <c r="BJ1051" s="34"/>
      <c r="BK1051" s="34"/>
      <c r="BL1051" s="34"/>
      <c r="BM1051" s="34"/>
      <c r="BN1051" s="34"/>
      <c r="BO1051" s="34"/>
      <c r="BP1051" s="34"/>
      <c r="BQ1051" s="34"/>
      <c r="BR1051" s="34"/>
      <c r="BS1051" s="34"/>
      <c r="BT1051" s="34"/>
      <c r="BU1051" s="34"/>
      <c r="BV1051" s="34"/>
      <c r="BW1051" s="34"/>
      <c r="BX1051" s="34"/>
      <c r="BY1051" s="34"/>
      <c r="BZ1051" s="34"/>
      <c r="CA1051" s="34"/>
      <c r="CB1051" s="34"/>
      <c r="CC1051" s="34"/>
      <c r="CD1051" s="34"/>
      <c r="CE1051" s="34"/>
      <c r="CF1051" s="34"/>
    </row>
    <row r="1052" spans="18:84"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  <c r="BD1052" s="34"/>
      <c r="BE1052" s="34"/>
      <c r="BF1052" s="34"/>
      <c r="BG1052" s="34"/>
      <c r="BH1052" s="34"/>
      <c r="BI1052" s="34"/>
      <c r="BJ1052" s="34"/>
      <c r="BK1052" s="34"/>
      <c r="BL1052" s="34"/>
      <c r="BM1052" s="34"/>
      <c r="BN1052" s="34"/>
      <c r="BO1052" s="34"/>
      <c r="BP1052" s="34"/>
      <c r="BQ1052" s="34"/>
      <c r="BR1052" s="34"/>
      <c r="BS1052" s="34"/>
      <c r="BT1052" s="34"/>
      <c r="BU1052" s="34"/>
      <c r="BV1052" s="34"/>
      <c r="BW1052" s="34"/>
      <c r="BX1052" s="34"/>
      <c r="BY1052" s="34"/>
      <c r="BZ1052" s="34"/>
      <c r="CA1052" s="34"/>
      <c r="CB1052" s="34"/>
      <c r="CC1052" s="34"/>
      <c r="CD1052" s="34"/>
      <c r="CE1052" s="34"/>
      <c r="CF1052" s="34"/>
    </row>
    <row r="1053" spans="18:84"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  <c r="BA1053" s="34"/>
      <c r="BB1053" s="34"/>
      <c r="BC1053" s="34"/>
      <c r="BD1053" s="34"/>
      <c r="BE1053" s="34"/>
      <c r="BF1053" s="34"/>
      <c r="BG1053" s="34"/>
      <c r="BH1053" s="34"/>
      <c r="BI1053" s="34"/>
      <c r="BJ1053" s="34"/>
      <c r="BK1053" s="34"/>
      <c r="BL1053" s="34"/>
      <c r="BM1053" s="34"/>
      <c r="BN1053" s="34"/>
      <c r="BO1053" s="34"/>
      <c r="BP1053" s="34"/>
      <c r="BQ1053" s="34"/>
      <c r="BR1053" s="34"/>
      <c r="BS1053" s="34"/>
      <c r="BT1053" s="34"/>
      <c r="BU1053" s="34"/>
      <c r="BV1053" s="34"/>
      <c r="BW1053" s="34"/>
      <c r="BX1053" s="34"/>
      <c r="BY1053" s="34"/>
      <c r="BZ1053" s="34"/>
      <c r="CA1053" s="34"/>
      <c r="CB1053" s="34"/>
      <c r="CC1053" s="34"/>
      <c r="CD1053" s="34"/>
      <c r="CE1053" s="34"/>
      <c r="CF1053" s="34"/>
    </row>
    <row r="1054" spans="18:84"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  <c r="BN1054" s="34"/>
      <c r="BO1054" s="34"/>
      <c r="BP1054" s="34"/>
      <c r="BQ1054" s="34"/>
      <c r="BR1054" s="34"/>
      <c r="BS1054" s="34"/>
      <c r="BT1054" s="34"/>
      <c r="BU1054" s="34"/>
      <c r="BV1054" s="34"/>
      <c r="BW1054" s="34"/>
      <c r="BX1054" s="34"/>
      <c r="BY1054" s="34"/>
      <c r="BZ1054" s="34"/>
      <c r="CA1054" s="34"/>
      <c r="CB1054" s="34"/>
      <c r="CC1054" s="34"/>
      <c r="CD1054" s="34"/>
      <c r="CE1054" s="34"/>
      <c r="CF1054" s="34"/>
    </row>
    <row r="1055" spans="18:84"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4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  <c r="BN1055" s="34"/>
      <c r="BO1055" s="34"/>
      <c r="BP1055" s="34"/>
      <c r="BQ1055" s="34"/>
      <c r="BR1055" s="34"/>
      <c r="BS1055" s="34"/>
      <c r="BT1055" s="34"/>
      <c r="BU1055" s="34"/>
      <c r="BV1055" s="34"/>
      <c r="BW1055" s="34"/>
      <c r="BX1055" s="34"/>
      <c r="BY1055" s="34"/>
      <c r="BZ1055" s="34"/>
      <c r="CA1055" s="34"/>
      <c r="CB1055" s="34"/>
      <c r="CC1055" s="34"/>
      <c r="CD1055" s="34"/>
      <c r="CE1055" s="34"/>
      <c r="CF1055" s="34"/>
    </row>
    <row r="1056" spans="18:84"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</row>
    <row r="1057" spans="18:84"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  <c r="BN1057" s="34"/>
      <c r="BO1057" s="34"/>
      <c r="BP1057" s="34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4"/>
      <c r="CB1057" s="34"/>
      <c r="CC1057" s="34"/>
      <c r="CD1057" s="34"/>
      <c r="CE1057" s="34"/>
      <c r="CF1057" s="34"/>
    </row>
    <row r="1058" spans="18:84"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  <c r="BN1058" s="34"/>
      <c r="BO1058" s="34"/>
      <c r="BP1058" s="34"/>
      <c r="BQ1058" s="34"/>
      <c r="BR1058" s="34"/>
      <c r="BS1058" s="34"/>
      <c r="BT1058" s="34"/>
      <c r="BU1058" s="34"/>
      <c r="BV1058" s="34"/>
      <c r="BW1058" s="34"/>
      <c r="BX1058" s="34"/>
      <c r="BY1058" s="34"/>
      <c r="BZ1058" s="34"/>
      <c r="CA1058" s="34"/>
      <c r="CB1058" s="34"/>
      <c r="CC1058" s="34"/>
      <c r="CD1058" s="34"/>
      <c r="CE1058" s="34"/>
      <c r="CF1058" s="34"/>
    </row>
    <row r="1059" spans="18:84"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  <c r="BN1059" s="34"/>
      <c r="BO1059" s="34"/>
      <c r="BP1059" s="34"/>
      <c r="BQ1059" s="34"/>
      <c r="BR1059" s="34"/>
      <c r="BS1059" s="34"/>
      <c r="BT1059" s="34"/>
      <c r="BU1059" s="34"/>
      <c r="BV1059" s="34"/>
      <c r="BW1059" s="34"/>
      <c r="BX1059" s="34"/>
      <c r="BY1059" s="34"/>
      <c r="BZ1059" s="34"/>
      <c r="CA1059" s="34"/>
      <c r="CB1059" s="34"/>
      <c r="CC1059" s="34"/>
      <c r="CD1059" s="34"/>
      <c r="CE1059" s="34"/>
      <c r="CF1059" s="34"/>
    </row>
    <row r="1060" spans="18:84"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  <c r="BD1060" s="34"/>
      <c r="BE1060" s="34"/>
      <c r="BF1060" s="34"/>
      <c r="BG1060" s="34"/>
      <c r="BH1060" s="34"/>
      <c r="BI1060" s="34"/>
      <c r="BJ1060" s="34"/>
      <c r="BK1060" s="34"/>
      <c r="BL1060" s="34"/>
      <c r="BM1060" s="34"/>
      <c r="BN1060" s="34"/>
      <c r="BO1060" s="34"/>
      <c r="BP1060" s="34"/>
      <c r="BQ1060" s="34"/>
      <c r="BR1060" s="34"/>
      <c r="BS1060" s="34"/>
      <c r="BT1060" s="34"/>
      <c r="BU1060" s="34"/>
      <c r="BV1060" s="34"/>
      <c r="BW1060" s="34"/>
      <c r="BX1060" s="34"/>
      <c r="BY1060" s="34"/>
      <c r="BZ1060" s="34"/>
      <c r="CA1060" s="34"/>
      <c r="CB1060" s="34"/>
      <c r="CC1060" s="34"/>
      <c r="CD1060" s="34"/>
      <c r="CE1060" s="34"/>
      <c r="CF1060" s="34"/>
    </row>
    <row r="1061" spans="18:84"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  <c r="BD1061" s="34"/>
      <c r="BE1061" s="34"/>
      <c r="BF1061" s="34"/>
      <c r="BG1061" s="34"/>
      <c r="BH1061" s="34"/>
      <c r="BI1061" s="34"/>
      <c r="BJ1061" s="34"/>
      <c r="BK1061" s="34"/>
      <c r="BL1061" s="34"/>
      <c r="BM1061" s="34"/>
      <c r="BN1061" s="34"/>
      <c r="BO1061" s="34"/>
      <c r="BP1061" s="34"/>
      <c r="BQ1061" s="34"/>
      <c r="BR1061" s="34"/>
      <c r="BS1061" s="34"/>
      <c r="BT1061" s="34"/>
      <c r="BU1061" s="34"/>
      <c r="BV1061" s="34"/>
      <c r="BW1061" s="34"/>
      <c r="BX1061" s="34"/>
      <c r="BY1061" s="34"/>
      <c r="BZ1061" s="34"/>
      <c r="CA1061" s="34"/>
      <c r="CB1061" s="34"/>
      <c r="CC1061" s="34"/>
      <c r="CD1061" s="34"/>
      <c r="CE1061" s="34"/>
      <c r="CF1061" s="34"/>
    </row>
    <row r="1062" spans="18:84"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  <c r="BD1062" s="34"/>
      <c r="BE1062" s="34"/>
      <c r="BF1062" s="34"/>
      <c r="BG1062" s="34"/>
      <c r="BH1062" s="34"/>
      <c r="BI1062" s="34"/>
      <c r="BJ1062" s="34"/>
      <c r="BK1062" s="34"/>
      <c r="BL1062" s="34"/>
      <c r="BM1062" s="34"/>
      <c r="BN1062" s="34"/>
      <c r="BO1062" s="34"/>
      <c r="BP1062" s="34"/>
      <c r="BQ1062" s="34"/>
      <c r="BR1062" s="34"/>
      <c r="BS1062" s="34"/>
      <c r="BT1062" s="34"/>
      <c r="BU1062" s="34"/>
      <c r="BV1062" s="34"/>
      <c r="BW1062" s="34"/>
      <c r="BX1062" s="34"/>
      <c r="BY1062" s="34"/>
      <c r="BZ1062" s="34"/>
      <c r="CA1062" s="34"/>
      <c r="CB1062" s="34"/>
      <c r="CC1062" s="34"/>
      <c r="CD1062" s="34"/>
      <c r="CE1062" s="34"/>
      <c r="CF1062" s="34"/>
    </row>
    <row r="1063" spans="18:84"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  <c r="BD1063" s="34"/>
      <c r="BE1063" s="34"/>
      <c r="BF1063" s="34"/>
      <c r="BG1063" s="34"/>
      <c r="BH1063" s="34"/>
      <c r="BI1063" s="34"/>
      <c r="BJ1063" s="34"/>
      <c r="BK1063" s="34"/>
      <c r="BL1063" s="34"/>
      <c r="BM1063" s="34"/>
      <c r="BN1063" s="34"/>
      <c r="BO1063" s="34"/>
      <c r="BP1063" s="34"/>
      <c r="BQ1063" s="34"/>
      <c r="BR1063" s="34"/>
      <c r="BS1063" s="34"/>
      <c r="BT1063" s="34"/>
      <c r="BU1063" s="34"/>
      <c r="BV1063" s="34"/>
      <c r="BW1063" s="34"/>
      <c r="BX1063" s="34"/>
      <c r="BY1063" s="34"/>
      <c r="BZ1063" s="34"/>
      <c r="CA1063" s="34"/>
      <c r="CB1063" s="34"/>
      <c r="CC1063" s="34"/>
      <c r="CD1063" s="34"/>
      <c r="CE1063" s="34"/>
      <c r="CF1063" s="34"/>
    </row>
    <row r="1064" spans="18:84"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  <c r="BD1064" s="34"/>
      <c r="BE1064" s="34"/>
      <c r="BF1064" s="34"/>
      <c r="BG1064" s="34"/>
      <c r="BH1064" s="34"/>
      <c r="BI1064" s="34"/>
      <c r="BJ1064" s="34"/>
      <c r="BK1064" s="34"/>
      <c r="BL1064" s="34"/>
      <c r="BM1064" s="34"/>
      <c r="BN1064" s="34"/>
      <c r="BO1064" s="34"/>
      <c r="BP1064" s="34"/>
      <c r="BQ1064" s="34"/>
      <c r="BR1064" s="34"/>
      <c r="BS1064" s="34"/>
      <c r="BT1064" s="34"/>
      <c r="BU1064" s="34"/>
      <c r="BV1064" s="34"/>
      <c r="BW1064" s="34"/>
      <c r="BX1064" s="34"/>
      <c r="BY1064" s="34"/>
      <c r="BZ1064" s="34"/>
      <c r="CA1064" s="34"/>
      <c r="CB1064" s="34"/>
      <c r="CC1064" s="34"/>
      <c r="CD1064" s="34"/>
      <c r="CE1064" s="34"/>
      <c r="CF1064" s="34"/>
    </row>
    <row r="1065" spans="18:84"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  <c r="BC1065" s="34"/>
      <c r="BD1065" s="34"/>
      <c r="BE1065" s="34"/>
      <c r="BF1065" s="34"/>
      <c r="BG1065" s="34"/>
      <c r="BH1065" s="34"/>
      <c r="BI1065" s="34"/>
      <c r="BJ1065" s="34"/>
      <c r="BK1065" s="34"/>
      <c r="BL1065" s="34"/>
      <c r="BM1065" s="34"/>
      <c r="BN1065" s="34"/>
      <c r="BO1065" s="34"/>
      <c r="BP1065" s="34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4"/>
      <c r="CB1065" s="34"/>
      <c r="CC1065" s="34"/>
      <c r="CD1065" s="34"/>
      <c r="CE1065" s="34"/>
      <c r="CF1065" s="34"/>
    </row>
    <row r="1066" spans="18:84"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  <c r="BC1066" s="34"/>
      <c r="BD1066" s="34"/>
      <c r="BE1066" s="34"/>
      <c r="BF1066" s="34"/>
      <c r="BG1066" s="34"/>
      <c r="BH1066" s="34"/>
      <c r="BI1066" s="34"/>
      <c r="BJ1066" s="34"/>
      <c r="BK1066" s="34"/>
      <c r="BL1066" s="34"/>
      <c r="BM1066" s="34"/>
      <c r="BN1066" s="34"/>
      <c r="BO1066" s="34"/>
      <c r="BP1066" s="34"/>
      <c r="BQ1066" s="34"/>
      <c r="BR1066" s="34"/>
      <c r="BS1066" s="34"/>
      <c r="BT1066" s="34"/>
      <c r="BU1066" s="34"/>
      <c r="BV1066" s="34"/>
      <c r="BW1066" s="34"/>
      <c r="BX1066" s="34"/>
      <c r="BY1066" s="34"/>
      <c r="BZ1066" s="34"/>
      <c r="CA1066" s="34"/>
      <c r="CB1066" s="34"/>
      <c r="CC1066" s="34"/>
      <c r="CD1066" s="34"/>
      <c r="CE1066" s="34"/>
      <c r="CF1066" s="34"/>
    </row>
    <row r="1067" spans="18:84"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</row>
    <row r="1068" spans="18:84"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  <c r="BD1068" s="34"/>
      <c r="BE1068" s="34"/>
      <c r="BF1068" s="34"/>
      <c r="BG1068" s="34"/>
      <c r="BH1068" s="34"/>
      <c r="BI1068" s="34"/>
      <c r="BJ1068" s="34"/>
      <c r="BK1068" s="34"/>
      <c r="BL1068" s="34"/>
      <c r="BM1068" s="34"/>
      <c r="BN1068" s="34"/>
      <c r="BO1068" s="34"/>
      <c r="BP1068" s="34"/>
      <c r="BQ1068" s="34"/>
      <c r="BR1068" s="34"/>
      <c r="BS1068" s="34"/>
      <c r="BT1068" s="34"/>
      <c r="BU1068" s="34"/>
      <c r="BV1068" s="34"/>
      <c r="BW1068" s="34"/>
      <c r="BX1068" s="34"/>
      <c r="BY1068" s="34"/>
      <c r="BZ1068" s="34"/>
      <c r="CA1068" s="34"/>
      <c r="CB1068" s="34"/>
      <c r="CC1068" s="34"/>
      <c r="CD1068" s="34"/>
      <c r="CE1068" s="34"/>
      <c r="CF1068" s="34"/>
    </row>
    <row r="1069" spans="18:84"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  <c r="BM1069" s="34"/>
      <c r="BN1069" s="34"/>
      <c r="BO1069" s="34"/>
      <c r="BP1069" s="34"/>
      <c r="BQ1069" s="34"/>
      <c r="BR1069" s="34"/>
      <c r="BS1069" s="34"/>
      <c r="BT1069" s="34"/>
      <c r="BU1069" s="34"/>
      <c r="BV1069" s="34"/>
      <c r="BW1069" s="34"/>
      <c r="BX1069" s="34"/>
      <c r="BY1069" s="34"/>
      <c r="BZ1069" s="34"/>
      <c r="CA1069" s="34"/>
      <c r="CB1069" s="34"/>
      <c r="CC1069" s="34"/>
      <c r="CD1069" s="34"/>
      <c r="CE1069" s="34"/>
      <c r="CF1069" s="34"/>
    </row>
    <row r="1070" spans="18:84"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  <c r="BV1070" s="34"/>
      <c r="BW1070" s="34"/>
      <c r="BX1070" s="34"/>
      <c r="BY1070" s="34"/>
      <c r="BZ1070" s="34"/>
      <c r="CA1070" s="34"/>
      <c r="CB1070" s="34"/>
      <c r="CC1070" s="34"/>
      <c r="CD1070" s="34"/>
      <c r="CE1070" s="34"/>
      <c r="CF1070" s="34"/>
    </row>
    <row r="1071" spans="18:84"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  <c r="BD1071" s="34"/>
      <c r="BE1071" s="34"/>
      <c r="BF1071" s="34"/>
      <c r="BG1071" s="34"/>
      <c r="BH1071" s="34"/>
      <c r="BI1071" s="34"/>
      <c r="BJ1071" s="34"/>
      <c r="BK1071" s="34"/>
      <c r="BL1071" s="34"/>
      <c r="BM1071" s="34"/>
      <c r="BN1071" s="34"/>
      <c r="BO1071" s="34"/>
      <c r="BP1071" s="34"/>
      <c r="BQ1071" s="34"/>
      <c r="BR1071" s="34"/>
      <c r="BS1071" s="34"/>
      <c r="BT1071" s="34"/>
      <c r="BU1071" s="34"/>
      <c r="BV1071" s="34"/>
      <c r="BW1071" s="34"/>
      <c r="BX1071" s="34"/>
      <c r="BY1071" s="34"/>
      <c r="BZ1071" s="34"/>
      <c r="CA1071" s="34"/>
      <c r="CB1071" s="34"/>
      <c r="CC1071" s="34"/>
      <c r="CD1071" s="34"/>
      <c r="CE1071" s="34"/>
      <c r="CF1071" s="34"/>
    </row>
    <row r="1072" spans="18:84"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  <c r="BD1072" s="34"/>
      <c r="BE1072" s="34"/>
      <c r="BF1072" s="34"/>
      <c r="BG1072" s="34"/>
      <c r="BH1072" s="34"/>
      <c r="BI1072" s="34"/>
      <c r="BJ1072" s="34"/>
      <c r="BK1072" s="34"/>
      <c r="BL1072" s="34"/>
      <c r="BM1072" s="34"/>
      <c r="BN1072" s="34"/>
      <c r="BO1072" s="34"/>
      <c r="BP1072" s="34"/>
      <c r="BQ1072" s="34"/>
      <c r="BR1072" s="34"/>
      <c r="BS1072" s="34"/>
      <c r="BT1072" s="34"/>
      <c r="BU1072" s="34"/>
      <c r="BV1072" s="34"/>
      <c r="BW1072" s="34"/>
      <c r="BX1072" s="34"/>
      <c r="BY1072" s="34"/>
      <c r="BZ1072" s="34"/>
      <c r="CA1072" s="34"/>
      <c r="CB1072" s="34"/>
      <c r="CC1072" s="34"/>
      <c r="CD1072" s="34"/>
      <c r="CE1072" s="34"/>
      <c r="CF1072" s="34"/>
    </row>
    <row r="1073" spans="18:84"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4"/>
      <c r="CB1073" s="34"/>
      <c r="CC1073" s="34"/>
      <c r="CD1073" s="34"/>
      <c r="CE1073" s="34"/>
      <c r="CF1073" s="34"/>
    </row>
    <row r="1074" spans="18:84"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  <c r="BV1074" s="34"/>
      <c r="BW1074" s="34"/>
      <c r="BX1074" s="34"/>
      <c r="BY1074" s="34"/>
      <c r="BZ1074" s="34"/>
      <c r="CA1074" s="34"/>
      <c r="CB1074" s="34"/>
      <c r="CC1074" s="34"/>
      <c r="CD1074" s="34"/>
      <c r="CE1074" s="34"/>
      <c r="CF1074" s="34"/>
    </row>
    <row r="1075" spans="18:84"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4"/>
      <c r="CB1075" s="34"/>
      <c r="CC1075" s="34"/>
      <c r="CD1075" s="34"/>
      <c r="CE1075" s="34"/>
      <c r="CF1075" s="34"/>
    </row>
    <row r="1076" spans="18:84"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  <c r="BC1076" s="34"/>
      <c r="BD1076" s="34"/>
      <c r="BE1076" s="34"/>
      <c r="BF1076" s="34"/>
      <c r="BG1076" s="34"/>
      <c r="BH1076" s="34"/>
      <c r="BI1076" s="34"/>
      <c r="BJ1076" s="34"/>
      <c r="BK1076" s="34"/>
      <c r="BL1076" s="34"/>
      <c r="BM1076" s="34"/>
      <c r="BN1076" s="34"/>
      <c r="BO1076" s="34"/>
      <c r="BP1076" s="34"/>
      <c r="BQ1076" s="34"/>
      <c r="BR1076" s="34"/>
      <c r="BS1076" s="34"/>
      <c r="BT1076" s="34"/>
      <c r="BU1076" s="34"/>
      <c r="BV1076" s="34"/>
      <c r="BW1076" s="34"/>
      <c r="BX1076" s="34"/>
      <c r="BY1076" s="34"/>
      <c r="BZ1076" s="34"/>
      <c r="CA1076" s="34"/>
      <c r="CB1076" s="34"/>
      <c r="CC1076" s="34"/>
      <c r="CD1076" s="34"/>
      <c r="CE1076" s="34"/>
      <c r="CF1076" s="34"/>
    </row>
    <row r="1077" spans="18:84"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4"/>
      <c r="CB1077" s="34"/>
      <c r="CC1077" s="34"/>
      <c r="CD1077" s="34"/>
      <c r="CE1077" s="34"/>
      <c r="CF1077" s="34"/>
    </row>
    <row r="1078" spans="18:84"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4"/>
      <c r="CB1078" s="34"/>
      <c r="CC1078" s="34"/>
      <c r="CD1078" s="34"/>
      <c r="CE1078" s="34"/>
      <c r="CF1078" s="34"/>
    </row>
    <row r="1079" spans="18:84"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</row>
    <row r="1080" spans="18:84"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  <c r="BV1080" s="34"/>
      <c r="BW1080" s="34"/>
      <c r="BX1080" s="34"/>
      <c r="BY1080" s="34"/>
      <c r="BZ1080" s="34"/>
      <c r="CA1080" s="34"/>
      <c r="CB1080" s="34"/>
      <c r="CC1080" s="34"/>
      <c r="CD1080" s="34"/>
      <c r="CE1080" s="34"/>
      <c r="CF1080" s="34"/>
    </row>
    <row r="1081" spans="18:84"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  <c r="BD1081" s="34"/>
      <c r="BE1081" s="34"/>
      <c r="BF1081" s="34"/>
      <c r="BG1081" s="34"/>
      <c r="BH1081" s="34"/>
      <c r="BI1081" s="34"/>
      <c r="BJ1081" s="34"/>
      <c r="BK1081" s="34"/>
      <c r="BL1081" s="34"/>
      <c r="BM1081" s="34"/>
      <c r="BN1081" s="34"/>
      <c r="BO1081" s="34"/>
      <c r="BP1081" s="34"/>
      <c r="BQ1081" s="34"/>
      <c r="BR1081" s="34"/>
      <c r="BS1081" s="34"/>
      <c r="BT1081" s="34"/>
      <c r="BU1081" s="34"/>
      <c r="BV1081" s="34"/>
      <c r="BW1081" s="34"/>
      <c r="BX1081" s="34"/>
      <c r="BY1081" s="34"/>
      <c r="BZ1081" s="34"/>
      <c r="CA1081" s="34"/>
      <c r="CB1081" s="34"/>
      <c r="CC1081" s="34"/>
      <c r="CD1081" s="34"/>
      <c r="CE1081" s="34"/>
      <c r="CF1081" s="34"/>
    </row>
    <row r="1082" spans="18:84"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  <c r="BV1082" s="34"/>
      <c r="BW1082" s="34"/>
      <c r="BX1082" s="34"/>
      <c r="BY1082" s="34"/>
      <c r="BZ1082" s="34"/>
      <c r="CA1082" s="34"/>
      <c r="CB1082" s="34"/>
      <c r="CC1082" s="34"/>
      <c r="CD1082" s="34"/>
      <c r="CE1082" s="34"/>
      <c r="CF1082" s="34"/>
    </row>
    <row r="1083" spans="18:84"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4"/>
      <c r="CB1083" s="34"/>
      <c r="CC1083" s="34"/>
      <c r="CD1083" s="34"/>
      <c r="CE1083" s="34"/>
      <c r="CF1083" s="34"/>
    </row>
    <row r="1084" spans="18:84"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  <c r="BD1084" s="34"/>
      <c r="BE1084" s="34"/>
      <c r="BF1084" s="34"/>
      <c r="BG1084" s="34"/>
      <c r="BH1084" s="34"/>
      <c r="BI1084" s="34"/>
      <c r="BJ1084" s="34"/>
      <c r="BK1084" s="34"/>
      <c r="BL1084" s="34"/>
      <c r="BM1084" s="34"/>
      <c r="BN1084" s="34"/>
      <c r="BO1084" s="34"/>
      <c r="BP1084" s="34"/>
      <c r="BQ1084" s="34"/>
      <c r="BR1084" s="34"/>
      <c r="BS1084" s="34"/>
      <c r="BT1084" s="34"/>
      <c r="BU1084" s="34"/>
      <c r="BV1084" s="34"/>
      <c r="BW1084" s="34"/>
      <c r="BX1084" s="34"/>
      <c r="BY1084" s="34"/>
      <c r="BZ1084" s="34"/>
      <c r="CA1084" s="34"/>
      <c r="CB1084" s="34"/>
      <c r="CC1084" s="34"/>
      <c r="CD1084" s="34"/>
      <c r="CE1084" s="34"/>
      <c r="CF1084" s="34"/>
    </row>
    <row r="1085" spans="18:84"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  <c r="BD1085" s="34"/>
      <c r="BE1085" s="34"/>
      <c r="BF1085" s="34"/>
      <c r="BG1085" s="34"/>
      <c r="BH1085" s="34"/>
      <c r="BI1085" s="34"/>
      <c r="BJ1085" s="34"/>
      <c r="BK1085" s="34"/>
      <c r="BL1085" s="34"/>
      <c r="BM1085" s="34"/>
      <c r="BN1085" s="34"/>
      <c r="BO1085" s="34"/>
      <c r="BP1085" s="34"/>
      <c r="BQ1085" s="34"/>
      <c r="BR1085" s="34"/>
      <c r="BS1085" s="34"/>
      <c r="BT1085" s="34"/>
      <c r="BU1085" s="34"/>
      <c r="BV1085" s="34"/>
      <c r="BW1085" s="34"/>
      <c r="BX1085" s="34"/>
      <c r="BY1085" s="34"/>
      <c r="BZ1085" s="34"/>
      <c r="CA1085" s="34"/>
      <c r="CB1085" s="34"/>
      <c r="CC1085" s="34"/>
      <c r="CD1085" s="34"/>
      <c r="CE1085" s="34"/>
      <c r="CF1085" s="34"/>
    </row>
    <row r="1086" spans="18:84"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  <c r="BD1086" s="34"/>
      <c r="BE1086" s="34"/>
      <c r="BF1086" s="34"/>
      <c r="BG1086" s="34"/>
      <c r="BH1086" s="34"/>
      <c r="BI1086" s="34"/>
      <c r="BJ1086" s="34"/>
      <c r="BK1086" s="34"/>
      <c r="BL1086" s="34"/>
      <c r="BM1086" s="34"/>
      <c r="BN1086" s="34"/>
      <c r="BO1086" s="34"/>
      <c r="BP1086" s="34"/>
      <c r="BQ1086" s="34"/>
      <c r="BR1086" s="34"/>
      <c r="BS1086" s="34"/>
      <c r="BT1086" s="34"/>
      <c r="BU1086" s="34"/>
      <c r="BV1086" s="34"/>
      <c r="BW1086" s="34"/>
      <c r="BX1086" s="34"/>
      <c r="BY1086" s="34"/>
      <c r="BZ1086" s="34"/>
      <c r="CA1086" s="34"/>
      <c r="CB1086" s="34"/>
      <c r="CC1086" s="34"/>
      <c r="CD1086" s="34"/>
      <c r="CE1086" s="34"/>
      <c r="CF1086" s="34"/>
    </row>
    <row r="1087" spans="18:84"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  <c r="BC1087" s="34"/>
      <c r="BD1087" s="34"/>
      <c r="BE1087" s="34"/>
      <c r="BF1087" s="34"/>
      <c r="BG1087" s="34"/>
      <c r="BH1087" s="34"/>
      <c r="BI1087" s="34"/>
      <c r="BJ1087" s="34"/>
      <c r="BK1087" s="34"/>
      <c r="BL1087" s="34"/>
      <c r="BM1087" s="34"/>
      <c r="BN1087" s="34"/>
      <c r="BO1087" s="34"/>
      <c r="BP1087" s="34"/>
      <c r="BQ1087" s="34"/>
      <c r="BR1087" s="34"/>
      <c r="BS1087" s="34"/>
      <c r="BT1087" s="34"/>
      <c r="BU1087" s="34"/>
      <c r="BV1087" s="34"/>
      <c r="BW1087" s="34"/>
      <c r="BX1087" s="34"/>
      <c r="BY1087" s="34"/>
      <c r="BZ1087" s="34"/>
      <c r="CA1087" s="34"/>
      <c r="CB1087" s="34"/>
      <c r="CC1087" s="34"/>
      <c r="CD1087" s="34"/>
      <c r="CE1087" s="34"/>
      <c r="CF1087" s="34"/>
    </row>
    <row r="1088" spans="18:84"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  <c r="BD1088" s="34"/>
      <c r="BE1088" s="34"/>
      <c r="BF1088" s="34"/>
      <c r="BG1088" s="34"/>
      <c r="BH1088" s="34"/>
      <c r="BI1088" s="34"/>
      <c r="BJ1088" s="34"/>
      <c r="BK1088" s="34"/>
      <c r="BL1088" s="34"/>
      <c r="BM1088" s="34"/>
      <c r="BN1088" s="34"/>
      <c r="BO1088" s="34"/>
      <c r="BP1088" s="34"/>
      <c r="BQ1088" s="34"/>
      <c r="BR1088" s="34"/>
      <c r="BS1088" s="34"/>
      <c r="BT1088" s="34"/>
      <c r="BU1088" s="34"/>
      <c r="BV1088" s="34"/>
      <c r="BW1088" s="34"/>
      <c r="BX1088" s="34"/>
      <c r="BY1088" s="34"/>
      <c r="BZ1088" s="34"/>
      <c r="CA1088" s="34"/>
      <c r="CB1088" s="34"/>
      <c r="CC1088" s="34"/>
      <c r="CD1088" s="34"/>
      <c r="CE1088" s="34"/>
      <c r="CF1088" s="34"/>
    </row>
    <row r="1089" spans="18:84"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  <c r="BV1089" s="34"/>
      <c r="BW1089" s="34"/>
      <c r="BX1089" s="34"/>
      <c r="BY1089" s="34"/>
      <c r="BZ1089" s="34"/>
      <c r="CA1089" s="34"/>
      <c r="CB1089" s="34"/>
      <c r="CC1089" s="34"/>
      <c r="CD1089" s="34"/>
      <c r="CE1089" s="34"/>
      <c r="CF1089" s="34"/>
    </row>
    <row r="1090" spans="18:84"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  <c r="BV1090" s="34"/>
      <c r="BW1090" s="34"/>
      <c r="BX1090" s="34"/>
      <c r="BY1090" s="34"/>
      <c r="BZ1090" s="34"/>
      <c r="CA1090" s="34"/>
      <c r="CB1090" s="34"/>
      <c r="CC1090" s="34"/>
      <c r="CD1090" s="34"/>
      <c r="CE1090" s="34"/>
      <c r="CF1090" s="34"/>
    </row>
    <row r="1091" spans="18:84"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  <c r="BD1091" s="34"/>
      <c r="BE1091" s="34"/>
      <c r="BF1091" s="34"/>
      <c r="BG1091" s="34"/>
      <c r="BH1091" s="34"/>
      <c r="BI1091" s="34"/>
      <c r="BJ1091" s="34"/>
      <c r="BK1091" s="34"/>
      <c r="BL1091" s="34"/>
      <c r="BM1091" s="34"/>
      <c r="BN1091" s="34"/>
      <c r="BO1091" s="34"/>
      <c r="BP1091" s="34"/>
      <c r="BQ1091" s="34"/>
      <c r="BR1091" s="34"/>
      <c r="BS1091" s="34"/>
      <c r="BT1091" s="34"/>
      <c r="BU1091" s="34"/>
      <c r="BV1091" s="34"/>
      <c r="BW1091" s="34"/>
      <c r="BX1091" s="34"/>
      <c r="BY1091" s="34"/>
      <c r="BZ1091" s="34"/>
      <c r="CA1091" s="34"/>
      <c r="CB1091" s="34"/>
      <c r="CC1091" s="34"/>
      <c r="CD1091" s="34"/>
      <c r="CE1091" s="34"/>
      <c r="CF1091" s="34"/>
    </row>
    <row r="1092" spans="18:84"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  <c r="BV1092" s="34"/>
      <c r="BW1092" s="34"/>
      <c r="BX1092" s="34"/>
      <c r="BY1092" s="34"/>
      <c r="BZ1092" s="34"/>
      <c r="CA1092" s="34"/>
      <c r="CB1092" s="34"/>
      <c r="CC1092" s="34"/>
      <c r="CD1092" s="34"/>
      <c r="CE1092" s="34"/>
      <c r="CF1092" s="34"/>
    </row>
    <row r="1093" spans="18:84"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  <c r="BD1093" s="34"/>
      <c r="BE1093" s="34"/>
      <c r="BF1093" s="34"/>
      <c r="BG1093" s="34"/>
      <c r="BH1093" s="34"/>
      <c r="BI1093" s="34"/>
      <c r="BJ1093" s="34"/>
      <c r="BK1093" s="34"/>
      <c r="BL1093" s="34"/>
      <c r="BM1093" s="34"/>
      <c r="BN1093" s="34"/>
      <c r="BO1093" s="34"/>
      <c r="BP1093" s="34"/>
      <c r="BQ1093" s="34"/>
      <c r="BR1093" s="34"/>
      <c r="BS1093" s="34"/>
      <c r="BT1093" s="34"/>
      <c r="BU1093" s="34"/>
      <c r="BV1093" s="34"/>
      <c r="BW1093" s="34"/>
      <c r="BX1093" s="34"/>
      <c r="BY1093" s="34"/>
      <c r="BZ1093" s="34"/>
      <c r="CA1093" s="34"/>
      <c r="CB1093" s="34"/>
      <c r="CC1093" s="34"/>
      <c r="CD1093" s="34"/>
      <c r="CE1093" s="34"/>
      <c r="CF1093" s="34"/>
    </row>
    <row r="1094" spans="18:84"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  <c r="BC1094" s="34"/>
      <c r="BD1094" s="34"/>
      <c r="BE1094" s="34"/>
      <c r="BF1094" s="34"/>
      <c r="BG1094" s="34"/>
      <c r="BH1094" s="34"/>
      <c r="BI1094" s="34"/>
      <c r="BJ1094" s="34"/>
      <c r="BK1094" s="34"/>
      <c r="BL1094" s="34"/>
      <c r="BM1094" s="34"/>
      <c r="BN1094" s="34"/>
      <c r="BO1094" s="34"/>
      <c r="BP1094" s="34"/>
      <c r="BQ1094" s="34"/>
      <c r="BR1094" s="34"/>
      <c r="BS1094" s="34"/>
      <c r="BT1094" s="34"/>
      <c r="BU1094" s="34"/>
      <c r="BV1094" s="34"/>
      <c r="BW1094" s="34"/>
      <c r="BX1094" s="34"/>
      <c r="BY1094" s="34"/>
      <c r="BZ1094" s="34"/>
      <c r="CA1094" s="34"/>
      <c r="CB1094" s="34"/>
      <c r="CC1094" s="34"/>
      <c r="CD1094" s="34"/>
      <c r="CE1094" s="34"/>
      <c r="CF1094" s="34"/>
    </row>
    <row r="1095" spans="18:84"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  <c r="BD1095" s="34"/>
      <c r="BE1095" s="34"/>
      <c r="BF1095" s="34"/>
      <c r="BG1095" s="34"/>
      <c r="BH1095" s="34"/>
      <c r="BI1095" s="34"/>
      <c r="BJ1095" s="34"/>
      <c r="BK1095" s="34"/>
      <c r="BL1095" s="34"/>
      <c r="BM1095" s="34"/>
      <c r="BN1095" s="34"/>
      <c r="BO1095" s="34"/>
      <c r="BP1095" s="34"/>
      <c r="BQ1095" s="34"/>
      <c r="BR1095" s="34"/>
      <c r="BS1095" s="34"/>
      <c r="BT1095" s="34"/>
      <c r="BU1095" s="34"/>
      <c r="BV1095" s="34"/>
      <c r="BW1095" s="34"/>
      <c r="BX1095" s="34"/>
      <c r="BY1095" s="34"/>
      <c r="BZ1095" s="34"/>
      <c r="CA1095" s="34"/>
      <c r="CB1095" s="34"/>
      <c r="CC1095" s="34"/>
      <c r="CD1095" s="34"/>
      <c r="CE1095" s="34"/>
      <c r="CF1095" s="34"/>
    </row>
    <row r="1096" spans="18:84"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  <c r="BC1096" s="34"/>
      <c r="BD1096" s="34"/>
      <c r="BE1096" s="34"/>
      <c r="BF1096" s="34"/>
      <c r="BG1096" s="34"/>
      <c r="BH1096" s="34"/>
      <c r="BI1096" s="34"/>
      <c r="BJ1096" s="34"/>
      <c r="BK1096" s="34"/>
      <c r="BL1096" s="34"/>
      <c r="BM1096" s="34"/>
      <c r="BN1096" s="34"/>
      <c r="BO1096" s="34"/>
      <c r="BP1096" s="34"/>
      <c r="BQ1096" s="34"/>
      <c r="BR1096" s="34"/>
      <c r="BS1096" s="34"/>
      <c r="BT1096" s="34"/>
      <c r="BU1096" s="34"/>
      <c r="BV1096" s="34"/>
      <c r="BW1096" s="34"/>
      <c r="BX1096" s="34"/>
      <c r="BY1096" s="34"/>
      <c r="BZ1096" s="34"/>
      <c r="CA1096" s="34"/>
      <c r="CB1096" s="34"/>
      <c r="CC1096" s="34"/>
      <c r="CD1096" s="34"/>
      <c r="CE1096" s="34"/>
      <c r="CF1096" s="34"/>
    </row>
    <row r="1097" spans="18:84"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  <c r="BC1097" s="34"/>
      <c r="BD1097" s="34"/>
      <c r="BE1097" s="34"/>
      <c r="BF1097" s="34"/>
      <c r="BG1097" s="34"/>
      <c r="BH1097" s="34"/>
      <c r="BI1097" s="34"/>
      <c r="BJ1097" s="34"/>
      <c r="BK1097" s="34"/>
      <c r="BL1097" s="34"/>
      <c r="BM1097" s="34"/>
      <c r="BN1097" s="34"/>
      <c r="BO1097" s="34"/>
      <c r="BP1097" s="34"/>
      <c r="BQ1097" s="34"/>
      <c r="BR1097" s="34"/>
      <c r="BS1097" s="34"/>
      <c r="BT1097" s="34"/>
      <c r="BU1097" s="34"/>
      <c r="BV1097" s="34"/>
      <c r="BW1097" s="34"/>
      <c r="BX1097" s="34"/>
      <c r="BY1097" s="34"/>
      <c r="BZ1097" s="34"/>
      <c r="CA1097" s="34"/>
      <c r="CB1097" s="34"/>
      <c r="CC1097" s="34"/>
      <c r="CD1097" s="34"/>
      <c r="CE1097" s="34"/>
      <c r="CF1097" s="34"/>
    </row>
    <row r="1098" spans="18:84"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  <c r="BD1098" s="34"/>
      <c r="BE1098" s="34"/>
      <c r="BF1098" s="34"/>
      <c r="BG1098" s="34"/>
      <c r="BH1098" s="34"/>
      <c r="BI1098" s="34"/>
      <c r="BJ1098" s="34"/>
      <c r="BK1098" s="34"/>
      <c r="BL1098" s="34"/>
      <c r="BM1098" s="34"/>
      <c r="BN1098" s="34"/>
      <c r="BO1098" s="34"/>
      <c r="BP1098" s="34"/>
      <c r="BQ1098" s="34"/>
      <c r="BR1098" s="34"/>
      <c r="BS1098" s="34"/>
      <c r="BT1098" s="34"/>
      <c r="BU1098" s="34"/>
      <c r="BV1098" s="34"/>
      <c r="BW1098" s="34"/>
      <c r="BX1098" s="34"/>
      <c r="BY1098" s="34"/>
      <c r="BZ1098" s="34"/>
      <c r="CA1098" s="34"/>
      <c r="CB1098" s="34"/>
      <c r="CC1098" s="34"/>
      <c r="CD1098" s="34"/>
      <c r="CE1098" s="34"/>
      <c r="CF1098" s="34"/>
    </row>
    <row r="1099" spans="18:84"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4"/>
      <c r="BA1099" s="34"/>
      <c r="BB1099" s="34"/>
      <c r="BC1099" s="34"/>
      <c r="BD1099" s="34"/>
      <c r="BE1099" s="34"/>
      <c r="BF1099" s="34"/>
      <c r="BG1099" s="34"/>
      <c r="BH1099" s="34"/>
      <c r="BI1099" s="34"/>
      <c r="BJ1099" s="34"/>
      <c r="BK1099" s="34"/>
      <c r="BL1099" s="34"/>
      <c r="BM1099" s="34"/>
      <c r="BN1099" s="34"/>
      <c r="BO1099" s="34"/>
      <c r="BP1099" s="34"/>
      <c r="BQ1099" s="34"/>
      <c r="BR1099" s="34"/>
      <c r="BS1099" s="34"/>
      <c r="BT1099" s="34"/>
      <c r="BU1099" s="34"/>
      <c r="BV1099" s="34"/>
      <c r="BW1099" s="34"/>
      <c r="BX1099" s="34"/>
      <c r="BY1099" s="34"/>
      <c r="BZ1099" s="34"/>
      <c r="CA1099" s="34"/>
      <c r="CB1099" s="34"/>
      <c r="CC1099" s="34"/>
      <c r="CD1099" s="34"/>
      <c r="CE1099" s="34"/>
      <c r="CF1099" s="34"/>
    </row>
    <row r="1100" spans="18:84"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  <c r="BA1100" s="34"/>
      <c r="BB1100" s="34"/>
      <c r="BC1100" s="34"/>
      <c r="BD1100" s="34"/>
      <c r="BE1100" s="34"/>
      <c r="BF1100" s="34"/>
      <c r="BG1100" s="34"/>
      <c r="BH1100" s="34"/>
      <c r="BI1100" s="34"/>
      <c r="BJ1100" s="34"/>
      <c r="BK1100" s="34"/>
      <c r="BL1100" s="34"/>
      <c r="BM1100" s="34"/>
      <c r="BN1100" s="34"/>
      <c r="BO1100" s="34"/>
      <c r="BP1100" s="34"/>
      <c r="BQ1100" s="34"/>
      <c r="BR1100" s="34"/>
      <c r="BS1100" s="34"/>
      <c r="BT1100" s="34"/>
      <c r="BU1100" s="34"/>
      <c r="BV1100" s="34"/>
      <c r="BW1100" s="34"/>
      <c r="BX1100" s="34"/>
      <c r="BY1100" s="34"/>
      <c r="BZ1100" s="34"/>
      <c r="CA1100" s="34"/>
      <c r="CB1100" s="34"/>
      <c r="CC1100" s="34"/>
      <c r="CD1100" s="34"/>
      <c r="CE1100" s="34"/>
      <c r="CF1100" s="34"/>
    </row>
    <row r="1101" spans="18:84"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  <c r="BD1101" s="34"/>
      <c r="BE1101" s="34"/>
      <c r="BF1101" s="34"/>
      <c r="BG1101" s="34"/>
      <c r="BH1101" s="34"/>
      <c r="BI1101" s="34"/>
      <c r="BJ1101" s="34"/>
      <c r="BK1101" s="34"/>
      <c r="BL1101" s="34"/>
      <c r="BM1101" s="34"/>
      <c r="BN1101" s="34"/>
      <c r="BO1101" s="34"/>
      <c r="BP1101" s="34"/>
      <c r="BQ1101" s="34"/>
      <c r="BR1101" s="34"/>
      <c r="BS1101" s="34"/>
      <c r="BT1101" s="34"/>
      <c r="BU1101" s="34"/>
      <c r="BV1101" s="34"/>
      <c r="BW1101" s="34"/>
      <c r="BX1101" s="34"/>
      <c r="BY1101" s="34"/>
      <c r="BZ1101" s="34"/>
      <c r="CA1101" s="34"/>
      <c r="CB1101" s="34"/>
      <c r="CC1101" s="34"/>
      <c r="CD1101" s="34"/>
      <c r="CE1101" s="34"/>
      <c r="CF1101" s="34"/>
    </row>
    <row r="1102" spans="18:84"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  <c r="BD1102" s="34"/>
      <c r="BE1102" s="34"/>
      <c r="BF1102" s="34"/>
      <c r="BG1102" s="34"/>
      <c r="BH1102" s="34"/>
      <c r="BI1102" s="34"/>
      <c r="BJ1102" s="34"/>
      <c r="BK1102" s="34"/>
      <c r="BL1102" s="34"/>
      <c r="BM1102" s="34"/>
      <c r="BN1102" s="34"/>
      <c r="BO1102" s="34"/>
      <c r="BP1102" s="34"/>
      <c r="BQ1102" s="34"/>
      <c r="BR1102" s="34"/>
      <c r="BS1102" s="34"/>
      <c r="BT1102" s="34"/>
      <c r="BU1102" s="34"/>
      <c r="BV1102" s="34"/>
      <c r="BW1102" s="34"/>
      <c r="BX1102" s="34"/>
      <c r="BY1102" s="34"/>
      <c r="BZ1102" s="34"/>
      <c r="CA1102" s="34"/>
      <c r="CB1102" s="34"/>
      <c r="CC1102" s="34"/>
      <c r="CD1102" s="34"/>
      <c r="CE1102" s="34"/>
      <c r="CF1102" s="34"/>
    </row>
    <row r="1103" spans="18:84"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  <c r="BD1103" s="34"/>
      <c r="BE1103" s="34"/>
      <c r="BF1103" s="34"/>
      <c r="BG1103" s="34"/>
      <c r="BH1103" s="34"/>
      <c r="BI1103" s="34"/>
      <c r="BJ1103" s="34"/>
      <c r="BK1103" s="34"/>
      <c r="BL1103" s="34"/>
      <c r="BM1103" s="34"/>
      <c r="BN1103" s="34"/>
      <c r="BO1103" s="34"/>
      <c r="BP1103" s="34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</row>
    <row r="1104" spans="18:84"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  <c r="BD1104" s="34"/>
      <c r="BE1104" s="34"/>
      <c r="BF1104" s="34"/>
      <c r="BG1104" s="34"/>
      <c r="BH1104" s="34"/>
      <c r="BI1104" s="34"/>
      <c r="BJ1104" s="34"/>
      <c r="BK1104" s="34"/>
      <c r="BL1104" s="34"/>
      <c r="BM1104" s="34"/>
      <c r="BN1104" s="34"/>
      <c r="BO1104" s="34"/>
      <c r="BP1104" s="34"/>
      <c r="BQ1104" s="34"/>
      <c r="BR1104" s="34"/>
      <c r="BS1104" s="34"/>
      <c r="BT1104" s="34"/>
      <c r="BU1104" s="34"/>
      <c r="BV1104" s="34"/>
      <c r="BW1104" s="34"/>
      <c r="BX1104" s="34"/>
      <c r="BY1104" s="34"/>
      <c r="BZ1104" s="34"/>
      <c r="CA1104" s="34"/>
      <c r="CB1104" s="34"/>
      <c r="CC1104" s="34"/>
      <c r="CD1104" s="34"/>
      <c r="CE1104" s="34"/>
      <c r="CF1104" s="34"/>
    </row>
    <row r="1105" spans="18:84"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  <c r="BD1105" s="34"/>
      <c r="BE1105" s="34"/>
      <c r="BF1105" s="34"/>
      <c r="BG1105" s="34"/>
      <c r="BH1105" s="34"/>
      <c r="BI1105" s="34"/>
      <c r="BJ1105" s="34"/>
      <c r="BK1105" s="34"/>
      <c r="BL1105" s="34"/>
      <c r="BM1105" s="34"/>
      <c r="BN1105" s="34"/>
      <c r="BO1105" s="34"/>
      <c r="BP1105" s="34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4"/>
      <c r="CB1105" s="34"/>
      <c r="CC1105" s="34"/>
      <c r="CD1105" s="34"/>
      <c r="CE1105" s="34"/>
      <c r="CF1105" s="34"/>
    </row>
    <row r="1106" spans="18:84"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</row>
    <row r="1107" spans="18:84"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  <c r="BC1107" s="34"/>
      <c r="BD1107" s="34"/>
      <c r="BE1107" s="34"/>
      <c r="BF1107" s="34"/>
      <c r="BG1107" s="34"/>
      <c r="BH1107" s="34"/>
      <c r="BI1107" s="34"/>
      <c r="BJ1107" s="34"/>
      <c r="BK1107" s="34"/>
      <c r="BL1107" s="34"/>
      <c r="BM1107" s="34"/>
      <c r="BN1107" s="34"/>
      <c r="BO1107" s="34"/>
      <c r="BP1107" s="34"/>
      <c r="BQ1107" s="34"/>
      <c r="BR1107" s="34"/>
      <c r="BS1107" s="34"/>
      <c r="BT1107" s="34"/>
      <c r="BU1107" s="34"/>
      <c r="BV1107" s="34"/>
      <c r="BW1107" s="34"/>
      <c r="BX1107" s="34"/>
      <c r="BY1107" s="34"/>
      <c r="BZ1107" s="34"/>
      <c r="CA1107" s="34"/>
      <c r="CB1107" s="34"/>
      <c r="CC1107" s="34"/>
      <c r="CD1107" s="34"/>
      <c r="CE1107" s="34"/>
      <c r="CF1107" s="34"/>
    </row>
    <row r="1108" spans="18:84"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</row>
    <row r="1109" spans="18:84"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</row>
    <row r="1110" spans="18:84"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  <c r="BC1110" s="34"/>
      <c r="BD1110" s="34"/>
      <c r="BE1110" s="34"/>
      <c r="BF1110" s="34"/>
      <c r="BG1110" s="34"/>
      <c r="BH1110" s="34"/>
      <c r="BI1110" s="34"/>
      <c r="BJ1110" s="34"/>
      <c r="BK1110" s="34"/>
      <c r="BL1110" s="34"/>
      <c r="BM1110" s="34"/>
      <c r="BN1110" s="34"/>
      <c r="BO1110" s="34"/>
      <c r="BP1110" s="34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4"/>
      <c r="CB1110" s="34"/>
      <c r="CC1110" s="34"/>
      <c r="CD1110" s="34"/>
      <c r="CE1110" s="34"/>
      <c r="CF1110" s="34"/>
    </row>
    <row r="1111" spans="18:84"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  <c r="BD1111" s="34"/>
      <c r="BE1111" s="34"/>
      <c r="BF1111" s="34"/>
      <c r="BG1111" s="34"/>
      <c r="BH1111" s="34"/>
      <c r="BI1111" s="34"/>
      <c r="BJ1111" s="34"/>
      <c r="BK1111" s="34"/>
      <c r="BL1111" s="34"/>
      <c r="BM1111" s="34"/>
      <c r="BN1111" s="34"/>
      <c r="BO1111" s="34"/>
      <c r="BP1111" s="34"/>
      <c r="BQ1111" s="34"/>
      <c r="BR1111" s="34"/>
      <c r="BS1111" s="34"/>
      <c r="BT1111" s="34"/>
      <c r="BU1111" s="34"/>
      <c r="BV1111" s="34"/>
      <c r="BW1111" s="34"/>
      <c r="BX1111" s="34"/>
      <c r="BY1111" s="34"/>
      <c r="BZ1111" s="34"/>
      <c r="CA1111" s="34"/>
      <c r="CB1111" s="34"/>
      <c r="CC1111" s="34"/>
      <c r="CD1111" s="34"/>
      <c r="CE1111" s="34"/>
      <c r="CF1111" s="34"/>
    </row>
    <row r="1112" spans="18:84"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4"/>
      <c r="BA1112" s="34"/>
      <c r="BB1112" s="34"/>
      <c r="BC1112" s="34"/>
      <c r="BD1112" s="34"/>
      <c r="BE1112" s="34"/>
      <c r="BF1112" s="34"/>
      <c r="BG1112" s="34"/>
      <c r="BH1112" s="34"/>
      <c r="BI1112" s="34"/>
      <c r="BJ1112" s="34"/>
      <c r="BK1112" s="34"/>
      <c r="BL1112" s="34"/>
      <c r="BM1112" s="34"/>
      <c r="BN1112" s="34"/>
      <c r="BO1112" s="34"/>
      <c r="BP1112" s="34"/>
      <c r="BQ1112" s="34"/>
      <c r="BR1112" s="34"/>
      <c r="BS1112" s="34"/>
      <c r="BT1112" s="34"/>
      <c r="BU1112" s="34"/>
      <c r="BV1112" s="34"/>
      <c r="BW1112" s="34"/>
      <c r="BX1112" s="34"/>
      <c r="BY1112" s="34"/>
      <c r="BZ1112" s="34"/>
      <c r="CA1112" s="34"/>
      <c r="CB1112" s="34"/>
      <c r="CC1112" s="34"/>
      <c r="CD1112" s="34"/>
      <c r="CE1112" s="34"/>
      <c r="CF1112" s="34"/>
    </row>
    <row r="1113" spans="18:84"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  <c r="BD1113" s="34"/>
      <c r="BE1113" s="34"/>
      <c r="BF1113" s="34"/>
      <c r="BG1113" s="34"/>
      <c r="BH1113" s="34"/>
      <c r="BI1113" s="34"/>
      <c r="BJ1113" s="34"/>
      <c r="BK1113" s="34"/>
      <c r="BL1113" s="34"/>
      <c r="BM1113" s="34"/>
      <c r="BN1113" s="34"/>
      <c r="BO1113" s="34"/>
      <c r="BP1113" s="34"/>
      <c r="BQ1113" s="34"/>
      <c r="BR1113" s="34"/>
      <c r="BS1113" s="34"/>
      <c r="BT1113" s="34"/>
      <c r="BU1113" s="34"/>
      <c r="BV1113" s="34"/>
      <c r="BW1113" s="34"/>
      <c r="BX1113" s="34"/>
      <c r="BY1113" s="34"/>
      <c r="BZ1113" s="34"/>
      <c r="CA1113" s="34"/>
      <c r="CB1113" s="34"/>
      <c r="CC1113" s="34"/>
      <c r="CD1113" s="34"/>
      <c r="CE1113" s="34"/>
      <c r="CF1113" s="34"/>
    </row>
    <row r="1114" spans="18:84"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  <c r="BD1114" s="34"/>
      <c r="BE1114" s="34"/>
      <c r="BF1114" s="34"/>
      <c r="BG1114" s="34"/>
      <c r="BH1114" s="34"/>
      <c r="BI1114" s="34"/>
      <c r="BJ1114" s="34"/>
      <c r="BK1114" s="34"/>
      <c r="BL1114" s="34"/>
      <c r="BM1114" s="34"/>
      <c r="BN1114" s="34"/>
      <c r="BO1114" s="34"/>
      <c r="BP1114" s="34"/>
      <c r="BQ1114" s="34"/>
      <c r="BR1114" s="34"/>
      <c r="BS1114" s="34"/>
      <c r="BT1114" s="34"/>
      <c r="BU1114" s="34"/>
      <c r="BV1114" s="34"/>
      <c r="BW1114" s="34"/>
      <c r="BX1114" s="34"/>
      <c r="BY1114" s="34"/>
      <c r="BZ1114" s="34"/>
      <c r="CA1114" s="34"/>
      <c r="CB1114" s="34"/>
      <c r="CC1114" s="34"/>
      <c r="CD1114" s="34"/>
      <c r="CE1114" s="34"/>
      <c r="CF1114" s="34"/>
    </row>
    <row r="1115" spans="18:84"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  <c r="BD1115" s="34"/>
      <c r="BE1115" s="34"/>
      <c r="BF1115" s="34"/>
      <c r="BG1115" s="34"/>
      <c r="BH1115" s="34"/>
      <c r="BI1115" s="34"/>
      <c r="BJ1115" s="34"/>
      <c r="BK1115" s="34"/>
      <c r="BL1115" s="34"/>
      <c r="BM1115" s="34"/>
      <c r="BN1115" s="34"/>
      <c r="BO1115" s="34"/>
      <c r="BP1115" s="34"/>
      <c r="BQ1115" s="34"/>
      <c r="BR1115" s="34"/>
      <c r="BS1115" s="34"/>
      <c r="BT1115" s="34"/>
      <c r="BU1115" s="34"/>
      <c r="BV1115" s="34"/>
      <c r="BW1115" s="34"/>
      <c r="BX1115" s="34"/>
      <c r="BY1115" s="34"/>
      <c r="BZ1115" s="34"/>
      <c r="CA1115" s="34"/>
      <c r="CB1115" s="34"/>
      <c r="CC1115" s="34"/>
      <c r="CD1115" s="34"/>
      <c r="CE1115" s="34"/>
      <c r="CF1115" s="34"/>
    </row>
    <row r="1116" spans="18:84"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  <c r="BD1116" s="34"/>
      <c r="BE1116" s="34"/>
      <c r="BF1116" s="34"/>
      <c r="BG1116" s="34"/>
      <c r="BH1116" s="34"/>
      <c r="BI1116" s="34"/>
      <c r="BJ1116" s="34"/>
      <c r="BK1116" s="34"/>
      <c r="BL1116" s="34"/>
      <c r="BM1116" s="34"/>
      <c r="BN1116" s="34"/>
      <c r="BO1116" s="34"/>
      <c r="BP1116" s="34"/>
      <c r="BQ1116" s="34"/>
      <c r="BR1116" s="34"/>
      <c r="BS1116" s="34"/>
      <c r="BT1116" s="34"/>
      <c r="BU1116" s="34"/>
      <c r="BV1116" s="34"/>
      <c r="BW1116" s="34"/>
      <c r="BX1116" s="34"/>
      <c r="BY1116" s="34"/>
      <c r="BZ1116" s="34"/>
      <c r="CA1116" s="34"/>
      <c r="CB1116" s="34"/>
      <c r="CC1116" s="34"/>
      <c r="CD1116" s="34"/>
      <c r="CE1116" s="34"/>
      <c r="CF1116" s="34"/>
    </row>
    <row r="1117" spans="18:84"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  <c r="BA1117" s="34"/>
      <c r="BB1117" s="34"/>
      <c r="BC1117" s="34"/>
      <c r="BD1117" s="34"/>
      <c r="BE1117" s="34"/>
      <c r="BF1117" s="34"/>
      <c r="BG1117" s="34"/>
      <c r="BH1117" s="34"/>
      <c r="BI1117" s="34"/>
      <c r="BJ1117" s="34"/>
      <c r="BK1117" s="34"/>
      <c r="BL1117" s="34"/>
      <c r="BM1117" s="34"/>
      <c r="BN1117" s="34"/>
      <c r="BO1117" s="34"/>
      <c r="BP1117" s="34"/>
      <c r="BQ1117" s="34"/>
      <c r="BR1117" s="34"/>
      <c r="BS1117" s="34"/>
      <c r="BT1117" s="34"/>
      <c r="BU1117" s="34"/>
      <c r="BV1117" s="34"/>
      <c r="BW1117" s="34"/>
      <c r="BX1117" s="34"/>
      <c r="BY1117" s="34"/>
      <c r="BZ1117" s="34"/>
      <c r="CA1117" s="34"/>
      <c r="CB1117" s="34"/>
      <c r="CC1117" s="34"/>
      <c r="CD1117" s="34"/>
      <c r="CE1117" s="34"/>
      <c r="CF1117" s="34"/>
    </row>
    <row r="1118" spans="18:84"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  <c r="BD1118" s="34"/>
      <c r="BE1118" s="34"/>
      <c r="BF1118" s="34"/>
      <c r="BG1118" s="34"/>
      <c r="BH1118" s="34"/>
      <c r="BI1118" s="34"/>
      <c r="BJ1118" s="34"/>
      <c r="BK1118" s="34"/>
      <c r="BL1118" s="34"/>
      <c r="BM1118" s="34"/>
      <c r="BN1118" s="34"/>
      <c r="BO1118" s="34"/>
      <c r="BP1118" s="34"/>
      <c r="BQ1118" s="34"/>
      <c r="BR1118" s="34"/>
      <c r="BS1118" s="34"/>
      <c r="BT1118" s="34"/>
      <c r="BU1118" s="34"/>
      <c r="BV1118" s="34"/>
      <c r="BW1118" s="34"/>
      <c r="BX1118" s="34"/>
      <c r="BY1118" s="34"/>
      <c r="BZ1118" s="34"/>
      <c r="CA1118" s="34"/>
      <c r="CB1118" s="34"/>
      <c r="CC1118" s="34"/>
      <c r="CD1118" s="34"/>
      <c r="CE1118" s="34"/>
      <c r="CF1118" s="34"/>
    </row>
    <row r="1119" spans="18:84"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  <c r="BA1119" s="34"/>
      <c r="BB1119" s="34"/>
      <c r="BC1119" s="34"/>
      <c r="BD1119" s="34"/>
      <c r="BE1119" s="34"/>
      <c r="BF1119" s="34"/>
      <c r="BG1119" s="34"/>
      <c r="BH1119" s="34"/>
      <c r="BI1119" s="34"/>
      <c r="BJ1119" s="34"/>
      <c r="BK1119" s="34"/>
      <c r="BL1119" s="34"/>
      <c r="BM1119" s="34"/>
      <c r="BN1119" s="34"/>
      <c r="BO1119" s="34"/>
      <c r="BP1119" s="34"/>
      <c r="BQ1119" s="34"/>
      <c r="BR1119" s="34"/>
      <c r="BS1119" s="34"/>
      <c r="BT1119" s="34"/>
      <c r="BU1119" s="34"/>
      <c r="BV1119" s="34"/>
      <c r="BW1119" s="34"/>
      <c r="BX1119" s="34"/>
      <c r="BY1119" s="34"/>
      <c r="BZ1119" s="34"/>
      <c r="CA1119" s="34"/>
      <c r="CB1119" s="34"/>
      <c r="CC1119" s="34"/>
      <c r="CD1119" s="34"/>
      <c r="CE1119" s="34"/>
      <c r="CF1119" s="34"/>
    </row>
    <row r="1120" spans="18:84"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4"/>
      <c r="BA1120" s="34"/>
      <c r="BB1120" s="34"/>
      <c r="BC1120" s="34"/>
      <c r="BD1120" s="34"/>
      <c r="BE1120" s="34"/>
      <c r="BF1120" s="34"/>
      <c r="BG1120" s="34"/>
      <c r="BH1120" s="34"/>
      <c r="BI1120" s="34"/>
      <c r="BJ1120" s="34"/>
      <c r="BK1120" s="34"/>
      <c r="BL1120" s="34"/>
      <c r="BM1120" s="34"/>
      <c r="BN1120" s="34"/>
      <c r="BO1120" s="34"/>
      <c r="BP1120" s="34"/>
      <c r="BQ1120" s="34"/>
      <c r="BR1120" s="34"/>
      <c r="BS1120" s="34"/>
      <c r="BT1120" s="34"/>
      <c r="BU1120" s="34"/>
      <c r="BV1120" s="34"/>
      <c r="BW1120" s="34"/>
      <c r="BX1120" s="34"/>
      <c r="BY1120" s="34"/>
      <c r="BZ1120" s="34"/>
      <c r="CA1120" s="34"/>
      <c r="CB1120" s="34"/>
      <c r="CC1120" s="34"/>
      <c r="CD1120" s="34"/>
      <c r="CE1120" s="34"/>
      <c r="CF1120" s="34"/>
    </row>
    <row r="1121" spans="18:84"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  <c r="BV1121" s="34"/>
      <c r="BW1121" s="34"/>
      <c r="BX1121" s="34"/>
      <c r="BY1121" s="34"/>
      <c r="BZ1121" s="34"/>
      <c r="CA1121" s="34"/>
      <c r="CB1121" s="34"/>
      <c r="CC1121" s="34"/>
      <c r="CD1121" s="34"/>
      <c r="CE1121" s="34"/>
      <c r="CF1121" s="34"/>
    </row>
    <row r="1122" spans="18:84"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  <c r="BV1122" s="34"/>
      <c r="BW1122" s="34"/>
      <c r="BX1122" s="34"/>
      <c r="BY1122" s="34"/>
      <c r="BZ1122" s="34"/>
      <c r="CA1122" s="34"/>
      <c r="CB1122" s="34"/>
      <c r="CC1122" s="34"/>
      <c r="CD1122" s="34"/>
      <c r="CE1122" s="34"/>
      <c r="CF1122" s="34"/>
    </row>
    <row r="1123" spans="18:84"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  <c r="BD1123" s="34"/>
      <c r="BE1123" s="34"/>
      <c r="BF1123" s="34"/>
      <c r="BG1123" s="34"/>
      <c r="BH1123" s="34"/>
      <c r="BI1123" s="34"/>
      <c r="BJ1123" s="34"/>
      <c r="BK1123" s="34"/>
      <c r="BL1123" s="34"/>
      <c r="BM1123" s="34"/>
      <c r="BN1123" s="34"/>
      <c r="BO1123" s="34"/>
      <c r="BP1123" s="34"/>
      <c r="BQ1123" s="34"/>
      <c r="BR1123" s="34"/>
      <c r="BS1123" s="34"/>
      <c r="BT1123" s="34"/>
      <c r="BU1123" s="34"/>
      <c r="BV1123" s="34"/>
      <c r="BW1123" s="34"/>
      <c r="BX1123" s="34"/>
      <c r="BY1123" s="34"/>
      <c r="BZ1123" s="34"/>
      <c r="CA1123" s="34"/>
      <c r="CB1123" s="34"/>
      <c r="CC1123" s="34"/>
      <c r="CD1123" s="34"/>
      <c r="CE1123" s="34"/>
      <c r="CF1123" s="34"/>
    </row>
    <row r="1124" spans="18:84"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  <c r="BV1124" s="34"/>
      <c r="BW1124" s="34"/>
      <c r="BX1124" s="34"/>
      <c r="BY1124" s="34"/>
      <c r="BZ1124" s="34"/>
      <c r="CA1124" s="34"/>
      <c r="CB1124" s="34"/>
      <c r="CC1124" s="34"/>
      <c r="CD1124" s="34"/>
      <c r="CE1124" s="34"/>
      <c r="CF1124" s="34"/>
    </row>
    <row r="1125" spans="18:84"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  <c r="BD1125" s="34"/>
      <c r="BE1125" s="34"/>
      <c r="BF1125" s="34"/>
      <c r="BG1125" s="34"/>
      <c r="BH1125" s="34"/>
      <c r="BI1125" s="34"/>
      <c r="BJ1125" s="34"/>
      <c r="BK1125" s="34"/>
      <c r="BL1125" s="34"/>
      <c r="BM1125" s="34"/>
      <c r="BN1125" s="34"/>
      <c r="BO1125" s="34"/>
      <c r="BP1125" s="34"/>
      <c r="BQ1125" s="34"/>
      <c r="BR1125" s="34"/>
      <c r="BS1125" s="34"/>
      <c r="BT1125" s="34"/>
      <c r="BU1125" s="34"/>
      <c r="BV1125" s="34"/>
      <c r="BW1125" s="34"/>
      <c r="BX1125" s="34"/>
      <c r="BY1125" s="34"/>
      <c r="BZ1125" s="34"/>
      <c r="CA1125" s="34"/>
      <c r="CB1125" s="34"/>
      <c r="CC1125" s="34"/>
      <c r="CD1125" s="34"/>
      <c r="CE1125" s="34"/>
      <c r="CF1125" s="34"/>
    </row>
    <row r="1126" spans="18:84"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  <c r="BD1126" s="34"/>
      <c r="BE1126" s="34"/>
      <c r="BF1126" s="34"/>
      <c r="BG1126" s="34"/>
      <c r="BH1126" s="34"/>
      <c r="BI1126" s="34"/>
      <c r="BJ1126" s="34"/>
      <c r="BK1126" s="34"/>
      <c r="BL1126" s="34"/>
      <c r="BM1126" s="34"/>
      <c r="BN1126" s="34"/>
      <c r="BO1126" s="34"/>
      <c r="BP1126" s="34"/>
      <c r="BQ1126" s="34"/>
      <c r="BR1126" s="34"/>
      <c r="BS1126" s="34"/>
      <c r="BT1126" s="34"/>
      <c r="BU1126" s="34"/>
      <c r="BV1126" s="34"/>
      <c r="BW1126" s="34"/>
      <c r="BX1126" s="34"/>
      <c r="BY1126" s="34"/>
      <c r="BZ1126" s="34"/>
      <c r="CA1126" s="34"/>
      <c r="CB1126" s="34"/>
      <c r="CC1126" s="34"/>
      <c r="CD1126" s="34"/>
      <c r="CE1126" s="34"/>
      <c r="CF1126" s="34"/>
    </row>
    <row r="1127" spans="18:84"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  <c r="BA1127" s="34"/>
      <c r="BB1127" s="34"/>
      <c r="BC1127" s="34"/>
      <c r="BD1127" s="34"/>
      <c r="BE1127" s="34"/>
      <c r="BF1127" s="34"/>
      <c r="BG1127" s="34"/>
      <c r="BH1127" s="34"/>
      <c r="BI1127" s="34"/>
      <c r="BJ1127" s="34"/>
      <c r="BK1127" s="34"/>
      <c r="BL1127" s="34"/>
      <c r="BM1127" s="34"/>
      <c r="BN1127" s="34"/>
      <c r="BO1127" s="34"/>
      <c r="BP1127" s="34"/>
      <c r="BQ1127" s="34"/>
      <c r="BR1127" s="34"/>
      <c r="BS1127" s="34"/>
      <c r="BT1127" s="34"/>
      <c r="BU1127" s="34"/>
      <c r="BV1127" s="34"/>
      <c r="BW1127" s="34"/>
      <c r="BX1127" s="34"/>
      <c r="BY1127" s="34"/>
      <c r="BZ1127" s="34"/>
      <c r="CA1127" s="34"/>
      <c r="CB1127" s="34"/>
      <c r="CC1127" s="34"/>
      <c r="CD1127" s="34"/>
      <c r="CE1127" s="34"/>
      <c r="CF1127" s="34"/>
    </row>
    <row r="1128" spans="18:84"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/>
      <c r="BA1128" s="34"/>
      <c r="BB1128" s="34"/>
      <c r="BC1128" s="34"/>
      <c r="BD1128" s="34"/>
      <c r="BE1128" s="34"/>
      <c r="BF1128" s="34"/>
      <c r="BG1128" s="34"/>
      <c r="BH1128" s="34"/>
      <c r="BI1128" s="34"/>
      <c r="BJ1128" s="34"/>
      <c r="BK1128" s="34"/>
      <c r="BL1128" s="34"/>
      <c r="BM1128" s="34"/>
      <c r="BN1128" s="34"/>
      <c r="BO1128" s="34"/>
      <c r="BP1128" s="34"/>
      <c r="BQ1128" s="34"/>
      <c r="BR1128" s="34"/>
      <c r="BS1128" s="34"/>
      <c r="BT1128" s="34"/>
      <c r="BU1128" s="34"/>
      <c r="BV1128" s="34"/>
      <c r="BW1128" s="34"/>
      <c r="BX1128" s="34"/>
      <c r="BY1128" s="34"/>
      <c r="BZ1128" s="34"/>
      <c r="CA1128" s="34"/>
      <c r="CB1128" s="34"/>
      <c r="CC1128" s="34"/>
      <c r="CD1128" s="34"/>
      <c r="CE1128" s="34"/>
      <c r="CF1128" s="34"/>
    </row>
    <row r="1129" spans="18:84"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</row>
    <row r="1130" spans="18:84"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  <c r="BD1130" s="34"/>
      <c r="BE1130" s="34"/>
      <c r="BF1130" s="34"/>
      <c r="BG1130" s="34"/>
      <c r="BH1130" s="34"/>
      <c r="BI1130" s="34"/>
      <c r="BJ1130" s="34"/>
      <c r="BK1130" s="34"/>
      <c r="BL1130" s="34"/>
      <c r="BM1130" s="34"/>
      <c r="BN1130" s="34"/>
      <c r="BO1130" s="34"/>
      <c r="BP1130" s="34"/>
      <c r="BQ1130" s="34"/>
      <c r="BR1130" s="34"/>
      <c r="BS1130" s="34"/>
      <c r="BT1130" s="34"/>
      <c r="BU1130" s="34"/>
      <c r="BV1130" s="34"/>
      <c r="BW1130" s="34"/>
      <c r="BX1130" s="34"/>
      <c r="BY1130" s="34"/>
      <c r="BZ1130" s="34"/>
      <c r="CA1130" s="34"/>
      <c r="CB1130" s="34"/>
      <c r="CC1130" s="34"/>
      <c r="CD1130" s="34"/>
      <c r="CE1130" s="34"/>
      <c r="CF1130" s="34"/>
    </row>
    <row r="1131" spans="18:84"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4"/>
      <c r="CB1131" s="34"/>
      <c r="CC1131" s="34"/>
      <c r="CD1131" s="34"/>
      <c r="CE1131" s="34"/>
      <c r="CF1131" s="34"/>
    </row>
    <row r="1132" spans="18:84"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  <c r="BC1132" s="34"/>
      <c r="BD1132" s="34"/>
      <c r="BE1132" s="34"/>
      <c r="BF1132" s="34"/>
      <c r="BG1132" s="34"/>
      <c r="BH1132" s="34"/>
      <c r="BI1132" s="34"/>
      <c r="BJ1132" s="34"/>
      <c r="BK1132" s="34"/>
      <c r="BL1132" s="34"/>
      <c r="BM1132" s="34"/>
      <c r="BN1132" s="34"/>
      <c r="BO1132" s="34"/>
      <c r="BP1132" s="34"/>
      <c r="BQ1132" s="34"/>
      <c r="BR1132" s="34"/>
      <c r="BS1132" s="34"/>
      <c r="BT1132" s="34"/>
      <c r="BU1132" s="34"/>
      <c r="BV1132" s="34"/>
      <c r="BW1132" s="34"/>
      <c r="BX1132" s="34"/>
      <c r="BY1132" s="34"/>
      <c r="BZ1132" s="34"/>
      <c r="CA1132" s="34"/>
      <c r="CB1132" s="34"/>
      <c r="CC1132" s="34"/>
      <c r="CD1132" s="34"/>
      <c r="CE1132" s="34"/>
      <c r="CF1132" s="34"/>
    </row>
    <row r="1133" spans="18:84"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  <c r="BC1133" s="34"/>
      <c r="BD1133" s="34"/>
      <c r="BE1133" s="34"/>
      <c r="BF1133" s="34"/>
      <c r="BG1133" s="34"/>
      <c r="BH1133" s="34"/>
      <c r="BI1133" s="34"/>
      <c r="BJ1133" s="34"/>
      <c r="BK1133" s="34"/>
      <c r="BL1133" s="34"/>
      <c r="BM1133" s="34"/>
      <c r="BN1133" s="34"/>
      <c r="BO1133" s="34"/>
      <c r="BP1133" s="34"/>
      <c r="BQ1133" s="34"/>
      <c r="BR1133" s="34"/>
      <c r="BS1133" s="34"/>
      <c r="BT1133" s="34"/>
      <c r="BU1133" s="34"/>
      <c r="BV1133" s="34"/>
      <c r="BW1133" s="34"/>
      <c r="BX1133" s="34"/>
      <c r="BY1133" s="34"/>
      <c r="BZ1133" s="34"/>
      <c r="CA1133" s="34"/>
      <c r="CB1133" s="34"/>
      <c r="CC1133" s="34"/>
      <c r="CD1133" s="34"/>
      <c r="CE1133" s="34"/>
      <c r="CF1133" s="34"/>
    </row>
    <row r="1134" spans="18:84"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  <c r="BC1134" s="34"/>
      <c r="BD1134" s="34"/>
      <c r="BE1134" s="34"/>
      <c r="BF1134" s="34"/>
      <c r="BG1134" s="34"/>
      <c r="BH1134" s="34"/>
      <c r="BI1134" s="34"/>
      <c r="BJ1134" s="34"/>
      <c r="BK1134" s="34"/>
      <c r="BL1134" s="34"/>
      <c r="BM1134" s="34"/>
      <c r="BN1134" s="34"/>
      <c r="BO1134" s="34"/>
      <c r="BP1134" s="34"/>
      <c r="BQ1134" s="34"/>
      <c r="BR1134" s="34"/>
      <c r="BS1134" s="34"/>
      <c r="BT1134" s="34"/>
      <c r="BU1134" s="34"/>
      <c r="BV1134" s="34"/>
      <c r="BW1134" s="34"/>
      <c r="BX1134" s="34"/>
      <c r="BY1134" s="34"/>
      <c r="BZ1134" s="34"/>
      <c r="CA1134" s="34"/>
      <c r="CB1134" s="34"/>
      <c r="CC1134" s="34"/>
      <c r="CD1134" s="34"/>
      <c r="CE1134" s="34"/>
      <c r="CF1134" s="34"/>
    </row>
    <row r="1135" spans="18:84"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  <c r="BC1135" s="34"/>
      <c r="BD1135" s="34"/>
      <c r="BE1135" s="34"/>
      <c r="BF1135" s="34"/>
      <c r="BG1135" s="34"/>
      <c r="BH1135" s="34"/>
      <c r="BI1135" s="34"/>
      <c r="BJ1135" s="34"/>
      <c r="BK1135" s="34"/>
      <c r="BL1135" s="34"/>
      <c r="BM1135" s="34"/>
      <c r="BN1135" s="34"/>
      <c r="BO1135" s="34"/>
      <c r="BP1135" s="34"/>
      <c r="BQ1135" s="34"/>
      <c r="BR1135" s="34"/>
      <c r="BS1135" s="34"/>
      <c r="BT1135" s="34"/>
      <c r="BU1135" s="34"/>
      <c r="BV1135" s="34"/>
      <c r="BW1135" s="34"/>
      <c r="BX1135" s="34"/>
      <c r="BY1135" s="34"/>
      <c r="BZ1135" s="34"/>
      <c r="CA1135" s="34"/>
      <c r="CB1135" s="34"/>
      <c r="CC1135" s="34"/>
      <c r="CD1135" s="34"/>
      <c r="CE1135" s="34"/>
      <c r="CF1135" s="34"/>
    </row>
    <row r="1136" spans="18:84"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  <c r="BC1136" s="34"/>
      <c r="BD1136" s="34"/>
      <c r="BE1136" s="34"/>
      <c r="BF1136" s="34"/>
      <c r="BG1136" s="34"/>
      <c r="BH1136" s="34"/>
      <c r="BI1136" s="34"/>
      <c r="BJ1136" s="34"/>
      <c r="BK1136" s="34"/>
      <c r="BL1136" s="34"/>
      <c r="BM1136" s="34"/>
      <c r="BN1136" s="34"/>
      <c r="BO1136" s="34"/>
      <c r="BP1136" s="34"/>
      <c r="BQ1136" s="34"/>
      <c r="BR1136" s="34"/>
      <c r="BS1136" s="34"/>
      <c r="BT1136" s="34"/>
      <c r="BU1136" s="34"/>
      <c r="BV1136" s="34"/>
      <c r="BW1136" s="34"/>
      <c r="BX1136" s="34"/>
      <c r="BY1136" s="34"/>
      <c r="BZ1136" s="34"/>
      <c r="CA1136" s="34"/>
      <c r="CB1136" s="34"/>
      <c r="CC1136" s="34"/>
      <c r="CD1136" s="34"/>
      <c r="CE1136" s="34"/>
      <c r="CF1136" s="34"/>
    </row>
    <row r="1137" spans="18:84"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4"/>
      <c r="CB1137" s="34"/>
      <c r="CC1137" s="34"/>
      <c r="CD1137" s="34"/>
      <c r="CE1137" s="34"/>
      <c r="CF1137" s="34"/>
    </row>
    <row r="1138" spans="18:84"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  <c r="BA1138" s="34"/>
      <c r="BB1138" s="34"/>
      <c r="BC1138" s="34"/>
      <c r="BD1138" s="34"/>
      <c r="BE1138" s="34"/>
      <c r="BF1138" s="34"/>
      <c r="BG1138" s="34"/>
      <c r="BH1138" s="34"/>
      <c r="BI1138" s="34"/>
      <c r="BJ1138" s="34"/>
      <c r="BK1138" s="34"/>
      <c r="BL1138" s="34"/>
      <c r="BM1138" s="34"/>
      <c r="BN1138" s="34"/>
      <c r="BO1138" s="34"/>
      <c r="BP1138" s="34"/>
      <c r="BQ1138" s="34"/>
      <c r="BR1138" s="34"/>
      <c r="BS1138" s="34"/>
      <c r="BT1138" s="34"/>
      <c r="BU1138" s="34"/>
      <c r="BV1138" s="34"/>
      <c r="BW1138" s="34"/>
      <c r="BX1138" s="34"/>
      <c r="BY1138" s="34"/>
      <c r="BZ1138" s="34"/>
      <c r="CA1138" s="34"/>
      <c r="CB1138" s="34"/>
      <c r="CC1138" s="34"/>
      <c r="CD1138" s="34"/>
      <c r="CE1138" s="34"/>
      <c r="CF1138" s="34"/>
    </row>
    <row r="1139" spans="18:84"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  <c r="BA1139" s="34"/>
      <c r="BB1139" s="34"/>
      <c r="BC1139" s="34"/>
      <c r="BD1139" s="34"/>
      <c r="BE1139" s="34"/>
      <c r="BF1139" s="34"/>
      <c r="BG1139" s="34"/>
      <c r="BH1139" s="34"/>
      <c r="BI1139" s="34"/>
      <c r="BJ1139" s="34"/>
      <c r="BK1139" s="34"/>
      <c r="BL1139" s="34"/>
      <c r="BM1139" s="34"/>
      <c r="BN1139" s="34"/>
      <c r="BO1139" s="34"/>
      <c r="BP1139" s="34"/>
      <c r="BQ1139" s="34"/>
      <c r="BR1139" s="34"/>
      <c r="BS1139" s="34"/>
      <c r="BT1139" s="34"/>
      <c r="BU1139" s="34"/>
      <c r="BV1139" s="34"/>
      <c r="BW1139" s="34"/>
      <c r="BX1139" s="34"/>
      <c r="BY1139" s="34"/>
      <c r="BZ1139" s="34"/>
      <c r="CA1139" s="34"/>
      <c r="CB1139" s="34"/>
      <c r="CC1139" s="34"/>
      <c r="CD1139" s="34"/>
      <c r="CE1139" s="34"/>
      <c r="CF1139" s="34"/>
    </row>
    <row r="1140" spans="18:84"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  <c r="BD1140" s="34"/>
      <c r="BE1140" s="34"/>
      <c r="BF1140" s="34"/>
      <c r="BG1140" s="34"/>
      <c r="BH1140" s="34"/>
      <c r="BI1140" s="34"/>
      <c r="BJ1140" s="34"/>
      <c r="BK1140" s="34"/>
      <c r="BL1140" s="34"/>
      <c r="BM1140" s="34"/>
      <c r="BN1140" s="34"/>
      <c r="BO1140" s="34"/>
      <c r="BP1140" s="34"/>
      <c r="BQ1140" s="34"/>
      <c r="BR1140" s="34"/>
      <c r="BS1140" s="34"/>
      <c r="BT1140" s="34"/>
      <c r="BU1140" s="34"/>
      <c r="BV1140" s="34"/>
      <c r="BW1140" s="34"/>
      <c r="BX1140" s="34"/>
      <c r="BY1140" s="34"/>
      <c r="BZ1140" s="34"/>
      <c r="CA1140" s="34"/>
      <c r="CB1140" s="34"/>
      <c r="CC1140" s="34"/>
      <c r="CD1140" s="34"/>
      <c r="CE1140" s="34"/>
      <c r="CF1140" s="34"/>
    </row>
    <row r="1141" spans="18:84"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  <c r="BD1141" s="34"/>
      <c r="BE1141" s="34"/>
      <c r="BF1141" s="34"/>
      <c r="BG1141" s="34"/>
      <c r="BH1141" s="34"/>
      <c r="BI1141" s="34"/>
      <c r="BJ1141" s="34"/>
      <c r="BK1141" s="34"/>
      <c r="BL1141" s="34"/>
      <c r="BM1141" s="34"/>
      <c r="BN1141" s="34"/>
      <c r="BO1141" s="34"/>
      <c r="BP1141" s="34"/>
      <c r="BQ1141" s="34"/>
      <c r="BR1141" s="34"/>
      <c r="BS1141" s="34"/>
      <c r="BT1141" s="34"/>
      <c r="BU1141" s="34"/>
      <c r="BV1141" s="34"/>
      <c r="BW1141" s="34"/>
      <c r="BX1141" s="34"/>
      <c r="BY1141" s="34"/>
      <c r="BZ1141" s="34"/>
      <c r="CA1141" s="34"/>
      <c r="CB1141" s="34"/>
      <c r="CC1141" s="34"/>
      <c r="CD1141" s="34"/>
      <c r="CE1141" s="34"/>
      <c r="CF1141" s="34"/>
    </row>
    <row r="1142" spans="18:84"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  <c r="BD1142" s="34"/>
      <c r="BE1142" s="34"/>
      <c r="BF1142" s="34"/>
      <c r="BG1142" s="34"/>
      <c r="BH1142" s="34"/>
      <c r="BI1142" s="34"/>
      <c r="BJ1142" s="34"/>
      <c r="BK1142" s="34"/>
      <c r="BL1142" s="34"/>
      <c r="BM1142" s="34"/>
      <c r="BN1142" s="34"/>
      <c r="BO1142" s="34"/>
      <c r="BP1142" s="34"/>
      <c r="BQ1142" s="34"/>
      <c r="BR1142" s="34"/>
      <c r="BS1142" s="34"/>
      <c r="BT1142" s="34"/>
      <c r="BU1142" s="34"/>
      <c r="BV1142" s="34"/>
      <c r="BW1142" s="34"/>
      <c r="BX1142" s="34"/>
      <c r="BY1142" s="34"/>
      <c r="BZ1142" s="34"/>
      <c r="CA1142" s="34"/>
      <c r="CB1142" s="34"/>
      <c r="CC1142" s="34"/>
      <c r="CD1142" s="34"/>
      <c r="CE1142" s="34"/>
      <c r="CF1142" s="34"/>
    </row>
    <row r="1143" spans="18:84"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  <c r="BD1143" s="34"/>
      <c r="BE1143" s="34"/>
      <c r="BF1143" s="34"/>
      <c r="BG1143" s="34"/>
      <c r="BH1143" s="34"/>
      <c r="BI1143" s="34"/>
      <c r="BJ1143" s="34"/>
      <c r="BK1143" s="34"/>
      <c r="BL1143" s="34"/>
      <c r="BM1143" s="34"/>
      <c r="BN1143" s="34"/>
      <c r="BO1143" s="34"/>
      <c r="BP1143" s="34"/>
      <c r="BQ1143" s="34"/>
      <c r="BR1143" s="34"/>
      <c r="BS1143" s="34"/>
      <c r="BT1143" s="34"/>
      <c r="BU1143" s="34"/>
      <c r="BV1143" s="34"/>
      <c r="BW1143" s="34"/>
      <c r="BX1143" s="34"/>
      <c r="BY1143" s="34"/>
      <c r="BZ1143" s="34"/>
      <c r="CA1143" s="34"/>
      <c r="CB1143" s="34"/>
      <c r="CC1143" s="34"/>
      <c r="CD1143" s="34"/>
      <c r="CE1143" s="34"/>
      <c r="CF1143" s="34"/>
    </row>
    <row r="1144" spans="18:84"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  <c r="BD1144" s="34"/>
      <c r="BE1144" s="34"/>
      <c r="BF1144" s="34"/>
      <c r="BG1144" s="34"/>
      <c r="BH1144" s="34"/>
      <c r="BI1144" s="34"/>
      <c r="BJ1144" s="34"/>
      <c r="BK1144" s="34"/>
      <c r="BL1144" s="34"/>
      <c r="BM1144" s="34"/>
      <c r="BN1144" s="34"/>
      <c r="BO1144" s="34"/>
      <c r="BP1144" s="34"/>
      <c r="BQ1144" s="34"/>
      <c r="BR1144" s="34"/>
      <c r="BS1144" s="34"/>
      <c r="BT1144" s="34"/>
      <c r="BU1144" s="34"/>
      <c r="BV1144" s="34"/>
      <c r="BW1144" s="34"/>
      <c r="BX1144" s="34"/>
      <c r="BY1144" s="34"/>
      <c r="BZ1144" s="34"/>
      <c r="CA1144" s="34"/>
      <c r="CB1144" s="34"/>
      <c r="CC1144" s="34"/>
      <c r="CD1144" s="34"/>
      <c r="CE1144" s="34"/>
      <c r="CF1144" s="34"/>
    </row>
    <row r="1145" spans="18:84"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  <c r="BA1145" s="34"/>
      <c r="BB1145" s="34"/>
      <c r="BC1145" s="34"/>
      <c r="BD1145" s="34"/>
      <c r="BE1145" s="34"/>
      <c r="BF1145" s="34"/>
      <c r="BG1145" s="34"/>
      <c r="BH1145" s="34"/>
      <c r="BI1145" s="34"/>
      <c r="BJ1145" s="34"/>
      <c r="BK1145" s="34"/>
      <c r="BL1145" s="34"/>
      <c r="BM1145" s="34"/>
      <c r="BN1145" s="34"/>
      <c r="BO1145" s="34"/>
      <c r="BP1145" s="34"/>
      <c r="BQ1145" s="34"/>
      <c r="BR1145" s="34"/>
      <c r="BS1145" s="34"/>
      <c r="BT1145" s="34"/>
      <c r="BU1145" s="34"/>
      <c r="BV1145" s="34"/>
      <c r="BW1145" s="34"/>
      <c r="BX1145" s="34"/>
      <c r="BY1145" s="34"/>
      <c r="BZ1145" s="34"/>
      <c r="CA1145" s="34"/>
      <c r="CB1145" s="34"/>
      <c r="CC1145" s="34"/>
      <c r="CD1145" s="34"/>
      <c r="CE1145" s="34"/>
      <c r="CF1145" s="34"/>
    </row>
    <row r="1146" spans="18:84"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  <c r="BA1146" s="34"/>
      <c r="BB1146" s="34"/>
      <c r="BC1146" s="34"/>
      <c r="BD1146" s="34"/>
      <c r="BE1146" s="34"/>
      <c r="BF1146" s="34"/>
      <c r="BG1146" s="34"/>
      <c r="BH1146" s="34"/>
      <c r="BI1146" s="34"/>
      <c r="BJ1146" s="34"/>
      <c r="BK1146" s="34"/>
      <c r="BL1146" s="34"/>
      <c r="BM1146" s="34"/>
      <c r="BN1146" s="34"/>
      <c r="BO1146" s="34"/>
      <c r="BP1146" s="34"/>
      <c r="BQ1146" s="34"/>
      <c r="BR1146" s="34"/>
      <c r="BS1146" s="34"/>
      <c r="BT1146" s="34"/>
      <c r="BU1146" s="34"/>
      <c r="BV1146" s="34"/>
      <c r="BW1146" s="34"/>
      <c r="BX1146" s="34"/>
      <c r="BY1146" s="34"/>
      <c r="BZ1146" s="34"/>
      <c r="CA1146" s="34"/>
      <c r="CB1146" s="34"/>
      <c r="CC1146" s="34"/>
      <c r="CD1146" s="34"/>
      <c r="CE1146" s="34"/>
      <c r="CF1146" s="34"/>
    </row>
    <row r="1147" spans="18:84"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  <c r="BC1147" s="34"/>
      <c r="BD1147" s="34"/>
      <c r="BE1147" s="34"/>
      <c r="BF1147" s="34"/>
      <c r="BG1147" s="34"/>
      <c r="BH1147" s="34"/>
      <c r="BI1147" s="34"/>
      <c r="BJ1147" s="34"/>
      <c r="BK1147" s="34"/>
      <c r="BL1147" s="34"/>
      <c r="BM1147" s="34"/>
      <c r="BN1147" s="34"/>
      <c r="BO1147" s="34"/>
      <c r="BP1147" s="34"/>
      <c r="BQ1147" s="34"/>
      <c r="BR1147" s="34"/>
      <c r="BS1147" s="34"/>
      <c r="BT1147" s="34"/>
      <c r="BU1147" s="34"/>
      <c r="BV1147" s="34"/>
      <c r="BW1147" s="34"/>
      <c r="BX1147" s="34"/>
      <c r="BY1147" s="34"/>
      <c r="BZ1147" s="34"/>
      <c r="CA1147" s="34"/>
      <c r="CB1147" s="34"/>
      <c r="CC1147" s="34"/>
      <c r="CD1147" s="34"/>
      <c r="CE1147" s="34"/>
      <c r="CF1147" s="34"/>
    </row>
    <row r="1148" spans="18:84"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  <c r="BD1148" s="34"/>
      <c r="BE1148" s="34"/>
      <c r="BF1148" s="34"/>
      <c r="BG1148" s="34"/>
      <c r="BH1148" s="34"/>
      <c r="BI1148" s="34"/>
      <c r="BJ1148" s="34"/>
      <c r="BK1148" s="34"/>
      <c r="BL1148" s="34"/>
      <c r="BM1148" s="34"/>
      <c r="BN1148" s="34"/>
      <c r="BO1148" s="34"/>
      <c r="BP1148" s="34"/>
      <c r="BQ1148" s="34"/>
      <c r="BR1148" s="34"/>
      <c r="BS1148" s="34"/>
      <c r="BT1148" s="34"/>
      <c r="BU1148" s="34"/>
      <c r="BV1148" s="34"/>
      <c r="BW1148" s="34"/>
      <c r="BX1148" s="34"/>
      <c r="BY1148" s="34"/>
      <c r="BZ1148" s="34"/>
      <c r="CA1148" s="34"/>
      <c r="CB1148" s="34"/>
      <c r="CC1148" s="34"/>
      <c r="CD1148" s="34"/>
      <c r="CE1148" s="34"/>
      <c r="CF1148" s="34"/>
    </row>
    <row r="1149" spans="18:84"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  <c r="BC1149" s="34"/>
      <c r="BD1149" s="34"/>
      <c r="BE1149" s="34"/>
      <c r="BF1149" s="34"/>
      <c r="BG1149" s="34"/>
      <c r="BH1149" s="34"/>
      <c r="BI1149" s="34"/>
      <c r="BJ1149" s="34"/>
      <c r="BK1149" s="34"/>
      <c r="BL1149" s="34"/>
      <c r="BM1149" s="34"/>
      <c r="BN1149" s="34"/>
      <c r="BO1149" s="34"/>
      <c r="BP1149" s="34"/>
      <c r="BQ1149" s="34"/>
      <c r="BR1149" s="34"/>
      <c r="BS1149" s="34"/>
      <c r="BT1149" s="34"/>
      <c r="BU1149" s="34"/>
      <c r="BV1149" s="34"/>
      <c r="BW1149" s="34"/>
      <c r="BX1149" s="34"/>
      <c r="BY1149" s="34"/>
      <c r="BZ1149" s="34"/>
      <c r="CA1149" s="34"/>
      <c r="CB1149" s="34"/>
      <c r="CC1149" s="34"/>
      <c r="CD1149" s="34"/>
      <c r="CE1149" s="34"/>
      <c r="CF1149" s="34"/>
    </row>
    <row r="1150" spans="18:84"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  <c r="BC1150" s="34"/>
      <c r="BD1150" s="34"/>
      <c r="BE1150" s="34"/>
      <c r="BF1150" s="34"/>
      <c r="BG1150" s="34"/>
      <c r="BH1150" s="34"/>
      <c r="BI1150" s="34"/>
      <c r="BJ1150" s="34"/>
      <c r="BK1150" s="34"/>
      <c r="BL1150" s="34"/>
      <c r="BM1150" s="34"/>
      <c r="BN1150" s="34"/>
      <c r="BO1150" s="34"/>
      <c r="BP1150" s="34"/>
      <c r="BQ1150" s="34"/>
      <c r="BR1150" s="34"/>
      <c r="BS1150" s="34"/>
      <c r="BT1150" s="34"/>
      <c r="BU1150" s="34"/>
      <c r="BV1150" s="34"/>
      <c r="BW1150" s="34"/>
      <c r="BX1150" s="34"/>
      <c r="BY1150" s="34"/>
      <c r="BZ1150" s="34"/>
      <c r="CA1150" s="34"/>
      <c r="CB1150" s="34"/>
      <c r="CC1150" s="34"/>
      <c r="CD1150" s="34"/>
      <c r="CE1150" s="34"/>
      <c r="CF1150" s="34"/>
    </row>
    <row r="1151" spans="18:84"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  <c r="BC1151" s="34"/>
      <c r="BD1151" s="34"/>
      <c r="BE1151" s="34"/>
      <c r="BF1151" s="34"/>
      <c r="BG1151" s="34"/>
      <c r="BH1151" s="34"/>
      <c r="BI1151" s="34"/>
      <c r="BJ1151" s="34"/>
      <c r="BK1151" s="34"/>
      <c r="BL1151" s="34"/>
      <c r="BM1151" s="34"/>
      <c r="BN1151" s="34"/>
      <c r="BO1151" s="34"/>
      <c r="BP1151" s="34"/>
      <c r="BQ1151" s="34"/>
      <c r="BR1151" s="34"/>
      <c r="BS1151" s="34"/>
      <c r="BT1151" s="34"/>
      <c r="BU1151" s="34"/>
      <c r="BV1151" s="34"/>
      <c r="BW1151" s="34"/>
      <c r="BX1151" s="34"/>
      <c r="BY1151" s="34"/>
      <c r="BZ1151" s="34"/>
      <c r="CA1151" s="34"/>
      <c r="CB1151" s="34"/>
      <c r="CC1151" s="34"/>
      <c r="CD1151" s="34"/>
      <c r="CE1151" s="34"/>
      <c r="CF1151" s="34"/>
    </row>
    <row r="1152" spans="18:84"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  <c r="BC1152" s="34"/>
      <c r="BD1152" s="34"/>
      <c r="BE1152" s="34"/>
      <c r="BF1152" s="34"/>
      <c r="BG1152" s="34"/>
      <c r="BH1152" s="34"/>
      <c r="BI1152" s="34"/>
      <c r="BJ1152" s="34"/>
      <c r="BK1152" s="34"/>
      <c r="BL1152" s="34"/>
      <c r="BM1152" s="34"/>
      <c r="BN1152" s="34"/>
      <c r="BO1152" s="34"/>
      <c r="BP1152" s="34"/>
      <c r="BQ1152" s="34"/>
      <c r="BR1152" s="34"/>
      <c r="BS1152" s="34"/>
      <c r="BT1152" s="34"/>
      <c r="BU1152" s="34"/>
      <c r="BV1152" s="34"/>
      <c r="BW1152" s="34"/>
      <c r="BX1152" s="34"/>
      <c r="BY1152" s="34"/>
      <c r="BZ1152" s="34"/>
      <c r="CA1152" s="34"/>
      <c r="CB1152" s="34"/>
      <c r="CC1152" s="34"/>
      <c r="CD1152" s="34"/>
      <c r="CE1152" s="34"/>
      <c r="CF1152" s="34"/>
    </row>
    <row r="1153" spans="18:84"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  <c r="BC1153" s="34"/>
      <c r="BD1153" s="34"/>
      <c r="BE1153" s="34"/>
      <c r="BF1153" s="34"/>
      <c r="BG1153" s="34"/>
      <c r="BH1153" s="34"/>
      <c r="BI1153" s="34"/>
      <c r="BJ1153" s="34"/>
      <c r="BK1153" s="34"/>
      <c r="BL1153" s="34"/>
      <c r="BM1153" s="34"/>
      <c r="BN1153" s="34"/>
      <c r="BO1153" s="34"/>
      <c r="BP1153" s="34"/>
      <c r="BQ1153" s="34"/>
      <c r="BR1153" s="34"/>
      <c r="BS1153" s="34"/>
      <c r="BT1153" s="34"/>
      <c r="BU1153" s="34"/>
      <c r="BV1153" s="34"/>
      <c r="BW1153" s="34"/>
      <c r="BX1153" s="34"/>
      <c r="BY1153" s="34"/>
      <c r="BZ1153" s="34"/>
      <c r="CA1153" s="34"/>
      <c r="CB1153" s="34"/>
      <c r="CC1153" s="34"/>
      <c r="CD1153" s="34"/>
      <c r="CE1153" s="34"/>
      <c r="CF1153" s="34"/>
    </row>
    <row r="1154" spans="18:84"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  <c r="BC1154" s="34"/>
      <c r="BD1154" s="34"/>
      <c r="BE1154" s="34"/>
      <c r="BF1154" s="34"/>
      <c r="BG1154" s="34"/>
      <c r="BH1154" s="34"/>
      <c r="BI1154" s="34"/>
      <c r="BJ1154" s="34"/>
      <c r="BK1154" s="34"/>
      <c r="BL1154" s="34"/>
      <c r="BM1154" s="34"/>
      <c r="BN1154" s="34"/>
      <c r="BO1154" s="34"/>
      <c r="BP1154" s="34"/>
      <c r="BQ1154" s="34"/>
      <c r="BR1154" s="34"/>
      <c r="BS1154" s="34"/>
      <c r="BT1154" s="34"/>
      <c r="BU1154" s="34"/>
      <c r="BV1154" s="34"/>
      <c r="BW1154" s="34"/>
      <c r="BX1154" s="34"/>
      <c r="BY1154" s="34"/>
      <c r="BZ1154" s="34"/>
      <c r="CA1154" s="34"/>
      <c r="CB1154" s="34"/>
      <c r="CC1154" s="34"/>
      <c r="CD1154" s="34"/>
      <c r="CE1154" s="34"/>
      <c r="CF1154" s="34"/>
    </row>
    <row r="1155" spans="18:84"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  <c r="BC1155" s="34"/>
      <c r="BD1155" s="34"/>
      <c r="BE1155" s="34"/>
      <c r="BF1155" s="34"/>
      <c r="BG1155" s="34"/>
      <c r="BH1155" s="34"/>
      <c r="BI1155" s="34"/>
      <c r="BJ1155" s="34"/>
      <c r="BK1155" s="34"/>
      <c r="BL1155" s="34"/>
      <c r="BM1155" s="34"/>
      <c r="BN1155" s="34"/>
      <c r="BO1155" s="34"/>
      <c r="BP1155" s="34"/>
      <c r="BQ1155" s="34"/>
      <c r="BR1155" s="34"/>
      <c r="BS1155" s="34"/>
      <c r="BT1155" s="34"/>
      <c r="BU1155" s="34"/>
      <c r="BV1155" s="34"/>
      <c r="BW1155" s="34"/>
      <c r="BX1155" s="34"/>
      <c r="BY1155" s="34"/>
      <c r="BZ1155" s="34"/>
      <c r="CA1155" s="34"/>
      <c r="CB1155" s="34"/>
      <c r="CC1155" s="34"/>
      <c r="CD1155" s="34"/>
      <c r="CE1155" s="34"/>
      <c r="CF1155" s="34"/>
    </row>
    <row r="1156" spans="18:84"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  <c r="BC1156" s="34"/>
      <c r="BD1156" s="34"/>
      <c r="BE1156" s="34"/>
      <c r="BF1156" s="34"/>
      <c r="BG1156" s="34"/>
      <c r="BH1156" s="34"/>
      <c r="BI1156" s="34"/>
      <c r="BJ1156" s="34"/>
      <c r="BK1156" s="34"/>
      <c r="BL1156" s="34"/>
      <c r="BM1156" s="34"/>
      <c r="BN1156" s="34"/>
      <c r="BO1156" s="34"/>
      <c r="BP1156" s="34"/>
      <c r="BQ1156" s="34"/>
      <c r="BR1156" s="34"/>
      <c r="BS1156" s="34"/>
      <c r="BT1156" s="34"/>
      <c r="BU1156" s="34"/>
      <c r="BV1156" s="34"/>
      <c r="BW1156" s="34"/>
      <c r="BX1156" s="34"/>
      <c r="BY1156" s="34"/>
      <c r="BZ1156" s="34"/>
      <c r="CA1156" s="34"/>
      <c r="CB1156" s="34"/>
      <c r="CC1156" s="34"/>
      <c r="CD1156" s="34"/>
      <c r="CE1156" s="34"/>
      <c r="CF1156" s="34"/>
    </row>
    <row r="1157" spans="18:84"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  <c r="BC1157" s="34"/>
      <c r="BD1157" s="34"/>
      <c r="BE1157" s="34"/>
      <c r="BF1157" s="34"/>
      <c r="BG1157" s="34"/>
      <c r="BH1157" s="34"/>
      <c r="BI1157" s="34"/>
      <c r="BJ1157" s="34"/>
      <c r="BK1157" s="34"/>
      <c r="BL1157" s="34"/>
      <c r="BM1157" s="34"/>
      <c r="BN1157" s="34"/>
      <c r="BO1157" s="34"/>
      <c r="BP1157" s="34"/>
      <c r="BQ1157" s="34"/>
      <c r="BR1157" s="34"/>
      <c r="BS1157" s="34"/>
      <c r="BT1157" s="34"/>
      <c r="BU1157" s="34"/>
      <c r="BV1157" s="34"/>
      <c r="BW1157" s="34"/>
      <c r="BX1157" s="34"/>
      <c r="BY1157" s="34"/>
      <c r="BZ1157" s="34"/>
      <c r="CA1157" s="34"/>
      <c r="CB1157" s="34"/>
      <c r="CC1157" s="34"/>
      <c r="CD1157" s="34"/>
      <c r="CE1157" s="34"/>
      <c r="CF1157" s="34"/>
    </row>
    <row r="1158" spans="18:84"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  <c r="BC1158" s="34"/>
      <c r="BD1158" s="34"/>
      <c r="BE1158" s="34"/>
      <c r="BF1158" s="34"/>
      <c r="BG1158" s="34"/>
      <c r="BH1158" s="34"/>
      <c r="BI1158" s="34"/>
      <c r="BJ1158" s="34"/>
      <c r="BK1158" s="34"/>
      <c r="BL1158" s="34"/>
      <c r="BM1158" s="34"/>
      <c r="BN1158" s="34"/>
      <c r="BO1158" s="34"/>
      <c r="BP1158" s="34"/>
      <c r="BQ1158" s="34"/>
      <c r="BR1158" s="34"/>
      <c r="BS1158" s="34"/>
      <c r="BT1158" s="34"/>
      <c r="BU1158" s="34"/>
      <c r="BV1158" s="34"/>
      <c r="BW1158" s="34"/>
      <c r="BX1158" s="34"/>
      <c r="BY1158" s="34"/>
      <c r="BZ1158" s="34"/>
      <c r="CA1158" s="34"/>
      <c r="CB1158" s="34"/>
      <c r="CC1158" s="34"/>
      <c r="CD1158" s="34"/>
      <c r="CE1158" s="34"/>
      <c r="CF1158" s="34"/>
    </row>
    <row r="1159" spans="18:84"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  <c r="BA1159" s="34"/>
      <c r="BB1159" s="34"/>
      <c r="BC1159" s="34"/>
      <c r="BD1159" s="34"/>
      <c r="BE1159" s="34"/>
      <c r="BF1159" s="34"/>
      <c r="BG1159" s="34"/>
      <c r="BH1159" s="34"/>
      <c r="BI1159" s="34"/>
      <c r="BJ1159" s="34"/>
      <c r="BK1159" s="34"/>
      <c r="BL1159" s="34"/>
      <c r="BM1159" s="34"/>
      <c r="BN1159" s="34"/>
      <c r="BO1159" s="34"/>
      <c r="BP1159" s="34"/>
      <c r="BQ1159" s="34"/>
      <c r="BR1159" s="34"/>
      <c r="BS1159" s="34"/>
      <c r="BT1159" s="34"/>
      <c r="BU1159" s="34"/>
      <c r="BV1159" s="34"/>
      <c r="BW1159" s="34"/>
      <c r="BX1159" s="34"/>
      <c r="BY1159" s="34"/>
      <c r="BZ1159" s="34"/>
      <c r="CA1159" s="34"/>
      <c r="CB1159" s="34"/>
      <c r="CC1159" s="34"/>
      <c r="CD1159" s="34"/>
      <c r="CE1159" s="34"/>
      <c r="CF1159" s="34"/>
    </row>
    <row r="1160" spans="18:84"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  <c r="BA1160" s="34"/>
      <c r="BB1160" s="34"/>
      <c r="BC1160" s="34"/>
      <c r="BD1160" s="34"/>
      <c r="BE1160" s="34"/>
      <c r="BF1160" s="34"/>
      <c r="BG1160" s="34"/>
      <c r="BH1160" s="34"/>
      <c r="BI1160" s="34"/>
      <c r="BJ1160" s="34"/>
      <c r="BK1160" s="34"/>
      <c r="BL1160" s="34"/>
      <c r="BM1160" s="34"/>
      <c r="BN1160" s="34"/>
      <c r="BO1160" s="34"/>
      <c r="BP1160" s="34"/>
      <c r="BQ1160" s="34"/>
      <c r="BR1160" s="34"/>
      <c r="BS1160" s="34"/>
      <c r="BT1160" s="34"/>
      <c r="BU1160" s="34"/>
      <c r="BV1160" s="34"/>
      <c r="BW1160" s="34"/>
      <c r="BX1160" s="34"/>
      <c r="BY1160" s="34"/>
      <c r="BZ1160" s="34"/>
      <c r="CA1160" s="34"/>
      <c r="CB1160" s="34"/>
      <c r="CC1160" s="34"/>
      <c r="CD1160" s="34"/>
      <c r="CE1160" s="34"/>
      <c r="CF1160" s="34"/>
    </row>
    <row r="1161" spans="18:84"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4"/>
      <c r="BA1161" s="34"/>
      <c r="BB1161" s="34"/>
      <c r="BC1161" s="34"/>
      <c r="BD1161" s="34"/>
      <c r="BE1161" s="34"/>
      <c r="BF1161" s="34"/>
      <c r="BG1161" s="34"/>
      <c r="BH1161" s="34"/>
      <c r="BI1161" s="34"/>
      <c r="BJ1161" s="34"/>
      <c r="BK1161" s="34"/>
      <c r="BL1161" s="34"/>
      <c r="BM1161" s="34"/>
      <c r="BN1161" s="34"/>
      <c r="BO1161" s="34"/>
      <c r="BP1161" s="34"/>
      <c r="BQ1161" s="34"/>
      <c r="BR1161" s="34"/>
      <c r="BS1161" s="34"/>
      <c r="BT1161" s="34"/>
      <c r="BU1161" s="34"/>
      <c r="BV1161" s="34"/>
      <c r="BW1161" s="34"/>
      <c r="BX1161" s="34"/>
      <c r="BY1161" s="34"/>
      <c r="BZ1161" s="34"/>
      <c r="CA1161" s="34"/>
      <c r="CB1161" s="34"/>
      <c r="CC1161" s="34"/>
      <c r="CD1161" s="34"/>
      <c r="CE1161" s="34"/>
      <c r="CF1161" s="34"/>
    </row>
    <row r="1162" spans="18:84"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  <c r="BA1162" s="34"/>
      <c r="BB1162" s="34"/>
      <c r="BC1162" s="34"/>
      <c r="BD1162" s="34"/>
      <c r="BE1162" s="34"/>
      <c r="BF1162" s="34"/>
      <c r="BG1162" s="34"/>
      <c r="BH1162" s="34"/>
      <c r="BI1162" s="34"/>
      <c r="BJ1162" s="34"/>
      <c r="BK1162" s="34"/>
      <c r="BL1162" s="34"/>
      <c r="BM1162" s="34"/>
      <c r="BN1162" s="34"/>
      <c r="BO1162" s="34"/>
      <c r="BP1162" s="34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4"/>
      <c r="CB1162" s="34"/>
      <c r="CC1162" s="34"/>
      <c r="CD1162" s="34"/>
      <c r="CE1162" s="34"/>
      <c r="CF1162" s="34"/>
    </row>
    <row r="1163" spans="18:84"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4"/>
      <c r="BA1163" s="34"/>
      <c r="BB1163" s="34"/>
      <c r="BC1163" s="34"/>
      <c r="BD1163" s="34"/>
      <c r="BE1163" s="34"/>
      <c r="BF1163" s="34"/>
      <c r="BG1163" s="34"/>
      <c r="BH1163" s="34"/>
      <c r="BI1163" s="34"/>
      <c r="BJ1163" s="34"/>
      <c r="BK1163" s="34"/>
      <c r="BL1163" s="34"/>
      <c r="BM1163" s="34"/>
      <c r="BN1163" s="34"/>
      <c r="BO1163" s="34"/>
      <c r="BP1163" s="34"/>
      <c r="BQ1163" s="34"/>
      <c r="BR1163" s="34"/>
      <c r="BS1163" s="34"/>
      <c r="BT1163" s="34"/>
      <c r="BU1163" s="34"/>
      <c r="BV1163" s="34"/>
      <c r="BW1163" s="34"/>
      <c r="BX1163" s="34"/>
      <c r="BY1163" s="34"/>
      <c r="BZ1163" s="34"/>
      <c r="CA1163" s="34"/>
      <c r="CB1163" s="34"/>
      <c r="CC1163" s="34"/>
      <c r="CD1163" s="34"/>
      <c r="CE1163" s="34"/>
      <c r="CF1163" s="34"/>
    </row>
    <row r="1164" spans="18:84"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  <c r="BA1164" s="34"/>
      <c r="BB1164" s="34"/>
      <c r="BC1164" s="34"/>
      <c r="BD1164" s="34"/>
      <c r="BE1164" s="34"/>
      <c r="BF1164" s="34"/>
      <c r="BG1164" s="34"/>
      <c r="BH1164" s="34"/>
      <c r="BI1164" s="34"/>
      <c r="BJ1164" s="34"/>
      <c r="BK1164" s="34"/>
      <c r="BL1164" s="34"/>
      <c r="BM1164" s="34"/>
      <c r="BN1164" s="34"/>
      <c r="BO1164" s="34"/>
      <c r="BP1164" s="34"/>
      <c r="BQ1164" s="34"/>
      <c r="BR1164" s="34"/>
      <c r="BS1164" s="34"/>
      <c r="BT1164" s="34"/>
      <c r="BU1164" s="34"/>
      <c r="BV1164" s="34"/>
      <c r="BW1164" s="34"/>
      <c r="BX1164" s="34"/>
      <c r="BY1164" s="34"/>
      <c r="BZ1164" s="34"/>
      <c r="CA1164" s="34"/>
      <c r="CB1164" s="34"/>
      <c r="CC1164" s="34"/>
      <c r="CD1164" s="34"/>
      <c r="CE1164" s="34"/>
      <c r="CF1164" s="34"/>
    </row>
    <row r="1165" spans="18:84"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  <c r="BA1165" s="34"/>
      <c r="BB1165" s="34"/>
      <c r="BC1165" s="34"/>
      <c r="BD1165" s="34"/>
      <c r="BE1165" s="34"/>
      <c r="BF1165" s="34"/>
      <c r="BG1165" s="34"/>
      <c r="BH1165" s="34"/>
      <c r="BI1165" s="34"/>
      <c r="BJ1165" s="34"/>
      <c r="BK1165" s="34"/>
      <c r="BL1165" s="34"/>
      <c r="BM1165" s="34"/>
      <c r="BN1165" s="34"/>
      <c r="BO1165" s="34"/>
      <c r="BP1165" s="34"/>
      <c r="BQ1165" s="34"/>
      <c r="BR1165" s="34"/>
      <c r="BS1165" s="34"/>
      <c r="BT1165" s="34"/>
      <c r="BU1165" s="34"/>
      <c r="BV1165" s="34"/>
      <c r="BW1165" s="34"/>
      <c r="BX1165" s="34"/>
      <c r="BY1165" s="34"/>
      <c r="BZ1165" s="34"/>
      <c r="CA1165" s="34"/>
      <c r="CB1165" s="34"/>
      <c r="CC1165" s="34"/>
      <c r="CD1165" s="34"/>
      <c r="CE1165" s="34"/>
      <c r="CF1165" s="34"/>
    </row>
    <row r="1166" spans="18:84"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  <c r="BA1166" s="34"/>
      <c r="BB1166" s="34"/>
      <c r="BC1166" s="34"/>
      <c r="BD1166" s="34"/>
      <c r="BE1166" s="34"/>
      <c r="BF1166" s="34"/>
      <c r="BG1166" s="34"/>
      <c r="BH1166" s="34"/>
      <c r="BI1166" s="34"/>
      <c r="BJ1166" s="34"/>
      <c r="BK1166" s="34"/>
      <c r="BL1166" s="34"/>
      <c r="BM1166" s="34"/>
      <c r="BN1166" s="34"/>
      <c r="BO1166" s="34"/>
      <c r="BP1166" s="34"/>
      <c r="BQ1166" s="34"/>
      <c r="BR1166" s="34"/>
      <c r="BS1166" s="34"/>
      <c r="BT1166" s="34"/>
      <c r="BU1166" s="34"/>
      <c r="BV1166" s="34"/>
      <c r="BW1166" s="34"/>
      <c r="BX1166" s="34"/>
      <c r="BY1166" s="34"/>
      <c r="BZ1166" s="34"/>
      <c r="CA1166" s="34"/>
      <c r="CB1166" s="34"/>
      <c r="CC1166" s="34"/>
      <c r="CD1166" s="34"/>
      <c r="CE1166" s="34"/>
      <c r="CF1166" s="34"/>
    </row>
    <row r="1167" spans="18:84"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  <c r="BA1167" s="34"/>
      <c r="BB1167" s="34"/>
      <c r="BC1167" s="34"/>
      <c r="BD1167" s="34"/>
      <c r="BE1167" s="34"/>
      <c r="BF1167" s="34"/>
      <c r="BG1167" s="34"/>
      <c r="BH1167" s="34"/>
      <c r="BI1167" s="34"/>
      <c r="BJ1167" s="34"/>
      <c r="BK1167" s="34"/>
      <c r="BL1167" s="34"/>
      <c r="BM1167" s="34"/>
      <c r="BN1167" s="34"/>
      <c r="BO1167" s="34"/>
      <c r="BP1167" s="34"/>
      <c r="BQ1167" s="34"/>
      <c r="BR1167" s="34"/>
      <c r="BS1167" s="34"/>
      <c r="BT1167" s="34"/>
      <c r="BU1167" s="34"/>
      <c r="BV1167" s="34"/>
      <c r="BW1167" s="34"/>
      <c r="BX1167" s="34"/>
      <c r="BY1167" s="34"/>
      <c r="BZ1167" s="34"/>
      <c r="CA1167" s="34"/>
      <c r="CB1167" s="34"/>
      <c r="CC1167" s="34"/>
      <c r="CD1167" s="34"/>
      <c r="CE1167" s="34"/>
      <c r="CF1167" s="34"/>
    </row>
    <row r="1168" spans="18:84"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  <c r="BD1168" s="34"/>
      <c r="BE1168" s="34"/>
      <c r="BF1168" s="34"/>
      <c r="BG1168" s="34"/>
      <c r="BH1168" s="34"/>
      <c r="BI1168" s="34"/>
      <c r="BJ1168" s="34"/>
      <c r="BK1168" s="34"/>
      <c r="BL1168" s="34"/>
      <c r="BM1168" s="34"/>
      <c r="BN1168" s="34"/>
      <c r="BO1168" s="34"/>
      <c r="BP1168" s="34"/>
      <c r="BQ1168" s="34"/>
      <c r="BR1168" s="34"/>
      <c r="BS1168" s="34"/>
      <c r="BT1168" s="34"/>
      <c r="BU1168" s="34"/>
      <c r="BV1168" s="34"/>
      <c r="BW1168" s="34"/>
      <c r="BX1168" s="34"/>
      <c r="BY1168" s="34"/>
      <c r="BZ1168" s="34"/>
      <c r="CA1168" s="34"/>
      <c r="CB1168" s="34"/>
      <c r="CC1168" s="34"/>
      <c r="CD1168" s="34"/>
      <c r="CE1168" s="34"/>
      <c r="CF1168" s="34"/>
    </row>
    <row r="1169" spans="18:84"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  <c r="BC1169" s="34"/>
      <c r="BD1169" s="34"/>
      <c r="BE1169" s="34"/>
      <c r="BF1169" s="34"/>
      <c r="BG1169" s="34"/>
      <c r="BH1169" s="34"/>
      <c r="BI1169" s="34"/>
      <c r="BJ1169" s="34"/>
      <c r="BK1169" s="34"/>
      <c r="BL1169" s="34"/>
      <c r="BM1169" s="34"/>
      <c r="BN1169" s="34"/>
      <c r="BO1169" s="34"/>
      <c r="BP1169" s="34"/>
      <c r="BQ1169" s="34"/>
      <c r="BR1169" s="34"/>
      <c r="BS1169" s="34"/>
      <c r="BT1169" s="34"/>
      <c r="BU1169" s="34"/>
      <c r="BV1169" s="34"/>
      <c r="BW1169" s="34"/>
      <c r="BX1169" s="34"/>
      <c r="BY1169" s="34"/>
      <c r="BZ1169" s="34"/>
      <c r="CA1169" s="34"/>
      <c r="CB1169" s="34"/>
      <c r="CC1169" s="34"/>
      <c r="CD1169" s="34"/>
      <c r="CE1169" s="34"/>
      <c r="CF1169" s="34"/>
    </row>
    <row r="1170" spans="18:84"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  <c r="BC1170" s="34"/>
      <c r="BD1170" s="34"/>
      <c r="BE1170" s="34"/>
      <c r="BF1170" s="34"/>
      <c r="BG1170" s="34"/>
      <c r="BH1170" s="34"/>
      <c r="BI1170" s="34"/>
      <c r="BJ1170" s="34"/>
      <c r="BK1170" s="34"/>
      <c r="BL1170" s="34"/>
      <c r="BM1170" s="34"/>
      <c r="BN1170" s="34"/>
      <c r="BO1170" s="34"/>
      <c r="BP1170" s="34"/>
      <c r="BQ1170" s="34"/>
      <c r="BR1170" s="34"/>
      <c r="BS1170" s="34"/>
      <c r="BT1170" s="34"/>
      <c r="BU1170" s="34"/>
      <c r="BV1170" s="34"/>
      <c r="BW1170" s="34"/>
      <c r="BX1170" s="34"/>
      <c r="BY1170" s="34"/>
      <c r="BZ1170" s="34"/>
      <c r="CA1170" s="34"/>
      <c r="CB1170" s="34"/>
      <c r="CC1170" s="34"/>
      <c r="CD1170" s="34"/>
      <c r="CE1170" s="34"/>
      <c r="CF1170" s="34"/>
    </row>
    <row r="1171" spans="18:84"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  <c r="BD1171" s="34"/>
      <c r="BE1171" s="34"/>
      <c r="BF1171" s="34"/>
      <c r="BG1171" s="34"/>
      <c r="BH1171" s="34"/>
      <c r="BI1171" s="34"/>
      <c r="BJ1171" s="34"/>
      <c r="BK1171" s="34"/>
      <c r="BL1171" s="34"/>
      <c r="BM1171" s="34"/>
      <c r="BN1171" s="34"/>
      <c r="BO1171" s="34"/>
      <c r="BP1171" s="34"/>
      <c r="BQ1171" s="34"/>
      <c r="BR1171" s="34"/>
      <c r="BS1171" s="34"/>
      <c r="BT1171" s="34"/>
      <c r="BU1171" s="34"/>
      <c r="BV1171" s="34"/>
      <c r="BW1171" s="34"/>
      <c r="BX1171" s="34"/>
      <c r="BY1171" s="34"/>
      <c r="BZ1171" s="34"/>
      <c r="CA1171" s="34"/>
      <c r="CB1171" s="34"/>
      <c r="CC1171" s="34"/>
      <c r="CD1171" s="34"/>
      <c r="CE1171" s="34"/>
      <c r="CF1171" s="34"/>
    </row>
    <row r="1172" spans="18:84"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  <c r="BC1172" s="34"/>
      <c r="BD1172" s="34"/>
      <c r="BE1172" s="34"/>
      <c r="BF1172" s="34"/>
      <c r="BG1172" s="34"/>
      <c r="BH1172" s="34"/>
      <c r="BI1172" s="34"/>
      <c r="BJ1172" s="34"/>
      <c r="BK1172" s="34"/>
      <c r="BL1172" s="34"/>
      <c r="BM1172" s="34"/>
      <c r="BN1172" s="34"/>
      <c r="BO1172" s="34"/>
      <c r="BP1172" s="34"/>
      <c r="BQ1172" s="34"/>
      <c r="BR1172" s="34"/>
      <c r="BS1172" s="34"/>
      <c r="BT1172" s="34"/>
      <c r="BU1172" s="34"/>
      <c r="BV1172" s="34"/>
      <c r="BW1172" s="34"/>
      <c r="BX1172" s="34"/>
      <c r="BY1172" s="34"/>
      <c r="BZ1172" s="34"/>
      <c r="CA1172" s="34"/>
      <c r="CB1172" s="34"/>
      <c r="CC1172" s="34"/>
      <c r="CD1172" s="34"/>
      <c r="CE1172" s="34"/>
      <c r="CF1172" s="34"/>
    </row>
    <row r="1173" spans="18:84"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  <c r="BD1173" s="34"/>
      <c r="BE1173" s="34"/>
      <c r="BF1173" s="34"/>
      <c r="BG1173" s="34"/>
      <c r="BH1173" s="34"/>
      <c r="BI1173" s="34"/>
      <c r="BJ1173" s="34"/>
      <c r="BK1173" s="34"/>
      <c r="BL1173" s="34"/>
      <c r="BM1173" s="34"/>
      <c r="BN1173" s="34"/>
      <c r="BO1173" s="34"/>
      <c r="BP1173" s="34"/>
      <c r="BQ1173" s="34"/>
      <c r="BR1173" s="34"/>
      <c r="BS1173" s="34"/>
      <c r="BT1173" s="34"/>
      <c r="BU1173" s="34"/>
      <c r="BV1173" s="34"/>
      <c r="BW1173" s="34"/>
      <c r="BX1173" s="34"/>
      <c r="BY1173" s="34"/>
      <c r="BZ1173" s="34"/>
      <c r="CA1173" s="34"/>
      <c r="CB1173" s="34"/>
      <c r="CC1173" s="34"/>
      <c r="CD1173" s="34"/>
      <c r="CE1173" s="34"/>
      <c r="CF1173" s="34"/>
    </row>
    <row r="1174" spans="18:84"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/>
      <c r="BB1174" s="34"/>
      <c r="BC1174" s="34"/>
      <c r="BD1174" s="34"/>
      <c r="BE1174" s="34"/>
      <c r="BF1174" s="34"/>
      <c r="BG1174" s="34"/>
      <c r="BH1174" s="34"/>
      <c r="BI1174" s="34"/>
      <c r="BJ1174" s="34"/>
      <c r="BK1174" s="34"/>
      <c r="BL1174" s="34"/>
      <c r="BM1174" s="34"/>
      <c r="BN1174" s="34"/>
      <c r="BO1174" s="34"/>
      <c r="BP1174" s="34"/>
      <c r="BQ1174" s="34"/>
      <c r="BR1174" s="34"/>
      <c r="BS1174" s="34"/>
      <c r="BT1174" s="34"/>
      <c r="BU1174" s="34"/>
      <c r="BV1174" s="34"/>
      <c r="BW1174" s="34"/>
      <c r="BX1174" s="34"/>
      <c r="BY1174" s="34"/>
      <c r="BZ1174" s="34"/>
      <c r="CA1174" s="34"/>
      <c r="CB1174" s="34"/>
      <c r="CC1174" s="34"/>
      <c r="CD1174" s="34"/>
      <c r="CE1174" s="34"/>
      <c r="CF1174" s="34"/>
    </row>
    <row r="1175" spans="18:84"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/>
      <c r="BB1175" s="34"/>
      <c r="BC1175" s="34"/>
      <c r="BD1175" s="34"/>
      <c r="BE1175" s="34"/>
      <c r="BF1175" s="34"/>
      <c r="BG1175" s="34"/>
      <c r="BH1175" s="34"/>
      <c r="BI1175" s="34"/>
      <c r="BJ1175" s="34"/>
      <c r="BK1175" s="34"/>
      <c r="BL1175" s="34"/>
      <c r="BM1175" s="34"/>
      <c r="BN1175" s="34"/>
      <c r="BO1175" s="34"/>
      <c r="BP1175" s="34"/>
      <c r="BQ1175" s="34"/>
      <c r="BR1175" s="34"/>
      <c r="BS1175" s="34"/>
      <c r="BT1175" s="34"/>
      <c r="BU1175" s="34"/>
      <c r="BV1175" s="34"/>
      <c r="BW1175" s="34"/>
      <c r="BX1175" s="34"/>
      <c r="BY1175" s="34"/>
      <c r="BZ1175" s="34"/>
      <c r="CA1175" s="34"/>
      <c r="CB1175" s="34"/>
      <c r="CC1175" s="34"/>
      <c r="CD1175" s="34"/>
      <c r="CE1175" s="34"/>
      <c r="CF1175" s="34"/>
    </row>
    <row r="1176" spans="18:84"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/>
      <c r="BD1176" s="34"/>
      <c r="BE1176" s="34"/>
      <c r="BF1176" s="34"/>
      <c r="BG1176" s="34"/>
      <c r="BH1176" s="34"/>
      <c r="BI1176" s="34"/>
      <c r="BJ1176" s="34"/>
      <c r="BK1176" s="34"/>
      <c r="BL1176" s="34"/>
      <c r="BM1176" s="34"/>
      <c r="BN1176" s="34"/>
      <c r="BO1176" s="34"/>
      <c r="BP1176" s="34"/>
      <c r="BQ1176" s="34"/>
      <c r="BR1176" s="34"/>
      <c r="BS1176" s="34"/>
      <c r="BT1176" s="34"/>
      <c r="BU1176" s="34"/>
      <c r="BV1176" s="34"/>
      <c r="BW1176" s="34"/>
      <c r="BX1176" s="34"/>
      <c r="BY1176" s="34"/>
      <c r="BZ1176" s="34"/>
      <c r="CA1176" s="34"/>
      <c r="CB1176" s="34"/>
      <c r="CC1176" s="34"/>
      <c r="CD1176" s="34"/>
      <c r="CE1176" s="34"/>
      <c r="CF1176" s="34"/>
    </row>
    <row r="1177" spans="18:84"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  <c r="BM1177" s="34"/>
      <c r="BN1177" s="34"/>
      <c r="BO1177" s="34"/>
      <c r="BP1177" s="34"/>
      <c r="BQ1177" s="34"/>
      <c r="BR1177" s="34"/>
      <c r="BS1177" s="34"/>
      <c r="BT1177" s="34"/>
      <c r="BU1177" s="34"/>
      <c r="BV1177" s="34"/>
      <c r="BW1177" s="34"/>
      <c r="BX1177" s="34"/>
      <c r="BY1177" s="34"/>
      <c r="BZ1177" s="34"/>
      <c r="CA1177" s="34"/>
      <c r="CB1177" s="34"/>
      <c r="CC1177" s="34"/>
      <c r="CD1177" s="34"/>
      <c r="CE1177" s="34"/>
      <c r="CF1177" s="34"/>
    </row>
    <row r="1178" spans="18:84"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  <c r="BD1178" s="34"/>
      <c r="BE1178" s="34"/>
      <c r="BF1178" s="34"/>
      <c r="BG1178" s="34"/>
      <c r="BH1178" s="34"/>
      <c r="BI1178" s="34"/>
      <c r="BJ1178" s="34"/>
      <c r="BK1178" s="34"/>
      <c r="BL1178" s="34"/>
      <c r="BM1178" s="34"/>
      <c r="BN1178" s="34"/>
      <c r="BO1178" s="34"/>
      <c r="BP1178" s="34"/>
      <c r="BQ1178" s="34"/>
      <c r="BR1178" s="34"/>
      <c r="BS1178" s="34"/>
      <c r="BT1178" s="34"/>
      <c r="BU1178" s="34"/>
      <c r="BV1178" s="34"/>
      <c r="BW1178" s="34"/>
      <c r="BX1178" s="34"/>
      <c r="BY1178" s="34"/>
      <c r="BZ1178" s="34"/>
      <c r="CA1178" s="34"/>
      <c r="CB1178" s="34"/>
      <c r="CC1178" s="34"/>
      <c r="CD1178" s="34"/>
      <c r="CE1178" s="34"/>
      <c r="CF1178" s="34"/>
    </row>
    <row r="1179" spans="18:84"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  <c r="BD1179" s="34"/>
      <c r="BE1179" s="34"/>
      <c r="BF1179" s="34"/>
      <c r="BG1179" s="34"/>
      <c r="BH1179" s="34"/>
      <c r="BI1179" s="34"/>
      <c r="BJ1179" s="34"/>
      <c r="BK1179" s="34"/>
      <c r="BL1179" s="34"/>
      <c r="BM1179" s="34"/>
      <c r="BN1179" s="34"/>
      <c r="BO1179" s="34"/>
      <c r="BP1179" s="34"/>
      <c r="BQ1179" s="34"/>
      <c r="BR1179" s="34"/>
      <c r="BS1179" s="34"/>
      <c r="BT1179" s="34"/>
      <c r="BU1179" s="34"/>
      <c r="BV1179" s="34"/>
      <c r="BW1179" s="34"/>
      <c r="BX1179" s="34"/>
      <c r="BY1179" s="34"/>
      <c r="BZ1179" s="34"/>
      <c r="CA1179" s="34"/>
      <c r="CB1179" s="34"/>
      <c r="CC1179" s="34"/>
      <c r="CD1179" s="34"/>
      <c r="CE1179" s="34"/>
      <c r="CF1179" s="34"/>
    </row>
    <row r="1180" spans="18:84"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  <c r="BC1180" s="34"/>
      <c r="BD1180" s="34"/>
      <c r="BE1180" s="34"/>
      <c r="BF1180" s="34"/>
      <c r="BG1180" s="34"/>
      <c r="BH1180" s="34"/>
      <c r="BI1180" s="34"/>
      <c r="BJ1180" s="34"/>
      <c r="BK1180" s="34"/>
      <c r="BL1180" s="34"/>
      <c r="BM1180" s="34"/>
      <c r="BN1180" s="34"/>
      <c r="BO1180" s="34"/>
      <c r="BP1180" s="34"/>
      <c r="BQ1180" s="34"/>
      <c r="BR1180" s="34"/>
      <c r="BS1180" s="34"/>
      <c r="BT1180" s="34"/>
      <c r="BU1180" s="34"/>
      <c r="BV1180" s="34"/>
      <c r="BW1180" s="34"/>
      <c r="BX1180" s="34"/>
      <c r="BY1180" s="34"/>
      <c r="BZ1180" s="34"/>
      <c r="CA1180" s="34"/>
      <c r="CB1180" s="34"/>
      <c r="CC1180" s="34"/>
      <c r="CD1180" s="34"/>
      <c r="CE1180" s="34"/>
      <c r="CF1180" s="34"/>
    </row>
    <row r="1181" spans="18:84"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  <c r="BD1181" s="34"/>
      <c r="BE1181" s="34"/>
      <c r="BF1181" s="34"/>
      <c r="BG1181" s="34"/>
      <c r="BH1181" s="34"/>
      <c r="BI1181" s="34"/>
      <c r="BJ1181" s="34"/>
      <c r="BK1181" s="34"/>
      <c r="BL1181" s="34"/>
      <c r="BM1181" s="34"/>
      <c r="BN1181" s="34"/>
      <c r="BO1181" s="34"/>
      <c r="BP1181" s="34"/>
      <c r="BQ1181" s="34"/>
      <c r="BR1181" s="34"/>
      <c r="BS1181" s="34"/>
      <c r="BT1181" s="34"/>
      <c r="BU1181" s="34"/>
      <c r="BV1181" s="34"/>
      <c r="BW1181" s="34"/>
      <c r="BX1181" s="34"/>
      <c r="BY1181" s="34"/>
      <c r="BZ1181" s="34"/>
      <c r="CA1181" s="34"/>
      <c r="CB1181" s="34"/>
      <c r="CC1181" s="34"/>
      <c r="CD1181" s="34"/>
      <c r="CE1181" s="34"/>
      <c r="CF1181" s="34"/>
    </row>
    <row r="1182" spans="18:84"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/>
      <c r="BD1182" s="34"/>
      <c r="BE1182" s="34"/>
      <c r="BF1182" s="34"/>
      <c r="BG1182" s="34"/>
      <c r="BH1182" s="34"/>
      <c r="BI1182" s="34"/>
      <c r="BJ1182" s="34"/>
      <c r="BK1182" s="34"/>
      <c r="BL1182" s="34"/>
      <c r="BM1182" s="34"/>
      <c r="BN1182" s="34"/>
      <c r="BO1182" s="34"/>
      <c r="BP1182" s="34"/>
      <c r="BQ1182" s="34"/>
      <c r="BR1182" s="34"/>
      <c r="BS1182" s="34"/>
      <c r="BT1182" s="34"/>
      <c r="BU1182" s="34"/>
      <c r="BV1182" s="34"/>
      <c r="BW1182" s="34"/>
      <c r="BX1182" s="34"/>
      <c r="BY1182" s="34"/>
      <c r="BZ1182" s="34"/>
      <c r="CA1182" s="34"/>
      <c r="CB1182" s="34"/>
      <c r="CC1182" s="34"/>
      <c r="CD1182" s="34"/>
      <c r="CE1182" s="34"/>
      <c r="CF1182" s="34"/>
    </row>
    <row r="1183" spans="18:84"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  <c r="BA1183" s="34"/>
      <c r="BB1183" s="34"/>
      <c r="BC1183" s="34"/>
      <c r="BD1183" s="34"/>
      <c r="BE1183" s="34"/>
      <c r="BF1183" s="34"/>
      <c r="BG1183" s="34"/>
      <c r="BH1183" s="34"/>
      <c r="BI1183" s="34"/>
      <c r="BJ1183" s="34"/>
      <c r="BK1183" s="34"/>
      <c r="BL1183" s="34"/>
      <c r="BM1183" s="34"/>
      <c r="BN1183" s="34"/>
      <c r="BO1183" s="34"/>
      <c r="BP1183" s="34"/>
      <c r="BQ1183" s="34"/>
      <c r="BR1183" s="34"/>
      <c r="BS1183" s="34"/>
      <c r="BT1183" s="34"/>
      <c r="BU1183" s="34"/>
      <c r="BV1183" s="34"/>
      <c r="BW1183" s="34"/>
      <c r="BX1183" s="34"/>
      <c r="BY1183" s="34"/>
      <c r="BZ1183" s="34"/>
      <c r="CA1183" s="34"/>
      <c r="CB1183" s="34"/>
      <c r="CC1183" s="34"/>
      <c r="CD1183" s="34"/>
      <c r="CE1183" s="34"/>
      <c r="CF1183" s="34"/>
    </row>
    <row r="1184" spans="18:84"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  <c r="BD1184" s="34"/>
      <c r="BE1184" s="34"/>
      <c r="BF1184" s="34"/>
      <c r="BG1184" s="34"/>
      <c r="BH1184" s="34"/>
      <c r="BI1184" s="34"/>
      <c r="BJ1184" s="34"/>
      <c r="BK1184" s="34"/>
      <c r="BL1184" s="34"/>
      <c r="BM1184" s="34"/>
      <c r="BN1184" s="34"/>
      <c r="BO1184" s="34"/>
      <c r="BP1184" s="34"/>
      <c r="BQ1184" s="34"/>
      <c r="BR1184" s="34"/>
      <c r="BS1184" s="34"/>
      <c r="BT1184" s="34"/>
      <c r="BU1184" s="34"/>
      <c r="BV1184" s="34"/>
      <c r="BW1184" s="34"/>
      <c r="BX1184" s="34"/>
      <c r="BY1184" s="34"/>
      <c r="BZ1184" s="34"/>
      <c r="CA1184" s="34"/>
      <c r="CB1184" s="34"/>
      <c r="CC1184" s="34"/>
      <c r="CD1184" s="34"/>
      <c r="CE1184" s="34"/>
      <c r="CF1184" s="34"/>
    </row>
    <row r="1185" spans="18:84"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  <c r="BA1185" s="34"/>
      <c r="BB1185" s="34"/>
      <c r="BC1185" s="34"/>
      <c r="BD1185" s="34"/>
      <c r="BE1185" s="34"/>
      <c r="BF1185" s="34"/>
      <c r="BG1185" s="34"/>
      <c r="BH1185" s="34"/>
      <c r="BI1185" s="34"/>
      <c r="BJ1185" s="34"/>
      <c r="BK1185" s="34"/>
      <c r="BL1185" s="34"/>
      <c r="BM1185" s="34"/>
      <c r="BN1185" s="34"/>
      <c r="BO1185" s="34"/>
      <c r="BP1185" s="34"/>
      <c r="BQ1185" s="34"/>
      <c r="BR1185" s="34"/>
      <c r="BS1185" s="34"/>
      <c r="BT1185" s="34"/>
      <c r="BU1185" s="34"/>
      <c r="BV1185" s="34"/>
      <c r="BW1185" s="34"/>
      <c r="BX1185" s="34"/>
      <c r="BY1185" s="34"/>
      <c r="BZ1185" s="34"/>
      <c r="CA1185" s="34"/>
      <c r="CB1185" s="34"/>
      <c r="CC1185" s="34"/>
      <c r="CD1185" s="34"/>
      <c r="CE1185" s="34"/>
      <c r="CF1185" s="34"/>
    </row>
    <row r="1186" spans="18:84"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  <c r="BA1186" s="34"/>
      <c r="BB1186" s="34"/>
      <c r="BC1186" s="34"/>
      <c r="BD1186" s="34"/>
      <c r="BE1186" s="34"/>
      <c r="BF1186" s="34"/>
      <c r="BG1186" s="34"/>
      <c r="BH1186" s="34"/>
      <c r="BI1186" s="34"/>
      <c r="BJ1186" s="34"/>
      <c r="BK1186" s="34"/>
      <c r="BL1186" s="34"/>
      <c r="BM1186" s="34"/>
      <c r="BN1186" s="34"/>
      <c r="BO1186" s="34"/>
      <c r="BP1186" s="34"/>
      <c r="BQ1186" s="34"/>
      <c r="BR1186" s="34"/>
      <c r="BS1186" s="34"/>
      <c r="BT1186" s="34"/>
      <c r="BU1186" s="34"/>
      <c r="BV1186" s="34"/>
      <c r="BW1186" s="34"/>
      <c r="BX1186" s="34"/>
      <c r="BY1186" s="34"/>
      <c r="BZ1186" s="34"/>
      <c r="CA1186" s="34"/>
      <c r="CB1186" s="34"/>
      <c r="CC1186" s="34"/>
      <c r="CD1186" s="34"/>
      <c r="CE1186" s="34"/>
      <c r="CF1186" s="34"/>
    </row>
    <row r="1187" spans="18:84"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/>
      <c r="BC1187" s="34"/>
      <c r="BD1187" s="34"/>
      <c r="BE1187" s="34"/>
      <c r="BF1187" s="34"/>
      <c r="BG1187" s="34"/>
      <c r="BH1187" s="34"/>
      <c r="BI1187" s="34"/>
      <c r="BJ1187" s="34"/>
      <c r="BK1187" s="34"/>
      <c r="BL1187" s="34"/>
      <c r="BM1187" s="34"/>
      <c r="BN1187" s="34"/>
      <c r="BO1187" s="34"/>
      <c r="BP1187" s="34"/>
      <c r="BQ1187" s="34"/>
      <c r="BR1187" s="34"/>
      <c r="BS1187" s="34"/>
      <c r="BT1187" s="34"/>
      <c r="BU1187" s="34"/>
      <c r="BV1187" s="34"/>
      <c r="BW1187" s="34"/>
      <c r="BX1187" s="34"/>
      <c r="BY1187" s="34"/>
      <c r="BZ1187" s="34"/>
      <c r="CA1187" s="34"/>
      <c r="CB1187" s="34"/>
      <c r="CC1187" s="34"/>
      <c r="CD1187" s="34"/>
      <c r="CE1187" s="34"/>
      <c r="CF1187" s="34"/>
    </row>
    <row r="1188" spans="18:84"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  <c r="BC1188" s="34"/>
      <c r="BD1188" s="34"/>
      <c r="BE1188" s="34"/>
      <c r="BF1188" s="34"/>
      <c r="BG1188" s="34"/>
      <c r="BH1188" s="34"/>
      <c r="BI1188" s="34"/>
      <c r="BJ1188" s="34"/>
      <c r="BK1188" s="34"/>
      <c r="BL1188" s="34"/>
      <c r="BM1188" s="34"/>
      <c r="BN1188" s="34"/>
      <c r="BO1188" s="34"/>
      <c r="BP1188" s="34"/>
      <c r="BQ1188" s="34"/>
      <c r="BR1188" s="34"/>
      <c r="BS1188" s="34"/>
      <c r="BT1188" s="34"/>
      <c r="BU1188" s="34"/>
      <c r="BV1188" s="34"/>
      <c r="BW1188" s="34"/>
      <c r="BX1188" s="34"/>
      <c r="BY1188" s="34"/>
      <c r="BZ1188" s="34"/>
      <c r="CA1188" s="34"/>
      <c r="CB1188" s="34"/>
      <c r="CC1188" s="34"/>
      <c r="CD1188" s="34"/>
      <c r="CE1188" s="34"/>
      <c r="CF1188" s="34"/>
    </row>
    <row r="1189" spans="18:84"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  <c r="BD1189" s="34"/>
      <c r="BE1189" s="34"/>
      <c r="BF1189" s="34"/>
      <c r="BG1189" s="34"/>
      <c r="BH1189" s="34"/>
      <c r="BI1189" s="34"/>
      <c r="BJ1189" s="34"/>
      <c r="BK1189" s="34"/>
      <c r="BL1189" s="34"/>
      <c r="BM1189" s="34"/>
      <c r="BN1189" s="34"/>
      <c r="BO1189" s="34"/>
      <c r="BP1189" s="34"/>
      <c r="BQ1189" s="34"/>
      <c r="BR1189" s="34"/>
      <c r="BS1189" s="34"/>
      <c r="BT1189" s="34"/>
      <c r="BU1189" s="34"/>
      <c r="BV1189" s="34"/>
      <c r="BW1189" s="34"/>
      <c r="BX1189" s="34"/>
      <c r="BY1189" s="34"/>
      <c r="BZ1189" s="34"/>
      <c r="CA1189" s="34"/>
      <c r="CB1189" s="34"/>
      <c r="CC1189" s="34"/>
      <c r="CD1189" s="34"/>
      <c r="CE1189" s="34"/>
      <c r="CF1189" s="34"/>
    </row>
    <row r="1190" spans="18:84"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  <c r="BC1190" s="34"/>
      <c r="BD1190" s="34"/>
      <c r="BE1190" s="34"/>
      <c r="BF1190" s="34"/>
      <c r="BG1190" s="34"/>
      <c r="BH1190" s="34"/>
      <c r="BI1190" s="34"/>
      <c r="BJ1190" s="34"/>
      <c r="BK1190" s="34"/>
      <c r="BL1190" s="34"/>
      <c r="BM1190" s="34"/>
      <c r="BN1190" s="34"/>
      <c r="BO1190" s="34"/>
      <c r="BP1190" s="34"/>
      <c r="BQ1190" s="34"/>
      <c r="BR1190" s="34"/>
      <c r="BS1190" s="34"/>
      <c r="BT1190" s="34"/>
      <c r="BU1190" s="34"/>
      <c r="BV1190" s="34"/>
      <c r="BW1190" s="34"/>
      <c r="BX1190" s="34"/>
      <c r="BY1190" s="34"/>
      <c r="BZ1190" s="34"/>
      <c r="CA1190" s="34"/>
      <c r="CB1190" s="34"/>
      <c r="CC1190" s="34"/>
      <c r="CD1190" s="34"/>
      <c r="CE1190" s="34"/>
      <c r="CF1190" s="34"/>
    </row>
    <row r="1191" spans="18:84"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  <c r="BD1191" s="34"/>
      <c r="BE1191" s="34"/>
      <c r="BF1191" s="34"/>
      <c r="BG1191" s="34"/>
      <c r="BH1191" s="34"/>
      <c r="BI1191" s="34"/>
      <c r="BJ1191" s="34"/>
      <c r="BK1191" s="34"/>
      <c r="BL1191" s="34"/>
      <c r="BM1191" s="34"/>
      <c r="BN1191" s="34"/>
      <c r="BO1191" s="34"/>
      <c r="BP1191" s="34"/>
      <c r="BQ1191" s="34"/>
      <c r="BR1191" s="34"/>
      <c r="BS1191" s="34"/>
      <c r="BT1191" s="34"/>
      <c r="BU1191" s="34"/>
      <c r="BV1191" s="34"/>
      <c r="BW1191" s="34"/>
      <c r="BX1191" s="34"/>
      <c r="BY1191" s="34"/>
      <c r="BZ1191" s="34"/>
      <c r="CA1191" s="34"/>
      <c r="CB1191" s="34"/>
      <c r="CC1191" s="34"/>
      <c r="CD1191" s="34"/>
      <c r="CE1191" s="34"/>
      <c r="CF1191" s="34"/>
    </row>
    <row r="1192" spans="18:84"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  <c r="BD1192" s="34"/>
      <c r="BE1192" s="34"/>
      <c r="BF1192" s="34"/>
      <c r="BG1192" s="34"/>
      <c r="BH1192" s="34"/>
      <c r="BI1192" s="34"/>
      <c r="BJ1192" s="34"/>
      <c r="BK1192" s="34"/>
      <c r="BL1192" s="34"/>
      <c r="BM1192" s="34"/>
      <c r="BN1192" s="34"/>
      <c r="BO1192" s="34"/>
      <c r="BP1192" s="34"/>
      <c r="BQ1192" s="34"/>
      <c r="BR1192" s="34"/>
      <c r="BS1192" s="34"/>
      <c r="BT1192" s="34"/>
      <c r="BU1192" s="34"/>
      <c r="BV1192" s="34"/>
      <c r="BW1192" s="34"/>
      <c r="BX1192" s="34"/>
      <c r="BY1192" s="34"/>
      <c r="BZ1192" s="34"/>
      <c r="CA1192" s="34"/>
      <c r="CB1192" s="34"/>
      <c r="CC1192" s="34"/>
      <c r="CD1192" s="34"/>
      <c r="CE1192" s="34"/>
      <c r="CF1192" s="34"/>
    </row>
    <row r="1193" spans="18:84"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  <c r="BD1193" s="34"/>
      <c r="BE1193" s="34"/>
      <c r="BF1193" s="34"/>
      <c r="BG1193" s="34"/>
      <c r="BH1193" s="34"/>
      <c r="BI1193" s="34"/>
      <c r="BJ1193" s="34"/>
      <c r="BK1193" s="34"/>
      <c r="BL1193" s="34"/>
      <c r="BM1193" s="34"/>
      <c r="BN1193" s="34"/>
      <c r="BO1193" s="34"/>
      <c r="BP1193" s="34"/>
      <c r="BQ1193" s="34"/>
      <c r="BR1193" s="34"/>
      <c r="BS1193" s="34"/>
      <c r="BT1193" s="34"/>
      <c r="BU1193" s="34"/>
      <c r="BV1193" s="34"/>
      <c r="BW1193" s="34"/>
      <c r="BX1193" s="34"/>
      <c r="BY1193" s="34"/>
      <c r="BZ1193" s="34"/>
      <c r="CA1193" s="34"/>
      <c r="CB1193" s="34"/>
      <c r="CC1193" s="34"/>
      <c r="CD1193" s="34"/>
      <c r="CE1193" s="34"/>
      <c r="CF1193" s="34"/>
    </row>
    <row r="1194" spans="18:84"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  <c r="BD1194" s="34"/>
      <c r="BE1194" s="34"/>
      <c r="BF1194" s="34"/>
      <c r="BG1194" s="34"/>
      <c r="BH1194" s="34"/>
      <c r="BI1194" s="34"/>
      <c r="BJ1194" s="34"/>
      <c r="BK1194" s="34"/>
      <c r="BL1194" s="34"/>
      <c r="BM1194" s="34"/>
      <c r="BN1194" s="34"/>
      <c r="BO1194" s="34"/>
      <c r="BP1194" s="34"/>
      <c r="BQ1194" s="34"/>
      <c r="BR1194" s="34"/>
      <c r="BS1194" s="34"/>
      <c r="BT1194" s="34"/>
      <c r="BU1194" s="34"/>
      <c r="BV1194" s="34"/>
      <c r="BW1194" s="34"/>
      <c r="BX1194" s="34"/>
      <c r="BY1194" s="34"/>
      <c r="BZ1194" s="34"/>
      <c r="CA1194" s="34"/>
      <c r="CB1194" s="34"/>
      <c r="CC1194" s="34"/>
      <c r="CD1194" s="34"/>
      <c r="CE1194" s="34"/>
      <c r="CF1194" s="34"/>
    </row>
    <row r="1195" spans="18:84"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  <c r="BC1195" s="34"/>
      <c r="BD1195" s="34"/>
      <c r="BE1195" s="34"/>
      <c r="BF1195" s="34"/>
      <c r="BG1195" s="34"/>
      <c r="BH1195" s="34"/>
      <c r="BI1195" s="34"/>
      <c r="BJ1195" s="34"/>
      <c r="BK1195" s="34"/>
      <c r="BL1195" s="34"/>
      <c r="BM1195" s="34"/>
      <c r="BN1195" s="34"/>
      <c r="BO1195" s="34"/>
      <c r="BP1195" s="34"/>
      <c r="BQ1195" s="34"/>
      <c r="BR1195" s="34"/>
      <c r="BS1195" s="34"/>
      <c r="BT1195" s="34"/>
      <c r="BU1195" s="34"/>
      <c r="BV1195" s="34"/>
      <c r="BW1195" s="34"/>
      <c r="BX1195" s="34"/>
      <c r="BY1195" s="34"/>
      <c r="BZ1195" s="34"/>
      <c r="CA1195" s="34"/>
      <c r="CB1195" s="34"/>
      <c r="CC1195" s="34"/>
      <c r="CD1195" s="34"/>
      <c r="CE1195" s="34"/>
      <c r="CF1195" s="34"/>
    </row>
    <row r="1196" spans="18:84"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  <c r="BD1196" s="34"/>
      <c r="BE1196" s="34"/>
      <c r="BF1196" s="34"/>
      <c r="BG1196" s="34"/>
      <c r="BH1196" s="34"/>
      <c r="BI1196" s="34"/>
      <c r="BJ1196" s="34"/>
      <c r="BK1196" s="34"/>
      <c r="BL1196" s="34"/>
      <c r="BM1196" s="34"/>
      <c r="BN1196" s="34"/>
      <c r="BO1196" s="34"/>
      <c r="BP1196" s="34"/>
      <c r="BQ1196" s="34"/>
      <c r="BR1196" s="34"/>
      <c r="BS1196" s="34"/>
      <c r="BT1196" s="34"/>
      <c r="BU1196" s="34"/>
      <c r="BV1196" s="34"/>
      <c r="BW1196" s="34"/>
      <c r="BX1196" s="34"/>
      <c r="BY1196" s="34"/>
      <c r="BZ1196" s="34"/>
      <c r="CA1196" s="34"/>
      <c r="CB1196" s="34"/>
      <c r="CC1196" s="34"/>
      <c r="CD1196" s="34"/>
      <c r="CE1196" s="34"/>
      <c r="CF1196" s="34"/>
    </row>
    <row r="1197" spans="18:84"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  <c r="BD1197" s="34"/>
      <c r="BE1197" s="34"/>
      <c r="BF1197" s="34"/>
      <c r="BG1197" s="34"/>
      <c r="BH1197" s="34"/>
      <c r="BI1197" s="34"/>
      <c r="BJ1197" s="34"/>
      <c r="BK1197" s="34"/>
      <c r="BL1197" s="34"/>
      <c r="BM1197" s="34"/>
      <c r="BN1197" s="34"/>
      <c r="BO1197" s="34"/>
      <c r="BP1197" s="34"/>
      <c r="BQ1197" s="34"/>
      <c r="BR1197" s="34"/>
      <c r="BS1197" s="34"/>
      <c r="BT1197" s="34"/>
      <c r="BU1197" s="34"/>
      <c r="BV1197" s="34"/>
      <c r="BW1197" s="34"/>
      <c r="BX1197" s="34"/>
      <c r="BY1197" s="34"/>
      <c r="BZ1197" s="34"/>
      <c r="CA1197" s="34"/>
      <c r="CB1197" s="34"/>
      <c r="CC1197" s="34"/>
      <c r="CD1197" s="34"/>
      <c r="CE1197" s="34"/>
      <c r="CF1197" s="34"/>
    </row>
    <row r="1198" spans="18:84"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</row>
    <row r="1199" spans="18:84"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  <c r="BC1199" s="34"/>
      <c r="BD1199" s="34"/>
      <c r="BE1199" s="34"/>
      <c r="BF1199" s="34"/>
      <c r="BG1199" s="34"/>
      <c r="BH1199" s="34"/>
      <c r="BI1199" s="34"/>
      <c r="BJ1199" s="34"/>
      <c r="BK1199" s="34"/>
      <c r="BL1199" s="34"/>
      <c r="BM1199" s="34"/>
      <c r="BN1199" s="34"/>
      <c r="BO1199" s="34"/>
      <c r="BP1199" s="34"/>
      <c r="BQ1199" s="34"/>
      <c r="BR1199" s="34"/>
      <c r="BS1199" s="34"/>
      <c r="BT1199" s="34"/>
      <c r="BU1199" s="34"/>
      <c r="BV1199" s="34"/>
      <c r="BW1199" s="34"/>
      <c r="BX1199" s="34"/>
      <c r="BY1199" s="34"/>
      <c r="BZ1199" s="34"/>
      <c r="CA1199" s="34"/>
      <c r="CB1199" s="34"/>
      <c r="CC1199" s="34"/>
      <c r="CD1199" s="34"/>
      <c r="CE1199" s="34"/>
      <c r="CF1199" s="34"/>
    </row>
    <row r="1200" spans="18:84"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34"/>
      <c r="BF1200" s="34"/>
      <c r="BG1200" s="34"/>
      <c r="BH1200" s="34"/>
      <c r="BI1200" s="34"/>
      <c r="BJ1200" s="34"/>
      <c r="BK1200" s="34"/>
      <c r="BL1200" s="34"/>
      <c r="BM1200" s="34"/>
      <c r="BN1200" s="34"/>
      <c r="BO1200" s="34"/>
      <c r="BP1200" s="34"/>
      <c r="BQ1200" s="34"/>
      <c r="BR1200" s="34"/>
      <c r="BS1200" s="34"/>
      <c r="BT1200" s="34"/>
      <c r="BU1200" s="34"/>
      <c r="BV1200" s="34"/>
      <c r="BW1200" s="34"/>
      <c r="BX1200" s="34"/>
      <c r="BY1200" s="34"/>
      <c r="BZ1200" s="34"/>
      <c r="CA1200" s="34"/>
      <c r="CB1200" s="34"/>
      <c r="CC1200" s="34"/>
      <c r="CD1200" s="34"/>
      <c r="CE1200" s="34"/>
      <c r="CF1200" s="34"/>
    </row>
    <row r="1201" spans="18:84"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  <c r="BD1201" s="34"/>
      <c r="BE1201" s="34"/>
      <c r="BF1201" s="34"/>
      <c r="BG1201" s="34"/>
      <c r="BH1201" s="34"/>
      <c r="BI1201" s="34"/>
      <c r="BJ1201" s="34"/>
      <c r="BK1201" s="34"/>
      <c r="BL1201" s="34"/>
      <c r="BM1201" s="34"/>
      <c r="BN1201" s="34"/>
      <c r="BO1201" s="34"/>
      <c r="BP1201" s="34"/>
      <c r="BQ1201" s="34"/>
      <c r="BR1201" s="34"/>
      <c r="BS1201" s="34"/>
      <c r="BT1201" s="34"/>
      <c r="BU1201" s="34"/>
      <c r="BV1201" s="34"/>
      <c r="BW1201" s="34"/>
      <c r="BX1201" s="34"/>
      <c r="BY1201" s="34"/>
      <c r="BZ1201" s="34"/>
      <c r="CA1201" s="34"/>
      <c r="CB1201" s="34"/>
      <c r="CC1201" s="34"/>
      <c r="CD1201" s="34"/>
      <c r="CE1201" s="34"/>
      <c r="CF1201" s="34"/>
    </row>
    <row r="1202" spans="18:84"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4"/>
      <c r="BA1202" s="34"/>
      <c r="BB1202" s="34"/>
      <c r="BC1202" s="34"/>
      <c r="BD1202" s="34"/>
      <c r="BE1202" s="34"/>
      <c r="BF1202" s="34"/>
      <c r="BG1202" s="34"/>
      <c r="BH1202" s="34"/>
      <c r="BI1202" s="34"/>
      <c r="BJ1202" s="34"/>
      <c r="BK1202" s="34"/>
      <c r="BL1202" s="34"/>
      <c r="BM1202" s="34"/>
      <c r="BN1202" s="34"/>
      <c r="BO1202" s="34"/>
      <c r="BP1202" s="34"/>
      <c r="BQ1202" s="34"/>
      <c r="BR1202" s="34"/>
      <c r="BS1202" s="34"/>
      <c r="BT1202" s="34"/>
      <c r="BU1202" s="34"/>
      <c r="BV1202" s="34"/>
      <c r="BW1202" s="34"/>
      <c r="BX1202" s="34"/>
      <c r="BY1202" s="34"/>
      <c r="BZ1202" s="34"/>
      <c r="CA1202" s="34"/>
      <c r="CB1202" s="34"/>
      <c r="CC1202" s="34"/>
      <c r="CD1202" s="34"/>
      <c r="CE1202" s="34"/>
      <c r="CF1202" s="34"/>
    </row>
    <row r="1203" spans="18:84"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4"/>
      <c r="BA1203" s="34"/>
      <c r="BB1203" s="34"/>
      <c r="BC1203" s="34"/>
      <c r="BD1203" s="34"/>
      <c r="BE1203" s="34"/>
      <c r="BF1203" s="34"/>
      <c r="BG1203" s="34"/>
      <c r="BH1203" s="34"/>
      <c r="BI1203" s="34"/>
      <c r="BJ1203" s="34"/>
      <c r="BK1203" s="34"/>
      <c r="BL1203" s="34"/>
      <c r="BM1203" s="34"/>
      <c r="BN1203" s="34"/>
      <c r="BO1203" s="34"/>
      <c r="BP1203" s="34"/>
      <c r="BQ1203" s="34"/>
      <c r="BR1203" s="34"/>
      <c r="BS1203" s="34"/>
      <c r="BT1203" s="34"/>
      <c r="BU1203" s="34"/>
      <c r="BV1203" s="34"/>
      <c r="BW1203" s="34"/>
      <c r="BX1203" s="34"/>
      <c r="BY1203" s="34"/>
      <c r="BZ1203" s="34"/>
      <c r="CA1203" s="34"/>
      <c r="CB1203" s="34"/>
      <c r="CC1203" s="34"/>
      <c r="CD1203" s="34"/>
      <c r="CE1203" s="34"/>
      <c r="CF1203" s="34"/>
    </row>
    <row r="1204" spans="18:84"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  <c r="BA1204" s="34"/>
      <c r="BB1204" s="34"/>
      <c r="BC1204" s="34"/>
      <c r="BD1204" s="34"/>
      <c r="BE1204" s="34"/>
      <c r="BF1204" s="34"/>
      <c r="BG1204" s="34"/>
      <c r="BH1204" s="34"/>
      <c r="BI1204" s="34"/>
      <c r="BJ1204" s="34"/>
      <c r="BK1204" s="34"/>
      <c r="BL1204" s="34"/>
      <c r="BM1204" s="34"/>
      <c r="BN1204" s="34"/>
      <c r="BO1204" s="34"/>
      <c r="BP1204" s="34"/>
      <c r="BQ1204" s="34"/>
      <c r="BR1204" s="34"/>
      <c r="BS1204" s="34"/>
      <c r="BT1204" s="34"/>
      <c r="BU1204" s="34"/>
      <c r="BV1204" s="34"/>
      <c r="BW1204" s="34"/>
      <c r="BX1204" s="34"/>
      <c r="BY1204" s="34"/>
      <c r="BZ1204" s="34"/>
      <c r="CA1204" s="34"/>
      <c r="CB1204" s="34"/>
      <c r="CC1204" s="34"/>
      <c r="CD1204" s="34"/>
      <c r="CE1204" s="34"/>
      <c r="CF1204" s="34"/>
    </row>
    <row r="1205" spans="18:84"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  <c r="BA1205" s="34"/>
      <c r="BB1205" s="34"/>
      <c r="BC1205" s="34"/>
      <c r="BD1205" s="34"/>
      <c r="BE1205" s="34"/>
      <c r="BF1205" s="34"/>
      <c r="BG1205" s="34"/>
      <c r="BH1205" s="34"/>
      <c r="BI1205" s="34"/>
      <c r="BJ1205" s="34"/>
      <c r="BK1205" s="34"/>
      <c r="BL1205" s="34"/>
      <c r="BM1205" s="34"/>
      <c r="BN1205" s="34"/>
      <c r="BO1205" s="34"/>
      <c r="BP1205" s="34"/>
      <c r="BQ1205" s="34"/>
      <c r="BR1205" s="34"/>
      <c r="BS1205" s="34"/>
      <c r="BT1205" s="34"/>
      <c r="BU1205" s="34"/>
      <c r="BV1205" s="34"/>
      <c r="BW1205" s="34"/>
      <c r="BX1205" s="34"/>
      <c r="BY1205" s="34"/>
      <c r="BZ1205" s="34"/>
      <c r="CA1205" s="34"/>
      <c r="CB1205" s="34"/>
      <c r="CC1205" s="34"/>
      <c r="CD1205" s="34"/>
      <c r="CE1205" s="34"/>
      <c r="CF1205" s="34"/>
    </row>
    <row r="1206" spans="18:84"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4"/>
      <c r="BA1206" s="34"/>
      <c r="BB1206" s="34"/>
      <c r="BC1206" s="34"/>
      <c r="BD1206" s="34"/>
      <c r="BE1206" s="34"/>
      <c r="BF1206" s="34"/>
      <c r="BG1206" s="34"/>
      <c r="BH1206" s="34"/>
      <c r="BI1206" s="34"/>
      <c r="BJ1206" s="34"/>
      <c r="BK1206" s="34"/>
      <c r="BL1206" s="34"/>
      <c r="BM1206" s="34"/>
      <c r="BN1206" s="34"/>
      <c r="BO1206" s="34"/>
      <c r="BP1206" s="34"/>
      <c r="BQ1206" s="34"/>
      <c r="BR1206" s="34"/>
      <c r="BS1206" s="34"/>
      <c r="BT1206" s="34"/>
      <c r="BU1206" s="34"/>
      <c r="BV1206" s="34"/>
      <c r="BW1206" s="34"/>
      <c r="BX1206" s="34"/>
      <c r="BY1206" s="34"/>
      <c r="BZ1206" s="34"/>
      <c r="CA1206" s="34"/>
      <c r="CB1206" s="34"/>
      <c r="CC1206" s="34"/>
      <c r="CD1206" s="34"/>
      <c r="CE1206" s="34"/>
      <c r="CF1206" s="34"/>
    </row>
    <row r="1207" spans="18:84"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  <c r="BA1207" s="34"/>
      <c r="BB1207" s="34"/>
      <c r="BC1207" s="34"/>
      <c r="BD1207" s="34"/>
      <c r="BE1207" s="34"/>
      <c r="BF1207" s="34"/>
      <c r="BG1207" s="34"/>
      <c r="BH1207" s="34"/>
      <c r="BI1207" s="34"/>
      <c r="BJ1207" s="34"/>
      <c r="BK1207" s="34"/>
      <c r="BL1207" s="34"/>
      <c r="BM1207" s="34"/>
      <c r="BN1207" s="34"/>
      <c r="BO1207" s="34"/>
      <c r="BP1207" s="34"/>
      <c r="BQ1207" s="34"/>
      <c r="BR1207" s="34"/>
      <c r="BS1207" s="34"/>
      <c r="BT1207" s="34"/>
      <c r="BU1207" s="34"/>
      <c r="BV1207" s="34"/>
      <c r="BW1207" s="34"/>
      <c r="BX1207" s="34"/>
      <c r="BY1207" s="34"/>
      <c r="BZ1207" s="34"/>
      <c r="CA1207" s="34"/>
      <c r="CB1207" s="34"/>
      <c r="CC1207" s="34"/>
      <c r="CD1207" s="34"/>
      <c r="CE1207" s="34"/>
      <c r="CF1207" s="34"/>
    </row>
    <row r="1208" spans="18:84"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  <c r="BA1208" s="34"/>
      <c r="BB1208" s="34"/>
      <c r="BC1208" s="34"/>
      <c r="BD1208" s="34"/>
      <c r="BE1208" s="34"/>
      <c r="BF1208" s="34"/>
      <c r="BG1208" s="34"/>
      <c r="BH1208" s="34"/>
      <c r="BI1208" s="34"/>
      <c r="BJ1208" s="34"/>
      <c r="BK1208" s="34"/>
      <c r="BL1208" s="34"/>
      <c r="BM1208" s="34"/>
      <c r="BN1208" s="34"/>
      <c r="BO1208" s="34"/>
      <c r="BP1208" s="34"/>
      <c r="BQ1208" s="34"/>
      <c r="BR1208" s="34"/>
      <c r="BS1208" s="34"/>
      <c r="BT1208" s="34"/>
      <c r="BU1208" s="34"/>
      <c r="BV1208" s="34"/>
      <c r="BW1208" s="34"/>
      <c r="BX1208" s="34"/>
      <c r="BY1208" s="34"/>
      <c r="BZ1208" s="34"/>
      <c r="CA1208" s="34"/>
      <c r="CB1208" s="34"/>
      <c r="CC1208" s="34"/>
      <c r="CD1208" s="34"/>
      <c r="CE1208" s="34"/>
      <c r="CF1208" s="34"/>
    </row>
    <row r="1209" spans="18:84"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4"/>
      <c r="BA1209" s="34"/>
      <c r="BB1209" s="34"/>
      <c r="BC1209" s="34"/>
      <c r="BD1209" s="34"/>
      <c r="BE1209" s="34"/>
      <c r="BF1209" s="34"/>
      <c r="BG1209" s="34"/>
      <c r="BH1209" s="34"/>
      <c r="BI1209" s="34"/>
      <c r="BJ1209" s="34"/>
      <c r="BK1209" s="34"/>
      <c r="BL1209" s="34"/>
      <c r="BM1209" s="34"/>
      <c r="BN1209" s="34"/>
      <c r="BO1209" s="34"/>
      <c r="BP1209" s="34"/>
      <c r="BQ1209" s="34"/>
      <c r="BR1209" s="34"/>
      <c r="BS1209" s="34"/>
      <c r="BT1209" s="34"/>
      <c r="BU1209" s="34"/>
      <c r="BV1209" s="34"/>
      <c r="BW1209" s="34"/>
      <c r="BX1209" s="34"/>
      <c r="BY1209" s="34"/>
      <c r="BZ1209" s="34"/>
      <c r="CA1209" s="34"/>
      <c r="CB1209" s="34"/>
      <c r="CC1209" s="34"/>
      <c r="CD1209" s="34"/>
      <c r="CE1209" s="34"/>
      <c r="CF1209" s="34"/>
    </row>
    <row r="1210" spans="18:84"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  <c r="BC1210" s="34"/>
      <c r="BD1210" s="34"/>
      <c r="BE1210" s="34"/>
      <c r="BF1210" s="34"/>
      <c r="BG1210" s="34"/>
      <c r="BH1210" s="34"/>
      <c r="BI1210" s="34"/>
      <c r="BJ1210" s="34"/>
      <c r="BK1210" s="34"/>
      <c r="BL1210" s="34"/>
      <c r="BM1210" s="34"/>
      <c r="BN1210" s="34"/>
      <c r="BO1210" s="34"/>
      <c r="BP1210" s="34"/>
      <c r="BQ1210" s="34"/>
      <c r="BR1210" s="34"/>
      <c r="BS1210" s="34"/>
      <c r="BT1210" s="34"/>
      <c r="BU1210" s="34"/>
      <c r="BV1210" s="34"/>
      <c r="BW1210" s="34"/>
      <c r="BX1210" s="34"/>
      <c r="BY1210" s="34"/>
      <c r="BZ1210" s="34"/>
      <c r="CA1210" s="34"/>
      <c r="CB1210" s="34"/>
      <c r="CC1210" s="34"/>
      <c r="CD1210" s="34"/>
      <c r="CE1210" s="34"/>
      <c r="CF1210" s="34"/>
    </row>
    <row r="1211" spans="18:84"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  <c r="BC1211" s="34"/>
      <c r="BD1211" s="34"/>
      <c r="BE1211" s="34"/>
      <c r="BF1211" s="34"/>
      <c r="BG1211" s="34"/>
      <c r="BH1211" s="34"/>
      <c r="BI1211" s="34"/>
      <c r="BJ1211" s="34"/>
      <c r="BK1211" s="34"/>
      <c r="BL1211" s="34"/>
      <c r="BM1211" s="34"/>
      <c r="BN1211" s="34"/>
      <c r="BO1211" s="34"/>
      <c r="BP1211" s="34"/>
      <c r="BQ1211" s="34"/>
      <c r="BR1211" s="34"/>
      <c r="BS1211" s="34"/>
      <c r="BT1211" s="34"/>
      <c r="BU1211" s="34"/>
      <c r="BV1211" s="34"/>
      <c r="BW1211" s="34"/>
      <c r="BX1211" s="34"/>
      <c r="BY1211" s="34"/>
      <c r="BZ1211" s="34"/>
      <c r="CA1211" s="34"/>
      <c r="CB1211" s="34"/>
      <c r="CC1211" s="34"/>
      <c r="CD1211" s="34"/>
      <c r="CE1211" s="34"/>
      <c r="CF1211" s="34"/>
    </row>
    <row r="1212" spans="18:84"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  <c r="BC1212" s="34"/>
      <c r="BD1212" s="34"/>
      <c r="BE1212" s="34"/>
      <c r="BF1212" s="34"/>
      <c r="BG1212" s="34"/>
      <c r="BH1212" s="34"/>
      <c r="BI1212" s="34"/>
      <c r="BJ1212" s="34"/>
      <c r="BK1212" s="34"/>
      <c r="BL1212" s="34"/>
      <c r="BM1212" s="34"/>
      <c r="BN1212" s="34"/>
      <c r="BO1212" s="34"/>
      <c r="BP1212" s="34"/>
      <c r="BQ1212" s="34"/>
      <c r="BR1212" s="34"/>
      <c r="BS1212" s="34"/>
      <c r="BT1212" s="34"/>
      <c r="BU1212" s="34"/>
      <c r="BV1212" s="34"/>
      <c r="BW1212" s="34"/>
      <c r="BX1212" s="34"/>
      <c r="BY1212" s="34"/>
      <c r="BZ1212" s="34"/>
      <c r="CA1212" s="34"/>
      <c r="CB1212" s="34"/>
      <c r="CC1212" s="34"/>
      <c r="CD1212" s="34"/>
      <c r="CE1212" s="34"/>
      <c r="CF1212" s="34"/>
    </row>
    <row r="1213" spans="18:84"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  <c r="BC1213" s="34"/>
      <c r="BD1213" s="34"/>
      <c r="BE1213" s="34"/>
      <c r="BF1213" s="34"/>
      <c r="BG1213" s="34"/>
      <c r="BH1213" s="34"/>
      <c r="BI1213" s="34"/>
      <c r="BJ1213" s="34"/>
      <c r="BK1213" s="34"/>
      <c r="BL1213" s="34"/>
      <c r="BM1213" s="34"/>
      <c r="BN1213" s="34"/>
      <c r="BO1213" s="34"/>
      <c r="BP1213" s="34"/>
      <c r="BQ1213" s="34"/>
      <c r="BR1213" s="34"/>
      <c r="BS1213" s="34"/>
      <c r="BT1213" s="34"/>
      <c r="BU1213" s="34"/>
      <c r="BV1213" s="34"/>
      <c r="BW1213" s="34"/>
      <c r="BX1213" s="34"/>
      <c r="BY1213" s="34"/>
      <c r="BZ1213" s="34"/>
      <c r="CA1213" s="34"/>
      <c r="CB1213" s="34"/>
      <c r="CC1213" s="34"/>
      <c r="CD1213" s="34"/>
      <c r="CE1213" s="34"/>
      <c r="CF1213" s="34"/>
    </row>
    <row r="1214" spans="18:84"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  <c r="BC1214" s="34"/>
      <c r="BD1214" s="34"/>
      <c r="BE1214" s="34"/>
      <c r="BF1214" s="34"/>
      <c r="BG1214" s="34"/>
      <c r="BH1214" s="34"/>
      <c r="BI1214" s="34"/>
      <c r="BJ1214" s="34"/>
      <c r="BK1214" s="34"/>
      <c r="BL1214" s="34"/>
      <c r="BM1214" s="34"/>
      <c r="BN1214" s="34"/>
      <c r="BO1214" s="34"/>
      <c r="BP1214" s="34"/>
      <c r="BQ1214" s="34"/>
      <c r="BR1214" s="34"/>
      <c r="BS1214" s="34"/>
      <c r="BT1214" s="34"/>
      <c r="BU1214" s="34"/>
      <c r="BV1214" s="34"/>
      <c r="BW1214" s="34"/>
      <c r="BX1214" s="34"/>
      <c r="BY1214" s="34"/>
      <c r="BZ1214" s="34"/>
      <c r="CA1214" s="34"/>
      <c r="CB1214" s="34"/>
      <c r="CC1214" s="34"/>
      <c r="CD1214" s="34"/>
      <c r="CE1214" s="34"/>
      <c r="CF1214" s="34"/>
    </row>
    <row r="1215" spans="18:84"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34"/>
      <c r="BF1215" s="34"/>
      <c r="BG1215" s="34"/>
      <c r="BH1215" s="34"/>
      <c r="BI1215" s="34"/>
      <c r="BJ1215" s="34"/>
      <c r="BK1215" s="34"/>
      <c r="BL1215" s="34"/>
      <c r="BM1215" s="34"/>
      <c r="BN1215" s="34"/>
      <c r="BO1215" s="34"/>
      <c r="BP1215" s="34"/>
      <c r="BQ1215" s="34"/>
      <c r="BR1215" s="34"/>
      <c r="BS1215" s="34"/>
      <c r="BT1215" s="34"/>
      <c r="BU1215" s="34"/>
      <c r="BV1215" s="34"/>
      <c r="BW1215" s="34"/>
      <c r="BX1215" s="34"/>
      <c r="BY1215" s="34"/>
      <c r="BZ1215" s="34"/>
      <c r="CA1215" s="34"/>
      <c r="CB1215" s="34"/>
      <c r="CC1215" s="34"/>
      <c r="CD1215" s="34"/>
      <c r="CE1215" s="34"/>
      <c r="CF1215" s="34"/>
    </row>
    <row r="1216" spans="18:84"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  <c r="BD1216" s="34"/>
      <c r="BE1216" s="34"/>
      <c r="BF1216" s="34"/>
      <c r="BG1216" s="34"/>
      <c r="BH1216" s="34"/>
      <c r="BI1216" s="34"/>
      <c r="BJ1216" s="34"/>
      <c r="BK1216" s="34"/>
      <c r="BL1216" s="34"/>
      <c r="BM1216" s="34"/>
      <c r="BN1216" s="34"/>
      <c r="BO1216" s="34"/>
      <c r="BP1216" s="34"/>
      <c r="BQ1216" s="34"/>
      <c r="BR1216" s="34"/>
      <c r="BS1216" s="34"/>
      <c r="BT1216" s="34"/>
      <c r="BU1216" s="34"/>
      <c r="BV1216" s="34"/>
      <c r="BW1216" s="34"/>
      <c r="BX1216" s="34"/>
      <c r="BY1216" s="34"/>
      <c r="BZ1216" s="34"/>
      <c r="CA1216" s="34"/>
      <c r="CB1216" s="34"/>
      <c r="CC1216" s="34"/>
      <c r="CD1216" s="34"/>
      <c r="CE1216" s="34"/>
      <c r="CF1216" s="34"/>
    </row>
    <row r="1217" spans="18:84"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  <c r="BD1217" s="34"/>
      <c r="BE1217" s="34"/>
      <c r="BF1217" s="34"/>
      <c r="BG1217" s="34"/>
      <c r="BH1217" s="34"/>
      <c r="BI1217" s="34"/>
      <c r="BJ1217" s="34"/>
      <c r="BK1217" s="34"/>
      <c r="BL1217" s="34"/>
      <c r="BM1217" s="34"/>
      <c r="BN1217" s="34"/>
      <c r="BO1217" s="34"/>
      <c r="BP1217" s="34"/>
      <c r="BQ1217" s="34"/>
      <c r="BR1217" s="34"/>
      <c r="BS1217" s="34"/>
      <c r="BT1217" s="34"/>
      <c r="BU1217" s="34"/>
      <c r="BV1217" s="34"/>
      <c r="BW1217" s="34"/>
      <c r="BX1217" s="34"/>
      <c r="BY1217" s="34"/>
      <c r="BZ1217" s="34"/>
      <c r="CA1217" s="34"/>
      <c r="CB1217" s="34"/>
      <c r="CC1217" s="34"/>
      <c r="CD1217" s="34"/>
      <c r="CE1217" s="34"/>
      <c r="CF1217" s="34"/>
    </row>
    <row r="1218" spans="18:84"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  <c r="BC1218" s="34"/>
      <c r="BD1218" s="34"/>
      <c r="BE1218" s="34"/>
      <c r="BF1218" s="34"/>
      <c r="BG1218" s="34"/>
      <c r="BH1218" s="34"/>
      <c r="BI1218" s="34"/>
      <c r="BJ1218" s="34"/>
      <c r="BK1218" s="34"/>
      <c r="BL1218" s="34"/>
      <c r="BM1218" s="34"/>
      <c r="BN1218" s="34"/>
      <c r="BO1218" s="34"/>
      <c r="BP1218" s="34"/>
      <c r="BQ1218" s="34"/>
      <c r="BR1218" s="34"/>
      <c r="BS1218" s="34"/>
      <c r="BT1218" s="34"/>
      <c r="BU1218" s="34"/>
      <c r="BV1218" s="34"/>
      <c r="BW1218" s="34"/>
      <c r="BX1218" s="34"/>
      <c r="BY1218" s="34"/>
      <c r="BZ1218" s="34"/>
      <c r="CA1218" s="34"/>
      <c r="CB1218" s="34"/>
      <c r="CC1218" s="34"/>
      <c r="CD1218" s="34"/>
      <c r="CE1218" s="34"/>
      <c r="CF1218" s="34"/>
    </row>
    <row r="1219" spans="18:84"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  <c r="BC1219" s="34"/>
      <c r="BD1219" s="34"/>
      <c r="BE1219" s="34"/>
      <c r="BF1219" s="34"/>
      <c r="BG1219" s="34"/>
      <c r="BH1219" s="34"/>
      <c r="BI1219" s="34"/>
      <c r="BJ1219" s="34"/>
      <c r="BK1219" s="34"/>
      <c r="BL1219" s="34"/>
      <c r="BM1219" s="34"/>
      <c r="BN1219" s="34"/>
      <c r="BO1219" s="34"/>
      <c r="BP1219" s="34"/>
      <c r="BQ1219" s="34"/>
      <c r="BR1219" s="34"/>
      <c r="BS1219" s="34"/>
      <c r="BT1219" s="34"/>
      <c r="BU1219" s="34"/>
      <c r="BV1219" s="34"/>
      <c r="BW1219" s="34"/>
      <c r="BX1219" s="34"/>
      <c r="BY1219" s="34"/>
      <c r="BZ1219" s="34"/>
      <c r="CA1219" s="34"/>
      <c r="CB1219" s="34"/>
      <c r="CC1219" s="34"/>
      <c r="CD1219" s="34"/>
      <c r="CE1219" s="34"/>
      <c r="CF1219" s="34"/>
    </row>
    <row r="1220" spans="18:84"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  <c r="BC1220" s="34"/>
      <c r="BD1220" s="34"/>
      <c r="BE1220" s="34"/>
      <c r="BF1220" s="34"/>
      <c r="BG1220" s="34"/>
      <c r="BH1220" s="34"/>
      <c r="BI1220" s="34"/>
      <c r="BJ1220" s="34"/>
      <c r="BK1220" s="34"/>
      <c r="BL1220" s="34"/>
      <c r="BM1220" s="34"/>
      <c r="BN1220" s="34"/>
      <c r="BO1220" s="34"/>
      <c r="BP1220" s="34"/>
      <c r="BQ1220" s="34"/>
      <c r="BR1220" s="34"/>
      <c r="BS1220" s="34"/>
      <c r="BT1220" s="34"/>
      <c r="BU1220" s="34"/>
      <c r="BV1220" s="34"/>
      <c r="BW1220" s="34"/>
      <c r="BX1220" s="34"/>
      <c r="BY1220" s="34"/>
      <c r="BZ1220" s="34"/>
      <c r="CA1220" s="34"/>
      <c r="CB1220" s="34"/>
      <c r="CC1220" s="34"/>
      <c r="CD1220" s="34"/>
      <c r="CE1220" s="34"/>
      <c r="CF1220" s="34"/>
    </row>
    <row r="1221" spans="18:84"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  <c r="BC1221" s="34"/>
      <c r="BD1221" s="34"/>
      <c r="BE1221" s="34"/>
      <c r="BF1221" s="34"/>
      <c r="BG1221" s="34"/>
      <c r="BH1221" s="34"/>
      <c r="BI1221" s="34"/>
      <c r="BJ1221" s="34"/>
      <c r="BK1221" s="34"/>
      <c r="BL1221" s="34"/>
      <c r="BM1221" s="34"/>
      <c r="BN1221" s="34"/>
      <c r="BO1221" s="34"/>
      <c r="BP1221" s="34"/>
      <c r="BQ1221" s="34"/>
      <c r="BR1221" s="34"/>
      <c r="BS1221" s="34"/>
      <c r="BT1221" s="34"/>
      <c r="BU1221" s="34"/>
      <c r="BV1221" s="34"/>
      <c r="BW1221" s="34"/>
      <c r="BX1221" s="34"/>
      <c r="BY1221" s="34"/>
      <c r="BZ1221" s="34"/>
      <c r="CA1221" s="34"/>
      <c r="CB1221" s="34"/>
      <c r="CC1221" s="34"/>
      <c r="CD1221" s="34"/>
      <c r="CE1221" s="34"/>
      <c r="CF1221" s="34"/>
    </row>
    <row r="1222" spans="18:84"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  <c r="BC1222" s="34"/>
      <c r="BD1222" s="34"/>
      <c r="BE1222" s="34"/>
      <c r="BF1222" s="34"/>
      <c r="BG1222" s="34"/>
      <c r="BH1222" s="34"/>
      <c r="BI1222" s="34"/>
      <c r="BJ1222" s="34"/>
      <c r="BK1222" s="34"/>
      <c r="BL1222" s="34"/>
      <c r="BM1222" s="34"/>
      <c r="BN1222" s="34"/>
      <c r="BO1222" s="34"/>
      <c r="BP1222" s="34"/>
      <c r="BQ1222" s="34"/>
      <c r="BR1222" s="34"/>
      <c r="BS1222" s="34"/>
      <c r="BT1222" s="34"/>
      <c r="BU1222" s="34"/>
      <c r="BV1222" s="34"/>
      <c r="BW1222" s="34"/>
      <c r="BX1222" s="34"/>
      <c r="BY1222" s="34"/>
      <c r="BZ1222" s="34"/>
      <c r="CA1222" s="34"/>
      <c r="CB1222" s="34"/>
      <c r="CC1222" s="34"/>
      <c r="CD1222" s="34"/>
      <c r="CE1222" s="34"/>
      <c r="CF1222" s="34"/>
    </row>
    <row r="1223" spans="18:84"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  <c r="BA1223" s="34"/>
      <c r="BB1223" s="34"/>
      <c r="BC1223" s="34"/>
      <c r="BD1223" s="34"/>
      <c r="BE1223" s="34"/>
      <c r="BF1223" s="34"/>
      <c r="BG1223" s="34"/>
      <c r="BH1223" s="34"/>
      <c r="BI1223" s="34"/>
      <c r="BJ1223" s="34"/>
      <c r="BK1223" s="34"/>
      <c r="BL1223" s="34"/>
      <c r="BM1223" s="34"/>
      <c r="BN1223" s="34"/>
      <c r="BO1223" s="34"/>
      <c r="BP1223" s="34"/>
      <c r="BQ1223" s="34"/>
      <c r="BR1223" s="34"/>
      <c r="BS1223" s="34"/>
      <c r="BT1223" s="34"/>
      <c r="BU1223" s="34"/>
      <c r="BV1223" s="34"/>
      <c r="BW1223" s="34"/>
      <c r="BX1223" s="34"/>
      <c r="BY1223" s="34"/>
      <c r="BZ1223" s="34"/>
      <c r="CA1223" s="34"/>
      <c r="CB1223" s="34"/>
      <c r="CC1223" s="34"/>
      <c r="CD1223" s="34"/>
      <c r="CE1223" s="34"/>
      <c r="CF1223" s="34"/>
    </row>
    <row r="1224" spans="18:84"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4"/>
      <c r="BA1224" s="34"/>
      <c r="BB1224" s="34"/>
      <c r="BC1224" s="34"/>
      <c r="BD1224" s="34"/>
      <c r="BE1224" s="34"/>
      <c r="BF1224" s="34"/>
      <c r="BG1224" s="34"/>
      <c r="BH1224" s="34"/>
      <c r="BI1224" s="34"/>
      <c r="BJ1224" s="34"/>
      <c r="BK1224" s="34"/>
      <c r="BL1224" s="34"/>
      <c r="BM1224" s="34"/>
      <c r="BN1224" s="34"/>
      <c r="BO1224" s="34"/>
      <c r="BP1224" s="34"/>
      <c r="BQ1224" s="34"/>
      <c r="BR1224" s="34"/>
      <c r="BS1224" s="34"/>
      <c r="BT1224" s="34"/>
      <c r="BU1224" s="34"/>
      <c r="BV1224" s="34"/>
      <c r="BW1224" s="34"/>
      <c r="BX1224" s="34"/>
      <c r="BY1224" s="34"/>
      <c r="BZ1224" s="34"/>
      <c r="CA1224" s="34"/>
      <c r="CB1224" s="34"/>
      <c r="CC1224" s="34"/>
      <c r="CD1224" s="34"/>
      <c r="CE1224" s="34"/>
      <c r="CF1224" s="34"/>
    </row>
    <row r="1225" spans="18:84"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  <c r="BA1225" s="34"/>
      <c r="BB1225" s="34"/>
      <c r="BC1225" s="34"/>
      <c r="BD1225" s="34"/>
      <c r="BE1225" s="34"/>
      <c r="BF1225" s="34"/>
      <c r="BG1225" s="34"/>
      <c r="BH1225" s="34"/>
      <c r="BI1225" s="34"/>
      <c r="BJ1225" s="34"/>
      <c r="BK1225" s="34"/>
      <c r="BL1225" s="34"/>
      <c r="BM1225" s="34"/>
      <c r="BN1225" s="34"/>
      <c r="BO1225" s="34"/>
      <c r="BP1225" s="34"/>
      <c r="BQ1225" s="34"/>
      <c r="BR1225" s="34"/>
      <c r="BS1225" s="34"/>
      <c r="BT1225" s="34"/>
      <c r="BU1225" s="34"/>
      <c r="BV1225" s="34"/>
      <c r="BW1225" s="34"/>
      <c r="BX1225" s="34"/>
      <c r="BY1225" s="34"/>
      <c r="BZ1225" s="34"/>
      <c r="CA1225" s="34"/>
      <c r="CB1225" s="34"/>
      <c r="CC1225" s="34"/>
      <c r="CD1225" s="34"/>
      <c r="CE1225" s="34"/>
      <c r="CF1225" s="34"/>
    </row>
    <row r="1226" spans="18:84"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  <c r="BD1226" s="34"/>
      <c r="BE1226" s="34"/>
      <c r="BF1226" s="34"/>
      <c r="BG1226" s="34"/>
      <c r="BH1226" s="34"/>
      <c r="BI1226" s="34"/>
      <c r="BJ1226" s="34"/>
      <c r="BK1226" s="34"/>
      <c r="BL1226" s="34"/>
      <c r="BM1226" s="34"/>
      <c r="BN1226" s="34"/>
      <c r="BO1226" s="34"/>
      <c r="BP1226" s="34"/>
      <c r="BQ1226" s="34"/>
      <c r="BR1226" s="34"/>
      <c r="BS1226" s="34"/>
      <c r="BT1226" s="34"/>
      <c r="BU1226" s="34"/>
      <c r="BV1226" s="34"/>
      <c r="BW1226" s="34"/>
      <c r="BX1226" s="34"/>
      <c r="BY1226" s="34"/>
      <c r="BZ1226" s="34"/>
      <c r="CA1226" s="34"/>
      <c r="CB1226" s="34"/>
      <c r="CC1226" s="34"/>
      <c r="CD1226" s="34"/>
      <c r="CE1226" s="34"/>
      <c r="CF1226" s="34"/>
    </row>
    <row r="1227" spans="18:84"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/>
      <c r="BB1227" s="34"/>
      <c r="BC1227" s="34"/>
      <c r="BD1227" s="34"/>
      <c r="BE1227" s="34"/>
      <c r="BF1227" s="34"/>
      <c r="BG1227" s="34"/>
      <c r="BH1227" s="34"/>
      <c r="BI1227" s="34"/>
      <c r="BJ1227" s="34"/>
      <c r="BK1227" s="34"/>
      <c r="BL1227" s="34"/>
      <c r="BM1227" s="34"/>
      <c r="BN1227" s="34"/>
      <c r="BO1227" s="34"/>
      <c r="BP1227" s="34"/>
      <c r="BQ1227" s="34"/>
      <c r="BR1227" s="34"/>
      <c r="BS1227" s="34"/>
      <c r="BT1227" s="34"/>
      <c r="BU1227" s="34"/>
      <c r="BV1227" s="34"/>
      <c r="BW1227" s="34"/>
      <c r="BX1227" s="34"/>
      <c r="BY1227" s="34"/>
      <c r="BZ1227" s="34"/>
      <c r="CA1227" s="34"/>
      <c r="CB1227" s="34"/>
      <c r="CC1227" s="34"/>
      <c r="CD1227" s="34"/>
      <c r="CE1227" s="34"/>
      <c r="CF1227" s="34"/>
    </row>
    <row r="1228" spans="18:84"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34"/>
      <c r="BF1228" s="34"/>
      <c r="BG1228" s="34"/>
      <c r="BH1228" s="34"/>
      <c r="BI1228" s="34"/>
      <c r="BJ1228" s="34"/>
      <c r="BK1228" s="34"/>
      <c r="BL1228" s="34"/>
      <c r="BM1228" s="34"/>
      <c r="BN1228" s="34"/>
      <c r="BO1228" s="34"/>
      <c r="BP1228" s="34"/>
      <c r="BQ1228" s="34"/>
      <c r="BR1228" s="34"/>
      <c r="BS1228" s="34"/>
      <c r="BT1228" s="34"/>
      <c r="BU1228" s="34"/>
      <c r="BV1228" s="34"/>
      <c r="BW1228" s="34"/>
      <c r="BX1228" s="34"/>
      <c r="BY1228" s="34"/>
      <c r="BZ1228" s="34"/>
      <c r="CA1228" s="34"/>
      <c r="CB1228" s="34"/>
      <c r="CC1228" s="34"/>
      <c r="CD1228" s="34"/>
      <c r="CE1228" s="34"/>
      <c r="CF1228" s="34"/>
    </row>
    <row r="1229" spans="18:84"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  <c r="BV1229" s="34"/>
      <c r="BW1229" s="34"/>
      <c r="BX1229" s="34"/>
      <c r="BY1229" s="34"/>
      <c r="BZ1229" s="34"/>
      <c r="CA1229" s="34"/>
      <c r="CB1229" s="34"/>
      <c r="CC1229" s="34"/>
      <c r="CD1229" s="34"/>
      <c r="CE1229" s="34"/>
      <c r="CF1229" s="34"/>
    </row>
    <row r="1230" spans="18:84"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  <c r="BD1230" s="34"/>
      <c r="BE1230" s="34"/>
      <c r="BF1230" s="34"/>
      <c r="BG1230" s="34"/>
      <c r="BH1230" s="34"/>
      <c r="BI1230" s="34"/>
      <c r="BJ1230" s="34"/>
      <c r="BK1230" s="34"/>
      <c r="BL1230" s="34"/>
      <c r="BM1230" s="34"/>
      <c r="BN1230" s="34"/>
      <c r="BO1230" s="34"/>
      <c r="BP1230" s="34"/>
      <c r="BQ1230" s="34"/>
      <c r="BR1230" s="34"/>
      <c r="BS1230" s="34"/>
      <c r="BT1230" s="34"/>
      <c r="BU1230" s="34"/>
      <c r="BV1230" s="34"/>
      <c r="BW1230" s="34"/>
      <c r="BX1230" s="34"/>
      <c r="BY1230" s="34"/>
      <c r="BZ1230" s="34"/>
      <c r="CA1230" s="34"/>
      <c r="CB1230" s="34"/>
      <c r="CC1230" s="34"/>
      <c r="CD1230" s="34"/>
      <c r="CE1230" s="34"/>
      <c r="CF1230" s="34"/>
    </row>
    <row r="1231" spans="18:84"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  <c r="BD1231" s="34"/>
      <c r="BE1231" s="34"/>
      <c r="BF1231" s="34"/>
      <c r="BG1231" s="34"/>
      <c r="BH1231" s="34"/>
      <c r="BI1231" s="34"/>
      <c r="BJ1231" s="34"/>
      <c r="BK1231" s="34"/>
      <c r="BL1231" s="34"/>
      <c r="BM1231" s="34"/>
      <c r="BN1231" s="34"/>
      <c r="BO1231" s="34"/>
      <c r="BP1231" s="34"/>
      <c r="BQ1231" s="34"/>
      <c r="BR1231" s="34"/>
      <c r="BS1231" s="34"/>
      <c r="BT1231" s="34"/>
      <c r="BU1231" s="34"/>
      <c r="BV1231" s="34"/>
      <c r="BW1231" s="34"/>
      <c r="BX1231" s="34"/>
      <c r="BY1231" s="34"/>
      <c r="BZ1231" s="34"/>
      <c r="CA1231" s="34"/>
      <c r="CB1231" s="34"/>
      <c r="CC1231" s="34"/>
      <c r="CD1231" s="34"/>
      <c r="CE1231" s="34"/>
      <c r="CF1231" s="34"/>
    </row>
    <row r="1232" spans="18:84"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  <c r="BV1232" s="34"/>
      <c r="BW1232" s="34"/>
      <c r="BX1232" s="34"/>
      <c r="BY1232" s="34"/>
      <c r="BZ1232" s="34"/>
      <c r="CA1232" s="34"/>
      <c r="CB1232" s="34"/>
      <c r="CC1232" s="34"/>
      <c r="CD1232" s="34"/>
      <c r="CE1232" s="34"/>
      <c r="CF1232" s="34"/>
    </row>
    <row r="1233" spans="18:84"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  <c r="BD1233" s="34"/>
      <c r="BE1233" s="34"/>
      <c r="BF1233" s="34"/>
      <c r="BG1233" s="34"/>
      <c r="BH1233" s="34"/>
      <c r="BI1233" s="34"/>
      <c r="BJ1233" s="34"/>
      <c r="BK1233" s="34"/>
      <c r="BL1233" s="34"/>
      <c r="BM1233" s="34"/>
      <c r="BN1233" s="34"/>
      <c r="BO1233" s="34"/>
      <c r="BP1233" s="34"/>
      <c r="BQ1233" s="34"/>
      <c r="BR1233" s="34"/>
      <c r="BS1233" s="34"/>
      <c r="BT1233" s="34"/>
      <c r="BU1233" s="34"/>
      <c r="BV1233" s="34"/>
      <c r="BW1233" s="34"/>
      <c r="BX1233" s="34"/>
      <c r="BY1233" s="34"/>
      <c r="BZ1233" s="34"/>
      <c r="CA1233" s="34"/>
      <c r="CB1233" s="34"/>
      <c r="CC1233" s="34"/>
      <c r="CD1233" s="34"/>
      <c r="CE1233" s="34"/>
      <c r="CF1233" s="34"/>
    </row>
    <row r="1234" spans="18:84"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  <c r="BD1234" s="34"/>
      <c r="BE1234" s="34"/>
      <c r="BF1234" s="34"/>
      <c r="BG1234" s="34"/>
      <c r="BH1234" s="34"/>
      <c r="BI1234" s="34"/>
      <c r="BJ1234" s="34"/>
      <c r="BK1234" s="34"/>
      <c r="BL1234" s="34"/>
      <c r="BM1234" s="34"/>
      <c r="BN1234" s="34"/>
      <c r="BO1234" s="34"/>
      <c r="BP1234" s="34"/>
      <c r="BQ1234" s="34"/>
      <c r="BR1234" s="34"/>
      <c r="BS1234" s="34"/>
      <c r="BT1234" s="34"/>
      <c r="BU1234" s="34"/>
      <c r="BV1234" s="34"/>
      <c r="BW1234" s="34"/>
      <c r="BX1234" s="34"/>
      <c r="BY1234" s="34"/>
      <c r="BZ1234" s="34"/>
      <c r="CA1234" s="34"/>
      <c r="CB1234" s="34"/>
      <c r="CC1234" s="34"/>
      <c r="CD1234" s="34"/>
      <c r="CE1234" s="34"/>
      <c r="CF1234" s="34"/>
    </row>
    <row r="1235" spans="18:84"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  <c r="BD1235" s="34"/>
      <c r="BE1235" s="34"/>
      <c r="BF1235" s="34"/>
      <c r="BG1235" s="34"/>
      <c r="BH1235" s="34"/>
      <c r="BI1235" s="34"/>
      <c r="BJ1235" s="34"/>
      <c r="BK1235" s="34"/>
      <c r="BL1235" s="34"/>
      <c r="BM1235" s="34"/>
      <c r="BN1235" s="34"/>
      <c r="BO1235" s="34"/>
      <c r="BP1235" s="34"/>
      <c r="BQ1235" s="34"/>
      <c r="BR1235" s="34"/>
      <c r="BS1235" s="34"/>
      <c r="BT1235" s="34"/>
      <c r="BU1235" s="34"/>
      <c r="BV1235" s="34"/>
      <c r="BW1235" s="34"/>
      <c r="BX1235" s="34"/>
      <c r="BY1235" s="34"/>
      <c r="BZ1235" s="34"/>
      <c r="CA1235" s="34"/>
      <c r="CB1235" s="34"/>
      <c r="CC1235" s="34"/>
      <c r="CD1235" s="34"/>
      <c r="CE1235" s="34"/>
      <c r="CF1235" s="34"/>
    </row>
    <row r="1236" spans="18:84"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  <c r="BD1236" s="34"/>
      <c r="BE1236" s="34"/>
      <c r="BF1236" s="34"/>
      <c r="BG1236" s="34"/>
      <c r="BH1236" s="34"/>
      <c r="BI1236" s="34"/>
      <c r="BJ1236" s="34"/>
      <c r="BK1236" s="34"/>
      <c r="BL1236" s="34"/>
      <c r="BM1236" s="34"/>
      <c r="BN1236" s="34"/>
      <c r="BO1236" s="34"/>
      <c r="BP1236" s="34"/>
      <c r="BQ1236" s="34"/>
      <c r="BR1236" s="34"/>
      <c r="BS1236" s="34"/>
      <c r="BT1236" s="34"/>
      <c r="BU1236" s="34"/>
      <c r="BV1236" s="34"/>
      <c r="BW1236" s="34"/>
      <c r="BX1236" s="34"/>
      <c r="BY1236" s="34"/>
      <c r="BZ1236" s="34"/>
      <c r="CA1236" s="34"/>
      <c r="CB1236" s="34"/>
      <c r="CC1236" s="34"/>
      <c r="CD1236" s="34"/>
      <c r="CE1236" s="34"/>
      <c r="CF1236" s="34"/>
    </row>
    <row r="1237" spans="18:84"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  <c r="BD1237" s="34"/>
      <c r="BE1237" s="34"/>
      <c r="BF1237" s="34"/>
      <c r="BG1237" s="34"/>
      <c r="BH1237" s="34"/>
      <c r="BI1237" s="34"/>
      <c r="BJ1237" s="34"/>
      <c r="BK1237" s="34"/>
      <c r="BL1237" s="34"/>
      <c r="BM1237" s="34"/>
      <c r="BN1237" s="34"/>
      <c r="BO1237" s="34"/>
      <c r="BP1237" s="34"/>
      <c r="BQ1237" s="34"/>
      <c r="BR1237" s="34"/>
      <c r="BS1237" s="34"/>
      <c r="BT1237" s="34"/>
      <c r="BU1237" s="34"/>
      <c r="BV1237" s="34"/>
      <c r="BW1237" s="34"/>
      <c r="BX1237" s="34"/>
      <c r="BY1237" s="34"/>
      <c r="BZ1237" s="34"/>
      <c r="CA1237" s="34"/>
      <c r="CB1237" s="34"/>
      <c r="CC1237" s="34"/>
      <c r="CD1237" s="34"/>
      <c r="CE1237" s="34"/>
      <c r="CF1237" s="34"/>
    </row>
    <row r="1238" spans="18:84"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  <c r="BD1238" s="34"/>
      <c r="BE1238" s="34"/>
      <c r="BF1238" s="34"/>
      <c r="BG1238" s="34"/>
      <c r="BH1238" s="34"/>
      <c r="BI1238" s="34"/>
      <c r="BJ1238" s="34"/>
      <c r="BK1238" s="34"/>
      <c r="BL1238" s="34"/>
      <c r="BM1238" s="34"/>
      <c r="BN1238" s="34"/>
      <c r="BO1238" s="34"/>
      <c r="BP1238" s="34"/>
      <c r="BQ1238" s="34"/>
      <c r="BR1238" s="34"/>
      <c r="BS1238" s="34"/>
      <c r="BT1238" s="34"/>
      <c r="BU1238" s="34"/>
      <c r="BV1238" s="34"/>
      <c r="BW1238" s="34"/>
      <c r="BX1238" s="34"/>
      <c r="BY1238" s="34"/>
      <c r="BZ1238" s="34"/>
      <c r="CA1238" s="34"/>
      <c r="CB1238" s="34"/>
      <c r="CC1238" s="34"/>
      <c r="CD1238" s="34"/>
      <c r="CE1238" s="34"/>
      <c r="CF1238" s="34"/>
    </row>
    <row r="1239" spans="18:84"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  <c r="BD1239" s="34"/>
      <c r="BE1239" s="34"/>
      <c r="BF1239" s="34"/>
      <c r="BG1239" s="34"/>
      <c r="BH1239" s="34"/>
      <c r="BI1239" s="34"/>
      <c r="BJ1239" s="34"/>
      <c r="BK1239" s="34"/>
      <c r="BL1239" s="34"/>
      <c r="BM1239" s="34"/>
      <c r="BN1239" s="34"/>
      <c r="BO1239" s="34"/>
      <c r="BP1239" s="34"/>
      <c r="BQ1239" s="34"/>
      <c r="BR1239" s="34"/>
      <c r="BS1239" s="34"/>
      <c r="BT1239" s="34"/>
      <c r="BU1239" s="34"/>
      <c r="BV1239" s="34"/>
      <c r="BW1239" s="34"/>
      <c r="BX1239" s="34"/>
      <c r="BY1239" s="34"/>
      <c r="BZ1239" s="34"/>
      <c r="CA1239" s="34"/>
      <c r="CB1239" s="34"/>
      <c r="CC1239" s="34"/>
      <c r="CD1239" s="34"/>
      <c r="CE1239" s="34"/>
      <c r="CF1239" s="34"/>
    </row>
    <row r="1240" spans="18:84"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  <c r="BA1240" s="34"/>
      <c r="BB1240" s="34"/>
      <c r="BC1240" s="34"/>
      <c r="BD1240" s="34"/>
      <c r="BE1240" s="34"/>
      <c r="BF1240" s="34"/>
      <c r="BG1240" s="34"/>
      <c r="BH1240" s="34"/>
      <c r="BI1240" s="34"/>
      <c r="BJ1240" s="34"/>
      <c r="BK1240" s="34"/>
      <c r="BL1240" s="34"/>
      <c r="BM1240" s="34"/>
      <c r="BN1240" s="34"/>
      <c r="BO1240" s="34"/>
      <c r="BP1240" s="34"/>
      <c r="BQ1240" s="34"/>
      <c r="BR1240" s="34"/>
      <c r="BS1240" s="34"/>
      <c r="BT1240" s="34"/>
      <c r="BU1240" s="34"/>
      <c r="BV1240" s="34"/>
      <c r="BW1240" s="34"/>
      <c r="BX1240" s="34"/>
      <c r="BY1240" s="34"/>
      <c r="BZ1240" s="34"/>
      <c r="CA1240" s="34"/>
      <c r="CB1240" s="34"/>
      <c r="CC1240" s="34"/>
      <c r="CD1240" s="34"/>
      <c r="CE1240" s="34"/>
      <c r="CF1240" s="34"/>
    </row>
    <row r="1241" spans="18:84"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  <c r="BA1241" s="34"/>
      <c r="BB1241" s="34"/>
      <c r="BC1241" s="34"/>
      <c r="BD1241" s="34"/>
      <c r="BE1241" s="34"/>
      <c r="BF1241" s="34"/>
      <c r="BG1241" s="34"/>
      <c r="BH1241" s="34"/>
      <c r="BI1241" s="34"/>
      <c r="BJ1241" s="34"/>
      <c r="BK1241" s="34"/>
      <c r="BL1241" s="34"/>
      <c r="BM1241" s="34"/>
      <c r="BN1241" s="34"/>
      <c r="BO1241" s="34"/>
      <c r="BP1241" s="34"/>
      <c r="BQ1241" s="34"/>
      <c r="BR1241" s="34"/>
      <c r="BS1241" s="34"/>
      <c r="BT1241" s="34"/>
      <c r="BU1241" s="34"/>
      <c r="BV1241" s="34"/>
      <c r="BW1241" s="34"/>
      <c r="BX1241" s="34"/>
      <c r="BY1241" s="34"/>
      <c r="BZ1241" s="34"/>
      <c r="CA1241" s="34"/>
      <c r="CB1241" s="34"/>
      <c r="CC1241" s="34"/>
      <c r="CD1241" s="34"/>
      <c r="CE1241" s="34"/>
      <c r="CF1241" s="34"/>
    </row>
    <row r="1242" spans="18:84"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  <c r="BD1242" s="34"/>
      <c r="BE1242" s="34"/>
      <c r="BF1242" s="34"/>
      <c r="BG1242" s="34"/>
      <c r="BH1242" s="34"/>
      <c r="BI1242" s="34"/>
      <c r="BJ1242" s="34"/>
      <c r="BK1242" s="34"/>
      <c r="BL1242" s="34"/>
      <c r="BM1242" s="34"/>
      <c r="BN1242" s="34"/>
      <c r="BO1242" s="34"/>
      <c r="BP1242" s="34"/>
      <c r="BQ1242" s="34"/>
      <c r="BR1242" s="34"/>
      <c r="BS1242" s="34"/>
      <c r="BT1242" s="34"/>
      <c r="BU1242" s="34"/>
      <c r="BV1242" s="34"/>
      <c r="BW1242" s="34"/>
      <c r="BX1242" s="34"/>
      <c r="BY1242" s="34"/>
      <c r="BZ1242" s="34"/>
      <c r="CA1242" s="34"/>
      <c r="CB1242" s="34"/>
      <c r="CC1242" s="34"/>
      <c r="CD1242" s="34"/>
      <c r="CE1242" s="34"/>
      <c r="CF1242" s="34"/>
    </row>
    <row r="1243" spans="18:84"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  <c r="BD1243" s="34"/>
      <c r="BE1243" s="34"/>
      <c r="BF1243" s="34"/>
      <c r="BG1243" s="34"/>
      <c r="BH1243" s="34"/>
      <c r="BI1243" s="34"/>
      <c r="BJ1243" s="34"/>
      <c r="BK1243" s="34"/>
      <c r="BL1243" s="34"/>
      <c r="BM1243" s="34"/>
      <c r="BN1243" s="34"/>
      <c r="BO1243" s="34"/>
      <c r="BP1243" s="34"/>
      <c r="BQ1243" s="34"/>
      <c r="BR1243" s="34"/>
      <c r="BS1243" s="34"/>
      <c r="BT1243" s="34"/>
      <c r="BU1243" s="34"/>
      <c r="BV1243" s="34"/>
      <c r="BW1243" s="34"/>
      <c r="BX1243" s="34"/>
      <c r="BY1243" s="34"/>
      <c r="BZ1243" s="34"/>
      <c r="CA1243" s="34"/>
      <c r="CB1243" s="34"/>
      <c r="CC1243" s="34"/>
      <c r="CD1243" s="34"/>
      <c r="CE1243" s="34"/>
      <c r="CF1243" s="34"/>
    </row>
    <row r="1244" spans="18:84"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  <c r="BD1244" s="34"/>
      <c r="BE1244" s="34"/>
      <c r="BF1244" s="34"/>
      <c r="BG1244" s="34"/>
      <c r="BH1244" s="34"/>
      <c r="BI1244" s="34"/>
      <c r="BJ1244" s="34"/>
      <c r="BK1244" s="34"/>
      <c r="BL1244" s="34"/>
      <c r="BM1244" s="34"/>
      <c r="BN1244" s="34"/>
      <c r="BO1244" s="34"/>
      <c r="BP1244" s="34"/>
      <c r="BQ1244" s="34"/>
      <c r="BR1244" s="34"/>
      <c r="BS1244" s="34"/>
      <c r="BT1244" s="34"/>
      <c r="BU1244" s="34"/>
      <c r="BV1244" s="34"/>
      <c r="BW1244" s="34"/>
      <c r="BX1244" s="34"/>
      <c r="BY1244" s="34"/>
      <c r="BZ1244" s="34"/>
      <c r="CA1244" s="34"/>
      <c r="CB1244" s="34"/>
      <c r="CC1244" s="34"/>
      <c r="CD1244" s="34"/>
      <c r="CE1244" s="34"/>
      <c r="CF1244" s="34"/>
    </row>
    <row r="1245" spans="18:84"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4"/>
      <c r="CB1245" s="34"/>
      <c r="CC1245" s="34"/>
      <c r="CD1245" s="34"/>
      <c r="CE1245" s="34"/>
      <c r="CF1245" s="34"/>
    </row>
    <row r="1246" spans="18:84"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  <c r="BD1246" s="34"/>
      <c r="BE1246" s="34"/>
      <c r="BF1246" s="34"/>
      <c r="BG1246" s="34"/>
      <c r="BH1246" s="34"/>
      <c r="BI1246" s="34"/>
      <c r="BJ1246" s="34"/>
      <c r="BK1246" s="34"/>
      <c r="BL1246" s="34"/>
      <c r="BM1246" s="34"/>
      <c r="BN1246" s="34"/>
      <c r="BO1246" s="34"/>
      <c r="BP1246" s="34"/>
      <c r="BQ1246" s="34"/>
      <c r="BR1246" s="34"/>
      <c r="BS1246" s="34"/>
      <c r="BT1246" s="34"/>
      <c r="BU1246" s="34"/>
      <c r="BV1246" s="34"/>
      <c r="BW1246" s="34"/>
      <c r="BX1246" s="34"/>
      <c r="BY1246" s="34"/>
      <c r="BZ1246" s="34"/>
      <c r="CA1246" s="34"/>
      <c r="CB1246" s="34"/>
      <c r="CC1246" s="34"/>
      <c r="CD1246" s="34"/>
      <c r="CE1246" s="34"/>
      <c r="CF1246" s="34"/>
    </row>
    <row r="1247" spans="18:84"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  <c r="BA1247" s="34"/>
      <c r="BB1247" s="34"/>
      <c r="BC1247" s="34"/>
      <c r="BD1247" s="34"/>
      <c r="BE1247" s="34"/>
      <c r="BF1247" s="34"/>
      <c r="BG1247" s="34"/>
      <c r="BH1247" s="34"/>
      <c r="BI1247" s="34"/>
      <c r="BJ1247" s="34"/>
      <c r="BK1247" s="34"/>
      <c r="BL1247" s="34"/>
      <c r="BM1247" s="34"/>
      <c r="BN1247" s="34"/>
      <c r="BO1247" s="34"/>
      <c r="BP1247" s="34"/>
      <c r="BQ1247" s="34"/>
      <c r="BR1247" s="34"/>
      <c r="BS1247" s="34"/>
      <c r="BT1247" s="34"/>
      <c r="BU1247" s="34"/>
      <c r="BV1247" s="34"/>
      <c r="BW1247" s="34"/>
      <c r="BX1247" s="34"/>
      <c r="BY1247" s="34"/>
      <c r="BZ1247" s="34"/>
      <c r="CA1247" s="34"/>
      <c r="CB1247" s="34"/>
      <c r="CC1247" s="34"/>
      <c r="CD1247" s="34"/>
      <c r="CE1247" s="34"/>
      <c r="CF1247" s="34"/>
    </row>
    <row r="1248" spans="18:84"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4"/>
      <c r="BA1248" s="34"/>
      <c r="BB1248" s="34"/>
      <c r="BC1248" s="34"/>
      <c r="BD1248" s="34"/>
      <c r="BE1248" s="34"/>
      <c r="BF1248" s="34"/>
      <c r="BG1248" s="34"/>
      <c r="BH1248" s="34"/>
      <c r="BI1248" s="34"/>
      <c r="BJ1248" s="34"/>
      <c r="BK1248" s="34"/>
      <c r="BL1248" s="34"/>
      <c r="BM1248" s="34"/>
      <c r="BN1248" s="34"/>
      <c r="BO1248" s="34"/>
      <c r="BP1248" s="34"/>
      <c r="BQ1248" s="34"/>
      <c r="BR1248" s="34"/>
      <c r="BS1248" s="34"/>
      <c r="BT1248" s="34"/>
      <c r="BU1248" s="34"/>
      <c r="BV1248" s="34"/>
      <c r="BW1248" s="34"/>
      <c r="BX1248" s="34"/>
      <c r="BY1248" s="34"/>
      <c r="BZ1248" s="34"/>
      <c r="CA1248" s="34"/>
      <c r="CB1248" s="34"/>
      <c r="CC1248" s="34"/>
      <c r="CD1248" s="34"/>
      <c r="CE1248" s="34"/>
      <c r="CF1248" s="34"/>
    </row>
    <row r="1249" spans="18:84"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  <c r="BD1249" s="34"/>
      <c r="BE1249" s="34"/>
      <c r="BF1249" s="34"/>
      <c r="BG1249" s="34"/>
      <c r="BH1249" s="34"/>
      <c r="BI1249" s="34"/>
      <c r="BJ1249" s="34"/>
      <c r="BK1249" s="34"/>
      <c r="BL1249" s="34"/>
      <c r="BM1249" s="34"/>
      <c r="BN1249" s="34"/>
      <c r="BO1249" s="34"/>
      <c r="BP1249" s="34"/>
      <c r="BQ1249" s="34"/>
      <c r="BR1249" s="34"/>
      <c r="BS1249" s="34"/>
      <c r="BT1249" s="34"/>
      <c r="BU1249" s="34"/>
      <c r="BV1249" s="34"/>
      <c r="BW1249" s="34"/>
      <c r="BX1249" s="34"/>
      <c r="BY1249" s="34"/>
      <c r="BZ1249" s="34"/>
      <c r="CA1249" s="34"/>
      <c r="CB1249" s="34"/>
      <c r="CC1249" s="34"/>
      <c r="CD1249" s="34"/>
      <c r="CE1249" s="34"/>
      <c r="CF1249" s="34"/>
    </row>
    <row r="1250" spans="18:84"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  <c r="BA1250" s="34"/>
      <c r="BB1250" s="34"/>
      <c r="BC1250" s="34"/>
      <c r="BD1250" s="34"/>
      <c r="BE1250" s="34"/>
      <c r="BF1250" s="34"/>
      <c r="BG1250" s="34"/>
      <c r="BH1250" s="34"/>
      <c r="BI1250" s="34"/>
      <c r="BJ1250" s="34"/>
      <c r="BK1250" s="34"/>
      <c r="BL1250" s="34"/>
      <c r="BM1250" s="34"/>
      <c r="BN1250" s="34"/>
      <c r="BO1250" s="34"/>
      <c r="BP1250" s="34"/>
      <c r="BQ1250" s="34"/>
      <c r="BR1250" s="34"/>
      <c r="BS1250" s="34"/>
      <c r="BT1250" s="34"/>
      <c r="BU1250" s="34"/>
      <c r="BV1250" s="34"/>
      <c r="BW1250" s="34"/>
      <c r="BX1250" s="34"/>
      <c r="BY1250" s="34"/>
      <c r="BZ1250" s="34"/>
      <c r="CA1250" s="34"/>
      <c r="CB1250" s="34"/>
      <c r="CC1250" s="34"/>
      <c r="CD1250" s="34"/>
      <c r="CE1250" s="34"/>
      <c r="CF1250" s="34"/>
    </row>
    <row r="1251" spans="18:84"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  <c r="BD1251" s="34"/>
      <c r="BE1251" s="34"/>
      <c r="BF1251" s="34"/>
      <c r="BG1251" s="34"/>
      <c r="BH1251" s="34"/>
      <c r="BI1251" s="34"/>
      <c r="BJ1251" s="34"/>
      <c r="BK1251" s="34"/>
      <c r="BL1251" s="34"/>
      <c r="BM1251" s="34"/>
      <c r="BN1251" s="34"/>
      <c r="BO1251" s="34"/>
      <c r="BP1251" s="34"/>
      <c r="BQ1251" s="34"/>
      <c r="BR1251" s="34"/>
      <c r="BS1251" s="34"/>
      <c r="BT1251" s="34"/>
      <c r="BU1251" s="34"/>
      <c r="BV1251" s="34"/>
      <c r="BW1251" s="34"/>
      <c r="BX1251" s="34"/>
      <c r="BY1251" s="34"/>
      <c r="BZ1251" s="34"/>
      <c r="CA1251" s="34"/>
      <c r="CB1251" s="34"/>
      <c r="CC1251" s="34"/>
      <c r="CD1251" s="34"/>
      <c r="CE1251" s="34"/>
      <c r="CF1251" s="34"/>
    </row>
    <row r="1252" spans="18:84"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  <c r="BC1252" s="34"/>
      <c r="BD1252" s="34"/>
      <c r="BE1252" s="34"/>
      <c r="BF1252" s="34"/>
      <c r="BG1252" s="34"/>
      <c r="BH1252" s="34"/>
      <c r="BI1252" s="34"/>
      <c r="BJ1252" s="34"/>
      <c r="BK1252" s="34"/>
      <c r="BL1252" s="34"/>
      <c r="BM1252" s="34"/>
      <c r="BN1252" s="34"/>
      <c r="BO1252" s="34"/>
      <c r="BP1252" s="34"/>
      <c r="BQ1252" s="34"/>
      <c r="BR1252" s="34"/>
      <c r="BS1252" s="34"/>
      <c r="BT1252" s="34"/>
      <c r="BU1252" s="34"/>
      <c r="BV1252" s="34"/>
      <c r="BW1252" s="34"/>
      <c r="BX1252" s="34"/>
      <c r="BY1252" s="34"/>
      <c r="BZ1252" s="34"/>
      <c r="CA1252" s="34"/>
      <c r="CB1252" s="34"/>
      <c r="CC1252" s="34"/>
      <c r="CD1252" s="34"/>
      <c r="CE1252" s="34"/>
      <c r="CF1252" s="34"/>
    </row>
    <row r="1253" spans="18:84"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  <c r="BC1253" s="34"/>
      <c r="BD1253" s="34"/>
      <c r="BE1253" s="34"/>
      <c r="BF1253" s="34"/>
      <c r="BG1253" s="34"/>
      <c r="BH1253" s="34"/>
      <c r="BI1253" s="34"/>
      <c r="BJ1253" s="34"/>
      <c r="BK1253" s="34"/>
      <c r="BL1253" s="34"/>
      <c r="BM1253" s="34"/>
      <c r="BN1253" s="34"/>
      <c r="BO1253" s="34"/>
      <c r="BP1253" s="34"/>
      <c r="BQ1253" s="34"/>
      <c r="BR1253" s="34"/>
      <c r="BS1253" s="34"/>
      <c r="BT1253" s="34"/>
      <c r="BU1253" s="34"/>
      <c r="BV1253" s="34"/>
      <c r="BW1253" s="34"/>
      <c r="BX1253" s="34"/>
      <c r="BY1253" s="34"/>
      <c r="BZ1253" s="34"/>
      <c r="CA1253" s="34"/>
      <c r="CB1253" s="34"/>
      <c r="CC1253" s="34"/>
      <c r="CD1253" s="34"/>
      <c r="CE1253" s="34"/>
      <c r="CF1253" s="34"/>
    </row>
    <row r="1254" spans="18:84"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  <c r="BC1254" s="34"/>
      <c r="BD1254" s="34"/>
      <c r="BE1254" s="34"/>
      <c r="BF1254" s="34"/>
      <c r="BG1254" s="34"/>
      <c r="BH1254" s="34"/>
      <c r="BI1254" s="34"/>
      <c r="BJ1254" s="34"/>
      <c r="BK1254" s="34"/>
      <c r="BL1254" s="34"/>
      <c r="BM1254" s="34"/>
      <c r="BN1254" s="34"/>
      <c r="BO1254" s="34"/>
      <c r="BP1254" s="34"/>
      <c r="BQ1254" s="34"/>
      <c r="BR1254" s="34"/>
      <c r="BS1254" s="34"/>
      <c r="BT1254" s="34"/>
      <c r="BU1254" s="34"/>
      <c r="BV1254" s="34"/>
      <c r="BW1254" s="34"/>
      <c r="BX1254" s="34"/>
      <c r="BY1254" s="34"/>
      <c r="BZ1254" s="34"/>
      <c r="CA1254" s="34"/>
      <c r="CB1254" s="34"/>
      <c r="CC1254" s="34"/>
      <c r="CD1254" s="34"/>
      <c r="CE1254" s="34"/>
      <c r="CF1254" s="34"/>
    </row>
    <row r="1255" spans="18:84"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  <c r="BC1255" s="34"/>
      <c r="BD1255" s="34"/>
      <c r="BE1255" s="34"/>
      <c r="BF1255" s="34"/>
      <c r="BG1255" s="34"/>
      <c r="BH1255" s="34"/>
      <c r="BI1255" s="34"/>
      <c r="BJ1255" s="34"/>
      <c r="BK1255" s="34"/>
      <c r="BL1255" s="34"/>
      <c r="BM1255" s="34"/>
      <c r="BN1255" s="34"/>
      <c r="BO1255" s="34"/>
      <c r="BP1255" s="34"/>
      <c r="BQ1255" s="34"/>
      <c r="BR1255" s="34"/>
      <c r="BS1255" s="34"/>
      <c r="BT1255" s="34"/>
      <c r="BU1255" s="34"/>
      <c r="BV1255" s="34"/>
      <c r="BW1255" s="34"/>
      <c r="BX1255" s="34"/>
      <c r="BY1255" s="34"/>
      <c r="BZ1255" s="34"/>
      <c r="CA1255" s="34"/>
      <c r="CB1255" s="34"/>
      <c r="CC1255" s="34"/>
      <c r="CD1255" s="34"/>
      <c r="CE1255" s="34"/>
      <c r="CF1255" s="34"/>
    </row>
    <row r="1256" spans="18:84"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  <c r="BC1256" s="34"/>
      <c r="BD1256" s="34"/>
      <c r="BE1256" s="34"/>
      <c r="BF1256" s="34"/>
      <c r="BG1256" s="34"/>
      <c r="BH1256" s="34"/>
      <c r="BI1256" s="34"/>
      <c r="BJ1256" s="34"/>
      <c r="BK1256" s="34"/>
      <c r="BL1256" s="34"/>
      <c r="BM1256" s="34"/>
      <c r="BN1256" s="34"/>
      <c r="BO1256" s="34"/>
      <c r="BP1256" s="34"/>
      <c r="BQ1256" s="34"/>
      <c r="BR1256" s="34"/>
      <c r="BS1256" s="34"/>
      <c r="BT1256" s="34"/>
      <c r="BU1256" s="34"/>
      <c r="BV1256" s="34"/>
      <c r="BW1256" s="34"/>
      <c r="BX1256" s="34"/>
      <c r="BY1256" s="34"/>
      <c r="BZ1256" s="34"/>
      <c r="CA1256" s="34"/>
      <c r="CB1256" s="34"/>
      <c r="CC1256" s="34"/>
      <c r="CD1256" s="34"/>
      <c r="CE1256" s="34"/>
      <c r="CF1256" s="34"/>
    </row>
    <row r="1257" spans="18:84"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  <c r="BD1257" s="34"/>
      <c r="BE1257" s="34"/>
      <c r="BF1257" s="34"/>
      <c r="BG1257" s="34"/>
      <c r="BH1257" s="34"/>
      <c r="BI1257" s="34"/>
      <c r="BJ1257" s="34"/>
      <c r="BK1257" s="34"/>
      <c r="BL1257" s="34"/>
      <c r="BM1257" s="34"/>
      <c r="BN1257" s="34"/>
      <c r="BO1257" s="34"/>
      <c r="BP1257" s="34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4"/>
      <c r="CB1257" s="34"/>
      <c r="CC1257" s="34"/>
      <c r="CD1257" s="34"/>
      <c r="CE1257" s="34"/>
      <c r="CF1257" s="34"/>
    </row>
    <row r="1258" spans="18:84"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  <c r="BD1258" s="34"/>
      <c r="BE1258" s="34"/>
      <c r="BF1258" s="34"/>
      <c r="BG1258" s="34"/>
      <c r="BH1258" s="34"/>
      <c r="BI1258" s="34"/>
      <c r="BJ1258" s="34"/>
      <c r="BK1258" s="34"/>
      <c r="BL1258" s="34"/>
      <c r="BM1258" s="34"/>
      <c r="BN1258" s="34"/>
      <c r="BO1258" s="34"/>
      <c r="BP1258" s="34"/>
      <c r="BQ1258" s="34"/>
      <c r="BR1258" s="34"/>
      <c r="BS1258" s="34"/>
      <c r="BT1258" s="34"/>
      <c r="BU1258" s="34"/>
      <c r="BV1258" s="34"/>
      <c r="BW1258" s="34"/>
      <c r="BX1258" s="34"/>
      <c r="BY1258" s="34"/>
      <c r="BZ1258" s="34"/>
      <c r="CA1258" s="34"/>
      <c r="CB1258" s="34"/>
      <c r="CC1258" s="34"/>
      <c r="CD1258" s="34"/>
      <c r="CE1258" s="34"/>
      <c r="CF1258" s="34"/>
    </row>
    <row r="1259" spans="18:84"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  <c r="BA1259" s="34"/>
      <c r="BB1259" s="34"/>
      <c r="BC1259" s="34"/>
      <c r="BD1259" s="34"/>
      <c r="BE1259" s="34"/>
      <c r="BF1259" s="34"/>
      <c r="BG1259" s="34"/>
      <c r="BH1259" s="34"/>
      <c r="BI1259" s="34"/>
      <c r="BJ1259" s="34"/>
      <c r="BK1259" s="34"/>
      <c r="BL1259" s="34"/>
      <c r="BM1259" s="34"/>
      <c r="BN1259" s="34"/>
      <c r="BO1259" s="34"/>
      <c r="BP1259" s="34"/>
      <c r="BQ1259" s="34"/>
      <c r="BR1259" s="34"/>
      <c r="BS1259" s="34"/>
      <c r="BT1259" s="34"/>
      <c r="BU1259" s="34"/>
      <c r="BV1259" s="34"/>
      <c r="BW1259" s="34"/>
      <c r="BX1259" s="34"/>
      <c r="BY1259" s="34"/>
      <c r="BZ1259" s="34"/>
      <c r="CA1259" s="34"/>
      <c r="CB1259" s="34"/>
      <c r="CC1259" s="34"/>
      <c r="CD1259" s="34"/>
      <c r="CE1259" s="34"/>
      <c r="CF1259" s="34"/>
    </row>
    <row r="1260" spans="18:84"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  <c r="BA1260" s="34"/>
      <c r="BB1260" s="34"/>
      <c r="BC1260" s="34"/>
      <c r="BD1260" s="34"/>
      <c r="BE1260" s="34"/>
      <c r="BF1260" s="34"/>
      <c r="BG1260" s="34"/>
      <c r="BH1260" s="34"/>
      <c r="BI1260" s="34"/>
      <c r="BJ1260" s="34"/>
      <c r="BK1260" s="34"/>
      <c r="BL1260" s="34"/>
      <c r="BM1260" s="34"/>
      <c r="BN1260" s="34"/>
      <c r="BO1260" s="34"/>
      <c r="BP1260" s="34"/>
      <c r="BQ1260" s="34"/>
      <c r="BR1260" s="34"/>
      <c r="BS1260" s="34"/>
      <c r="BT1260" s="34"/>
      <c r="BU1260" s="34"/>
      <c r="BV1260" s="34"/>
      <c r="BW1260" s="34"/>
      <c r="BX1260" s="34"/>
      <c r="BY1260" s="34"/>
      <c r="BZ1260" s="34"/>
      <c r="CA1260" s="34"/>
      <c r="CB1260" s="34"/>
      <c r="CC1260" s="34"/>
      <c r="CD1260" s="34"/>
      <c r="CE1260" s="34"/>
      <c r="CF1260" s="34"/>
    </row>
    <row r="1261" spans="18:84"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  <c r="BA1261" s="34"/>
      <c r="BB1261" s="34"/>
      <c r="BC1261" s="34"/>
      <c r="BD1261" s="34"/>
      <c r="BE1261" s="34"/>
      <c r="BF1261" s="34"/>
      <c r="BG1261" s="34"/>
      <c r="BH1261" s="34"/>
      <c r="BI1261" s="34"/>
      <c r="BJ1261" s="34"/>
      <c r="BK1261" s="34"/>
      <c r="BL1261" s="34"/>
      <c r="BM1261" s="34"/>
      <c r="BN1261" s="34"/>
      <c r="BO1261" s="34"/>
      <c r="BP1261" s="34"/>
      <c r="BQ1261" s="34"/>
      <c r="BR1261" s="34"/>
      <c r="BS1261" s="34"/>
      <c r="BT1261" s="34"/>
      <c r="BU1261" s="34"/>
      <c r="BV1261" s="34"/>
      <c r="BW1261" s="34"/>
      <c r="BX1261" s="34"/>
      <c r="BY1261" s="34"/>
      <c r="BZ1261" s="34"/>
      <c r="CA1261" s="34"/>
      <c r="CB1261" s="34"/>
      <c r="CC1261" s="34"/>
      <c r="CD1261" s="34"/>
      <c r="CE1261" s="34"/>
      <c r="CF1261" s="34"/>
    </row>
    <row r="1262" spans="18:84"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  <c r="BC1262" s="34"/>
      <c r="BD1262" s="34"/>
      <c r="BE1262" s="34"/>
      <c r="BF1262" s="34"/>
      <c r="BG1262" s="34"/>
      <c r="BH1262" s="34"/>
      <c r="BI1262" s="34"/>
      <c r="BJ1262" s="34"/>
      <c r="BK1262" s="34"/>
      <c r="BL1262" s="34"/>
      <c r="BM1262" s="34"/>
      <c r="BN1262" s="34"/>
      <c r="BO1262" s="34"/>
      <c r="BP1262" s="34"/>
      <c r="BQ1262" s="34"/>
      <c r="BR1262" s="34"/>
      <c r="BS1262" s="34"/>
      <c r="BT1262" s="34"/>
      <c r="BU1262" s="34"/>
      <c r="BV1262" s="34"/>
      <c r="BW1262" s="34"/>
      <c r="BX1262" s="34"/>
      <c r="BY1262" s="34"/>
      <c r="BZ1262" s="34"/>
      <c r="CA1262" s="34"/>
      <c r="CB1262" s="34"/>
      <c r="CC1262" s="34"/>
      <c r="CD1262" s="34"/>
      <c r="CE1262" s="34"/>
      <c r="CF1262" s="34"/>
    </row>
    <row r="1263" spans="18:84"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  <c r="BC1263" s="34"/>
      <c r="BD1263" s="34"/>
      <c r="BE1263" s="34"/>
      <c r="BF1263" s="34"/>
      <c r="BG1263" s="34"/>
      <c r="BH1263" s="34"/>
      <c r="BI1263" s="34"/>
      <c r="BJ1263" s="34"/>
      <c r="BK1263" s="34"/>
      <c r="BL1263" s="34"/>
      <c r="BM1263" s="34"/>
      <c r="BN1263" s="34"/>
      <c r="BO1263" s="34"/>
      <c r="BP1263" s="34"/>
      <c r="BQ1263" s="34"/>
      <c r="BR1263" s="34"/>
      <c r="BS1263" s="34"/>
      <c r="BT1263" s="34"/>
      <c r="BU1263" s="34"/>
      <c r="BV1263" s="34"/>
      <c r="BW1263" s="34"/>
      <c r="BX1263" s="34"/>
      <c r="BY1263" s="34"/>
      <c r="BZ1263" s="34"/>
      <c r="CA1263" s="34"/>
      <c r="CB1263" s="34"/>
      <c r="CC1263" s="34"/>
      <c r="CD1263" s="34"/>
      <c r="CE1263" s="34"/>
      <c r="CF1263" s="34"/>
    </row>
    <row r="1264" spans="18:84"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  <c r="BD1264" s="34"/>
      <c r="BE1264" s="34"/>
      <c r="BF1264" s="34"/>
      <c r="BG1264" s="34"/>
      <c r="BH1264" s="34"/>
      <c r="BI1264" s="34"/>
      <c r="BJ1264" s="34"/>
      <c r="BK1264" s="34"/>
      <c r="BL1264" s="34"/>
      <c r="BM1264" s="34"/>
      <c r="BN1264" s="34"/>
      <c r="BO1264" s="34"/>
      <c r="BP1264" s="34"/>
      <c r="BQ1264" s="34"/>
      <c r="BR1264" s="34"/>
      <c r="BS1264" s="34"/>
      <c r="BT1264" s="34"/>
      <c r="BU1264" s="34"/>
      <c r="BV1264" s="34"/>
      <c r="BW1264" s="34"/>
      <c r="BX1264" s="34"/>
      <c r="BY1264" s="34"/>
      <c r="BZ1264" s="34"/>
      <c r="CA1264" s="34"/>
      <c r="CB1264" s="34"/>
      <c r="CC1264" s="34"/>
      <c r="CD1264" s="34"/>
      <c r="CE1264" s="34"/>
      <c r="CF1264" s="34"/>
    </row>
    <row r="1265" spans="18:84"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34"/>
      <c r="BG1265" s="34"/>
      <c r="BH1265" s="34"/>
      <c r="BI1265" s="34"/>
      <c r="BJ1265" s="34"/>
      <c r="BK1265" s="34"/>
      <c r="BL1265" s="34"/>
      <c r="BM1265" s="34"/>
      <c r="BN1265" s="34"/>
      <c r="BO1265" s="34"/>
      <c r="BP1265" s="34"/>
      <c r="BQ1265" s="34"/>
      <c r="BR1265" s="34"/>
      <c r="BS1265" s="34"/>
      <c r="BT1265" s="34"/>
      <c r="BU1265" s="34"/>
      <c r="BV1265" s="34"/>
      <c r="BW1265" s="34"/>
      <c r="BX1265" s="34"/>
      <c r="BY1265" s="34"/>
      <c r="BZ1265" s="34"/>
      <c r="CA1265" s="34"/>
      <c r="CB1265" s="34"/>
      <c r="CC1265" s="34"/>
      <c r="CD1265" s="34"/>
      <c r="CE1265" s="34"/>
      <c r="CF1265" s="34"/>
    </row>
    <row r="1266" spans="18:84"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34"/>
      <c r="BG1266" s="34"/>
      <c r="BH1266" s="34"/>
      <c r="BI1266" s="34"/>
      <c r="BJ1266" s="34"/>
      <c r="BK1266" s="34"/>
      <c r="BL1266" s="34"/>
      <c r="BM1266" s="34"/>
      <c r="BN1266" s="34"/>
      <c r="BO1266" s="34"/>
      <c r="BP1266" s="34"/>
      <c r="BQ1266" s="34"/>
      <c r="BR1266" s="34"/>
      <c r="BS1266" s="34"/>
      <c r="BT1266" s="34"/>
      <c r="BU1266" s="34"/>
      <c r="BV1266" s="34"/>
      <c r="BW1266" s="34"/>
      <c r="BX1266" s="34"/>
      <c r="BY1266" s="34"/>
      <c r="BZ1266" s="34"/>
      <c r="CA1266" s="34"/>
      <c r="CB1266" s="34"/>
      <c r="CC1266" s="34"/>
      <c r="CD1266" s="34"/>
      <c r="CE1266" s="34"/>
      <c r="CF1266" s="34"/>
    </row>
    <row r="1267" spans="18:84"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  <c r="BD1267" s="34"/>
      <c r="BE1267" s="34"/>
      <c r="BF1267" s="34"/>
      <c r="BG1267" s="34"/>
      <c r="BH1267" s="34"/>
      <c r="BI1267" s="34"/>
      <c r="BJ1267" s="34"/>
      <c r="BK1267" s="34"/>
      <c r="BL1267" s="34"/>
      <c r="BM1267" s="34"/>
      <c r="BN1267" s="34"/>
      <c r="BO1267" s="34"/>
      <c r="BP1267" s="34"/>
      <c r="BQ1267" s="34"/>
      <c r="BR1267" s="34"/>
      <c r="BS1267" s="34"/>
      <c r="BT1267" s="34"/>
      <c r="BU1267" s="34"/>
      <c r="BV1267" s="34"/>
      <c r="BW1267" s="34"/>
      <c r="BX1267" s="34"/>
      <c r="BY1267" s="34"/>
      <c r="BZ1267" s="34"/>
      <c r="CA1267" s="34"/>
      <c r="CB1267" s="34"/>
      <c r="CC1267" s="34"/>
      <c r="CD1267" s="34"/>
      <c r="CE1267" s="34"/>
      <c r="CF1267" s="34"/>
    </row>
    <row r="1268" spans="18:84"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  <c r="BC1268" s="34"/>
      <c r="BD1268" s="34"/>
      <c r="BE1268" s="34"/>
      <c r="BF1268" s="34"/>
      <c r="BG1268" s="34"/>
      <c r="BH1268" s="34"/>
      <c r="BI1268" s="34"/>
      <c r="BJ1268" s="34"/>
      <c r="BK1268" s="34"/>
      <c r="BL1268" s="34"/>
      <c r="BM1268" s="34"/>
      <c r="BN1268" s="34"/>
      <c r="BO1268" s="34"/>
      <c r="BP1268" s="34"/>
      <c r="BQ1268" s="34"/>
      <c r="BR1268" s="34"/>
      <c r="BS1268" s="34"/>
      <c r="BT1268" s="34"/>
      <c r="BU1268" s="34"/>
      <c r="BV1268" s="34"/>
      <c r="BW1268" s="34"/>
      <c r="BX1268" s="34"/>
      <c r="BY1268" s="34"/>
      <c r="BZ1268" s="34"/>
      <c r="CA1268" s="34"/>
      <c r="CB1268" s="34"/>
      <c r="CC1268" s="34"/>
      <c r="CD1268" s="34"/>
      <c r="CE1268" s="34"/>
      <c r="CF1268" s="34"/>
    </row>
    <row r="1269" spans="18:84"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  <c r="BC1269" s="34"/>
      <c r="BD1269" s="34"/>
      <c r="BE1269" s="34"/>
      <c r="BF1269" s="34"/>
      <c r="BG1269" s="34"/>
      <c r="BH1269" s="34"/>
      <c r="BI1269" s="34"/>
      <c r="BJ1269" s="34"/>
      <c r="BK1269" s="34"/>
      <c r="BL1269" s="34"/>
      <c r="BM1269" s="34"/>
      <c r="BN1269" s="34"/>
      <c r="BO1269" s="34"/>
      <c r="BP1269" s="34"/>
      <c r="BQ1269" s="34"/>
      <c r="BR1269" s="34"/>
      <c r="BS1269" s="34"/>
      <c r="BT1269" s="34"/>
      <c r="BU1269" s="34"/>
      <c r="BV1269" s="34"/>
      <c r="BW1269" s="34"/>
      <c r="BX1269" s="34"/>
      <c r="BY1269" s="34"/>
      <c r="BZ1269" s="34"/>
      <c r="CA1269" s="34"/>
      <c r="CB1269" s="34"/>
      <c r="CC1269" s="34"/>
      <c r="CD1269" s="34"/>
      <c r="CE1269" s="34"/>
      <c r="CF1269" s="34"/>
    </row>
    <row r="1270" spans="18:84"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  <c r="BC1270" s="34"/>
      <c r="BD1270" s="34"/>
      <c r="BE1270" s="34"/>
      <c r="BF1270" s="34"/>
      <c r="BG1270" s="34"/>
      <c r="BH1270" s="34"/>
      <c r="BI1270" s="34"/>
      <c r="BJ1270" s="34"/>
      <c r="BK1270" s="34"/>
      <c r="BL1270" s="34"/>
      <c r="BM1270" s="34"/>
      <c r="BN1270" s="34"/>
      <c r="BO1270" s="34"/>
      <c r="BP1270" s="34"/>
      <c r="BQ1270" s="34"/>
      <c r="BR1270" s="34"/>
      <c r="BS1270" s="34"/>
      <c r="BT1270" s="34"/>
      <c r="BU1270" s="34"/>
      <c r="BV1270" s="34"/>
      <c r="BW1270" s="34"/>
      <c r="BX1270" s="34"/>
      <c r="BY1270" s="34"/>
      <c r="BZ1270" s="34"/>
      <c r="CA1270" s="34"/>
      <c r="CB1270" s="34"/>
      <c r="CC1270" s="34"/>
      <c r="CD1270" s="34"/>
      <c r="CE1270" s="34"/>
      <c r="CF1270" s="34"/>
    </row>
    <row r="1271" spans="18:84"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  <c r="BA1271" s="34"/>
      <c r="BB1271" s="34"/>
      <c r="BC1271" s="34"/>
      <c r="BD1271" s="34"/>
      <c r="BE1271" s="34"/>
      <c r="BF1271" s="34"/>
      <c r="BG1271" s="34"/>
      <c r="BH1271" s="34"/>
      <c r="BI1271" s="34"/>
      <c r="BJ1271" s="34"/>
      <c r="BK1271" s="34"/>
      <c r="BL1271" s="34"/>
      <c r="BM1271" s="34"/>
      <c r="BN1271" s="34"/>
      <c r="BO1271" s="34"/>
      <c r="BP1271" s="34"/>
      <c r="BQ1271" s="34"/>
      <c r="BR1271" s="34"/>
      <c r="BS1271" s="34"/>
      <c r="BT1271" s="34"/>
      <c r="BU1271" s="34"/>
      <c r="BV1271" s="34"/>
      <c r="BW1271" s="34"/>
      <c r="BX1271" s="34"/>
      <c r="BY1271" s="34"/>
      <c r="BZ1271" s="34"/>
      <c r="CA1271" s="34"/>
      <c r="CB1271" s="34"/>
      <c r="CC1271" s="34"/>
      <c r="CD1271" s="34"/>
      <c r="CE1271" s="34"/>
      <c r="CF1271" s="34"/>
    </row>
    <row r="1272" spans="18:84"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  <c r="BD1272" s="34"/>
      <c r="BE1272" s="34"/>
      <c r="BF1272" s="34"/>
      <c r="BG1272" s="34"/>
      <c r="BH1272" s="34"/>
      <c r="BI1272" s="34"/>
      <c r="BJ1272" s="34"/>
      <c r="BK1272" s="34"/>
      <c r="BL1272" s="34"/>
      <c r="BM1272" s="34"/>
      <c r="BN1272" s="34"/>
      <c r="BO1272" s="34"/>
      <c r="BP1272" s="34"/>
      <c r="BQ1272" s="34"/>
      <c r="BR1272" s="34"/>
      <c r="BS1272" s="34"/>
      <c r="BT1272" s="34"/>
      <c r="BU1272" s="34"/>
      <c r="BV1272" s="34"/>
      <c r="BW1272" s="34"/>
      <c r="BX1272" s="34"/>
      <c r="BY1272" s="34"/>
      <c r="BZ1272" s="34"/>
      <c r="CA1272" s="34"/>
      <c r="CB1272" s="34"/>
      <c r="CC1272" s="34"/>
      <c r="CD1272" s="34"/>
      <c r="CE1272" s="34"/>
      <c r="CF1272" s="34"/>
    </row>
    <row r="1273" spans="18:84"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  <c r="BD1273" s="34"/>
      <c r="BE1273" s="34"/>
      <c r="BF1273" s="34"/>
      <c r="BG1273" s="34"/>
      <c r="BH1273" s="34"/>
      <c r="BI1273" s="34"/>
      <c r="BJ1273" s="34"/>
      <c r="BK1273" s="34"/>
      <c r="BL1273" s="34"/>
      <c r="BM1273" s="34"/>
      <c r="BN1273" s="34"/>
      <c r="BO1273" s="34"/>
      <c r="BP1273" s="34"/>
      <c r="BQ1273" s="34"/>
      <c r="BR1273" s="34"/>
      <c r="BS1273" s="34"/>
      <c r="BT1273" s="34"/>
      <c r="BU1273" s="34"/>
      <c r="BV1273" s="34"/>
      <c r="BW1273" s="34"/>
      <c r="BX1273" s="34"/>
      <c r="BY1273" s="34"/>
      <c r="BZ1273" s="34"/>
      <c r="CA1273" s="34"/>
      <c r="CB1273" s="34"/>
      <c r="CC1273" s="34"/>
      <c r="CD1273" s="34"/>
      <c r="CE1273" s="34"/>
      <c r="CF1273" s="34"/>
    </row>
    <row r="1274" spans="18:84"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  <c r="BD1274" s="34"/>
      <c r="BE1274" s="34"/>
      <c r="BF1274" s="34"/>
      <c r="BG1274" s="34"/>
      <c r="BH1274" s="34"/>
      <c r="BI1274" s="34"/>
      <c r="BJ1274" s="34"/>
      <c r="BK1274" s="34"/>
      <c r="BL1274" s="34"/>
      <c r="BM1274" s="34"/>
      <c r="BN1274" s="34"/>
      <c r="BO1274" s="34"/>
      <c r="BP1274" s="34"/>
      <c r="BQ1274" s="34"/>
      <c r="BR1274" s="34"/>
      <c r="BS1274" s="34"/>
      <c r="BT1274" s="34"/>
      <c r="BU1274" s="34"/>
      <c r="BV1274" s="34"/>
      <c r="BW1274" s="34"/>
      <c r="BX1274" s="34"/>
      <c r="BY1274" s="34"/>
      <c r="BZ1274" s="34"/>
      <c r="CA1274" s="34"/>
      <c r="CB1274" s="34"/>
      <c r="CC1274" s="34"/>
      <c r="CD1274" s="34"/>
      <c r="CE1274" s="34"/>
      <c r="CF1274" s="34"/>
    </row>
    <row r="1275" spans="18:84"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  <c r="BA1275" s="34"/>
      <c r="BB1275" s="34"/>
      <c r="BC1275" s="34"/>
      <c r="BD1275" s="34"/>
      <c r="BE1275" s="34"/>
      <c r="BF1275" s="34"/>
      <c r="BG1275" s="34"/>
      <c r="BH1275" s="34"/>
      <c r="BI1275" s="34"/>
      <c r="BJ1275" s="34"/>
      <c r="BK1275" s="34"/>
      <c r="BL1275" s="34"/>
      <c r="BM1275" s="34"/>
      <c r="BN1275" s="34"/>
      <c r="BO1275" s="34"/>
      <c r="BP1275" s="34"/>
      <c r="BQ1275" s="34"/>
      <c r="BR1275" s="34"/>
      <c r="BS1275" s="34"/>
      <c r="BT1275" s="34"/>
      <c r="BU1275" s="34"/>
      <c r="BV1275" s="34"/>
      <c r="BW1275" s="34"/>
      <c r="BX1275" s="34"/>
      <c r="BY1275" s="34"/>
      <c r="BZ1275" s="34"/>
      <c r="CA1275" s="34"/>
      <c r="CB1275" s="34"/>
      <c r="CC1275" s="34"/>
      <c r="CD1275" s="34"/>
      <c r="CE1275" s="34"/>
      <c r="CF1275" s="34"/>
    </row>
    <row r="1276" spans="18:84"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  <c r="BA1276" s="34"/>
      <c r="BB1276" s="34"/>
      <c r="BC1276" s="34"/>
      <c r="BD1276" s="34"/>
      <c r="BE1276" s="34"/>
      <c r="BF1276" s="34"/>
      <c r="BG1276" s="34"/>
      <c r="BH1276" s="34"/>
      <c r="BI1276" s="34"/>
      <c r="BJ1276" s="34"/>
      <c r="BK1276" s="34"/>
      <c r="BL1276" s="34"/>
      <c r="BM1276" s="34"/>
      <c r="BN1276" s="34"/>
      <c r="BO1276" s="34"/>
      <c r="BP1276" s="34"/>
      <c r="BQ1276" s="34"/>
      <c r="BR1276" s="34"/>
      <c r="BS1276" s="34"/>
      <c r="BT1276" s="34"/>
      <c r="BU1276" s="34"/>
      <c r="BV1276" s="34"/>
      <c r="BW1276" s="34"/>
      <c r="BX1276" s="34"/>
      <c r="BY1276" s="34"/>
      <c r="BZ1276" s="34"/>
      <c r="CA1276" s="34"/>
      <c r="CB1276" s="34"/>
      <c r="CC1276" s="34"/>
      <c r="CD1276" s="34"/>
      <c r="CE1276" s="34"/>
      <c r="CF1276" s="34"/>
    </row>
    <row r="1277" spans="18:84"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4"/>
      <c r="BA1277" s="34"/>
      <c r="BB1277" s="34"/>
      <c r="BC1277" s="34"/>
      <c r="BD1277" s="34"/>
      <c r="BE1277" s="34"/>
      <c r="BF1277" s="34"/>
      <c r="BG1277" s="34"/>
      <c r="BH1277" s="34"/>
      <c r="BI1277" s="34"/>
      <c r="BJ1277" s="34"/>
      <c r="BK1277" s="34"/>
      <c r="BL1277" s="34"/>
      <c r="BM1277" s="34"/>
      <c r="BN1277" s="34"/>
      <c r="BO1277" s="34"/>
      <c r="BP1277" s="34"/>
      <c r="BQ1277" s="34"/>
      <c r="BR1277" s="34"/>
      <c r="BS1277" s="34"/>
      <c r="BT1277" s="34"/>
      <c r="BU1277" s="34"/>
      <c r="BV1277" s="34"/>
      <c r="BW1277" s="34"/>
      <c r="BX1277" s="34"/>
      <c r="BY1277" s="34"/>
      <c r="BZ1277" s="34"/>
      <c r="CA1277" s="34"/>
      <c r="CB1277" s="34"/>
      <c r="CC1277" s="34"/>
      <c r="CD1277" s="34"/>
      <c r="CE1277" s="34"/>
      <c r="CF1277" s="34"/>
    </row>
    <row r="1278" spans="18:84"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  <c r="BC1278" s="34"/>
      <c r="BD1278" s="34"/>
      <c r="BE1278" s="34"/>
      <c r="BF1278" s="34"/>
      <c r="BG1278" s="34"/>
      <c r="BH1278" s="34"/>
      <c r="BI1278" s="34"/>
      <c r="BJ1278" s="34"/>
      <c r="BK1278" s="34"/>
      <c r="BL1278" s="34"/>
      <c r="BM1278" s="34"/>
      <c r="BN1278" s="34"/>
      <c r="BO1278" s="34"/>
      <c r="BP1278" s="34"/>
      <c r="BQ1278" s="34"/>
      <c r="BR1278" s="34"/>
      <c r="BS1278" s="34"/>
      <c r="BT1278" s="34"/>
      <c r="BU1278" s="34"/>
      <c r="BV1278" s="34"/>
      <c r="BW1278" s="34"/>
      <c r="BX1278" s="34"/>
      <c r="BY1278" s="34"/>
      <c r="BZ1278" s="34"/>
      <c r="CA1278" s="34"/>
      <c r="CB1278" s="34"/>
      <c r="CC1278" s="34"/>
      <c r="CD1278" s="34"/>
      <c r="CE1278" s="34"/>
      <c r="CF1278" s="34"/>
    </row>
    <row r="1279" spans="18:84"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  <c r="BC1279" s="34"/>
      <c r="BD1279" s="34"/>
      <c r="BE1279" s="34"/>
      <c r="BF1279" s="34"/>
      <c r="BG1279" s="34"/>
      <c r="BH1279" s="34"/>
      <c r="BI1279" s="34"/>
      <c r="BJ1279" s="34"/>
      <c r="BK1279" s="34"/>
      <c r="BL1279" s="34"/>
      <c r="BM1279" s="34"/>
      <c r="BN1279" s="34"/>
      <c r="BO1279" s="34"/>
      <c r="BP1279" s="34"/>
      <c r="BQ1279" s="34"/>
      <c r="BR1279" s="34"/>
      <c r="BS1279" s="34"/>
      <c r="BT1279" s="34"/>
      <c r="BU1279" s="34"/>
      <c r="BV1279" s="34"/>
      <c r="BW1279" s="34"/>
      <c r="BX1279" s="34"/>
      <c r="BY1279" s="34"/>
      <c r="BZ1279" s="34"/>
      <c r="CA1279" s="34"/>
      <c r="CB1279" s="34"/>
      <c r="CC1279" s="34"/>
      <c r="CD1279" s="34"/>
      <c r="CE1279" s="34"/>
      <c r="CF1279" s="34"/>
    </row>
    <row r="1280" spans="18:84"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  <c r="BC1280" s="34"/>
      <c r="BD1280" s="34"/>
      <c r="BE1280" s="34"/>
      <c r="BF1280" s="34"/>
      <c r="BG1280" s="34"/>
      <c r="BH1280" s="34"/>
      <c r="BI1280" s="34"/>
      <c r="BJ1280" s="34"/>
      <c r="BK1280" s="34"/>
      <c r="BL1280" s="34"/>
      <c r="BM1280" s="34"/>
      <c r="BN1280" s="34"/>
      <c r="BO1280" s="34"/>
      <c r="BP1280" s="34"/>
      <c r="BQ1280" s="34"/>
      <c r="BR1280" s="34"/>
      <c r="BS1280" s="34"/>
      <c r="BT1280" s="34"/>
      <c r="BU1280" s="34"/>
      <c r="BV1280" s="34"/>
      <c r="BW1280" s="34"/>
      <c r="BX1280" s="34"/>
      <c r="BY1280" s="34"/>
      <c r="BZ1280" s="34"/>
      <c r="CA1280" s="34"/>
      <c r="CB1280" s="34"/>
      <c r="CC1280" s="34"/>
      <c r="CD1280" s="34"/>
      <c r="CE1280" s="34"/>
      <c r="CF1280" s="34"/>
    </row>
    <row r="1281" spans="18:84"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34"/>
      <c r="BG1281" s="34"/>
      <c r="BH1281" s="34"/>
      <c r="BI1281" s="34"/>
      <c r="BJ1281" s="34"/>
      <c r="BK1281" s="34"/>
      <c r="BL1281" s="34"/>
      <c r="BM1281" s="34"/>
      <c r="BN1281" s="34"/>
      <c r="BO1281" s="34"/>
      <c r="BP1281" s="34"/>
      <c r="BQ1281" s="34"/>
      <c r="BR1281" s="34"/>
      <c r="BS1281" s="34"/>
      <c r="BT1281" s="34"/>
      <c r="BU1281" s="34"/>
      <c r="BV1281" s="34"/>
      <c r="BW1281" s="34"/>
      <c r="BX1281" s="34"/>
      <c r="BY1281" s="34"/>
      <c r="BZ1281" s="34"/>
      <c r="CA1281" s="34"/>
      <c r="CB1281" s="34"/>
      <c r="CC1281" s="34"/>
      <c r="CD1281" s="34"/>
      <c r="CE1281" s="34"/>
      <c r="CF1281" s="34"/>
    </row>
    <row r="1282" spans="18:84"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34"/>
      <c r="BG1282" s="34"/>
      <c r="BH1282" s="34"/>
      <c r="BI1282" s="34"/>
      <c r="BJ1282" s="34"/>
      <c r="BK1282" s="34"/>
      <c r="BL1282" s="34"/>
      <c r="BM1282" s="34"/>
      <c r="BN1282" s="34"/>
      <c r="BO1282" s="34"/>
      <c r="BP1282" s="34"/>
      <c r="BQ1282" s="34"/>
      <c r="BR1282" s="34"/>
      <c r="BS1282" s="34"/>
      <c r="BT1282" s="34"/>
      <c r="BU1282" s="34"/>
      <c r="BV1282" s="34"/>
      <c r="BW1282" s="34"/>
      <c r="BX1282" s="34"/>
      <c r="BY1282" s="34"/>
      <c r="BZ1282" s="34"/>
      <c r="CA1282" s="34"/>
      <c r="CB1282" s="34"/>
      <c r="CC1282" s="34"/>
      <c r="CD1282" s="34"/>
      <c r="CE1282" s="34"/>
      <c r="CF1282" s="34"/>
    </row>
    <row r="1283" spans="18:84"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34"/>
      <c r="BG1283" s="34"/>
      <c r="BH1283" s="34"/>
      <c r="BI1283" s="34"/>
      <c r="BJ1283" s="34"/>
      <c r="BK1283" s="34"/>
      <c r="BL1283" s="34"/>
      <c r="BM1283" s="34"/>
      <c r="BN1283" s="34"/>
      <c r="BO1283" s="34"/>
      <c r="BP1283" s="34"/>
      <c r="BQ1283" s="34"/>
      <c r="BR1283" s="34"/>
      <c r="BS1283" s="34"/>
      <c r="BT1283" s="34"/>
      <c r="BU1283" s="34"/>
      <c r="BV1283" s="34"/>
      <c r="BW1283" s="34"/>
      <c r="BX1283" s="34"/>
      <c r="BY1283" s="34"/>
      <c r="BZ1283" s="34"/>
      <c r="CA1283" s="34"/>
      <c r="CB1283" s="34"/>
      <c r="CC1283" s="34"/>
      <c r="CD1283" s="34"/>
      <c r="CE1283" s="34"/>
      <c r="CF1283" s="34"/>
    </row>
    <row r="1284" spans="18:84"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34"/>
      <c r="BG1284" s="34"/>
      <c r="BH1284" s="34"/>
      <c r="BI1284" s="34"/>
      <c r="BJ1284" s="34"/>
      <c r="BK1284" s="34"/>
      <c r="BL1284" s="34"/>
      <c r="BM1284" s="34"/>
      <c r="BN1284" s="34"/>
      <c r="BO1284" s="34"/>
      <c r="BP1284" s="34"/>
      <c r="BQ1284" s="34"/>
      <c r="BR1284" s="34"/>
      <c r="BS1284" s="34"/>
      <c r="BT1284" s="34"/>
      <c r="BU1284" s="34"/>
      <c r="BV1284" s="34"/>
      <c r="BW1284" s="34"/>
      <c r="BX1284" s="34"/>
      <c r="BY1284" s="34"/>
      <c r="BZ1284" s="34"/>
      <c r="CA1284" s="34"/>
      <c r="CB1284" s="34"/>
      <c r="CC1284" s="34"/>
      <c r="CD1284" s="34"/>
      <c r="CE1284" s="34"/>
      <c r="CF1284" s="34"/>
    </row>
    <row r="1285" spans="18:84"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  <c r="BC1285" s="34"/>
      <c r="BD1285" s="34"/>
      <c r="BE1285" s="34"/>
      <c r="BF1285" s="34"/>
      <c r="BG1285" s="34"/>
      <c r="BH1285" s="34"/>
      <c r="BI1285" s="34"/>
      <c r="BJ1285" s="34"/>
      <c r="BK1285" s="34"/>
      <c r="BL1285" s="34"/>
      <c r="BM1285" s="34"/>
      <c r="BN1285" s="34"/>
      <c r="BO1285" s="34"/>
      <c r="BP1285" s="34"/>
      <c r="BQ1285" s="34"/>
      <c r="BR1285" s="34"/>
      <c r="BS1285" s="34"/>
      <c r="BT1285" s="34"/>
      <c r="BU1285" s="34"/>
      <c r="BV1285" s="34"/>
      <c r="BW1285" s="34"/>
      <c r="BX1285" s="34"/>
      <c r="BY1285" s="34"/>
      <c r="BZ1285" s="34"/>
      <c r="CA1285" s="34"/>
      <c r="CB1285" s="34"/>
      <c r="CC1285" s="34"/>
      <c r="CD1285" s="34"/>
      <c r="CE1285" s="34"/>
      <c r="CF1285" s="34"/>
    </row>
    <row r="1286" spans="18:84"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  <c r="BC1286" s="34"/>
      <c r="BD1286" s="34"/>
      <c r="BE1286" s="34"/>
      <c r="BF1286" s="34"/>
      <c r="BG1286" s="34"/>
      <c r="BH1286" s="34"/>
      <c r="BI1286" s="34"/>
      <c r="BJ1286" s="34"/>
      <c r="BK1286" s="34"/>
      <c r="BL1286" s="34"/>
      <c r="BM1286" s="34"/>
      <c r="BN1286" s="34"/>
      <c r="BO1286" s="34"/>
      <c r="BP1286" s="34"/>
      <c r="BQ1286" s="34"/>
      <c r="BR1286" s="34"/>
      <c r="BS1286" s="34"/>
      <c r="BT1286" s="34"/>
      <c r="BU1286" s="34"/>
      <c r="BV1286" s="34"/>
      <c r="BW1286" s="34"/>
      <c r="BX1286" s="34"/>
      <c r="BY1286" s="34"/>
      <c r="BZ1286" s="34"/>
      <c r="CA1286" s="34"/>
      <c r="CB1286" s="34"/>
      <c r="CC1286" s="34"/>
      <c r="CD1286" s="34"/>
      <c r="CE1286" s="34"/>
      <c r="CF1286" s="34"/>
    </row>
    <row r="1287" spans="18:84"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  <c r="BC1287" s="34"/>
      <c r="BD1287" s="34"/>
      <c r="BE1287" s="34"/>
      <c r="BF1287" s="34"/>
      <c r="BG1287" s="34"/>
      <c r="BH1287" s="34"/>
      <c r="BI1287" s="34"/>
      <c r="BJ1287" s="34"/>
      <c r="BK1287" s="34"/>
      <c r="BL1287" s="34"/>
      <c r="BM1287" s="34"/>
      <c r="BN1287" s="34"/>
      <c r="BO1287" s="34"/>
      <c r="BP1287" s="34"/>
      <c r="BQ1287" s="34"/>
      <c r="BR1287" s="34"/>
      <c r="BS1287" s="34"/>
      <c r="BT1287" s="34"/>
      <c r="BU1287" s="34"/>
      <c r="BV1287" s="34"/>
      <c r="BW1287" s="34"/>
      <c r="BX1287" s="34"/>
      <c r="BY1287" s="34"/>
      <c r="BZ1287" s="34"/>
      <c r="CA1287" s="34"/>
      <c r="CB1287" s="34"/>
      <c r="CC1287" s="34"/>
      <c r="CD1287" s="34"/>
      <c r="CE1287" s="34"/>
      <c r="CF1287" s="34"/>
    </row>
    <row r="1288" spans="18:84"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  <c r="BC1288" s="34"/>
      <c r="BD1288" s="34"/>
      <c r="BE1288" s="34"/>
      <c r="BF1288" s="34"/>
      <c r="BG1288" s="34"/>
      <c r="BH1288" s="34"/>
      <c r="BI1288" s="34"/>
      <c r="BJ1288" s="34"/>
      <c r="BK1288" s="34"/>
      <c r="BL1288" s="34"/>
      <c r="BM1288" s="34"/>
      <c r="BN1288" s="34"/>
      <c r="BO1288" s="34"/>
      <c r="BP1288" s="34"/>
      <c r="BQ1288" s="34"/>
      <c r="BR1288" s="34"/>
      <c r="BS1288" s="34"/>
      <c r="BT1288" s="34"/>
      <c r="BU1288" s="34"/>
      <c r="BV1288" s="34"/>
      <c r="BW1288" s="34"/>
      <c r="BX1288" s="34"/>
      <c r="BY1288" s="34"/>
      <c r="BZ1288" s="34"/>
      <c r="CA1288" s="34"/>
      <c r="CB1288" s="34"/>
      <c r="CC1288" s="34"/>
      <c r="CD1288" s="34"/>
      <c r="CE1288" s="34"/>
      <c r="CF1288" s="34"/>
    </row>
    <row r="1289" spans="18:84"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  <c r="BD1289" s="34"/>
      <c r="BE1289" s="34"/>
      <c r="BF1289" s="34"/>
      <c r="BG1289" s="34"/>
      <c r="BH1289" s="34"/>
      <c r="BI1289" s="34"/>
      <c r="BJ1289" s="34"/>
      <c r="BK1289" s="34"/>
      <c r="BL1289" s="34"/>
      <c r="BM1289" s="34"/>
      <c r="BN1289" s="34"/>
      <c r="BO1289" s="34"/>
      <c r="BP1289" s="34"/>
      <c r="BQ1289" s="34"/>
      <c r="BR1289" s="34"/>
      <c r="BS1289" s="34"/>
      <c r="BT1289" s="34"/>
      <c r="BU1289" s="34"/>
      <c r="BV1289" s="34"/>
      <c r="BW1289" s="34"/>
      <c r="BX1289" s="34"/>
      <c r="BY1289" s="34"/>
      <c r="BZ1289" s="34"/>
      <c r="CA1289" s="34"/>
      <c r="CB1289" s="34"/>
      <c r="CC1289" s="34"/>
      <c r="CD1289" s="34"/>
      <c r="CE1289" s="34"/>
      <c r="CF1289" s="34"/>
    </row>
    <row r="1290" spans="18:84"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  <c r="BV1290" s="34"/>
      <c r="BW1290" s="34"/>
      <c r="BX1290" s="34"/>
      <c r="BY1290" s="34"/>
      <c r="BZ1290" s="34"/>
      <c r="CA1290" s="34"/>
      <c r="CB1290" s="34"/>
      <c r="CC1290" s="34"/>
      <c r="CD1290" s="34"/>
      <c r="CE1290" s="34"/>
      <c r="CF1290" s="34"/>
    </row>
    <row r="1291" spans="18:84"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  <c r="BM1291" s="34"/>
      <c r="BN1291" s="34"/>
      <c r="BO1291" s="34"/>
      <c r="BP1291" s="34"/>
      <c r="BQ1291" s="34"/>
      <c r="BR1291" s="34"/>
      <c r="BS1291" s="34"/>
      <c r="BT1291" s="34"/>
      <c r="BU1291" s="34"/>
      <c r="BV1291" s="34"/>
      <c r="BW1291" s="34"/>
      <c r="BX1291" s="34"/>
      <c r="BY1291" s="34"/>
      <c r="BZ1291" s="34"/>
      <c r="CA1291" s="34"/>
      <c r="CB1291" s="34"/>
      <c r="CC1291" s="34"/>
      <c r="CD1291" s="34"/>
      <c r="CE1291" s="34"/>
      <c r="CF1291" s="34"/>
    </row>
    <row r="1292" spans="18:84"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/>
      <c r="BA1292" s="34"/>
      <c r="BB1292" s="34"/>
      <c r="BC1292" s="34"/>
      <c r="BD1292" s="34"/>
      <c r="BE1292" s="34"/>
      <c r="BF1292" s="34"/>
      <c r="BG1292" s="34"/>
      <c r="BH1292" s="34"/>
      <c r="BI1292" s="34"/>
      <c r="BJ1292" s="34"/>
      <c r="BK1292" s="34"/>
      <c r="BL1292" s="34"/>
      <c r="BM1292" s="34"/>
      <c r="BN1292" s="34"/>
      <c r="BO1292" s="34"/>
      <c r="BP1292" s="34"/>
      <c r="BQ1292" s="34"/>
      <c r="BR1292" s="34"/>
      <c r="BS1292" s="34"/>
      <c r="BT1292" s="34"/>
      <c r="BU1292" s="34"/>
      <c r="BV1292" s="34"/>
      <c r="BW1292" s="34"/>
      <c r="BX1292" s="34"/>
      <c r="BY1292" s="34"/>
      <c r="BZ1292" s="34"/>
      <c r="CA1292" s="34"/>
      <c r="CB1292" s="34"/>
      <c r="CC1292" s="34"/>
      <c r="CD1292" s="34"/>
      <c r="CE1292" s="34"/>
      <c r="CF1292" s="34"/>
    </row>
    <row r="1293" spans="18:84"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  <c r="BA1293" s="34"/>
      <c r="BB1293" s="34"/>
      <c r="BC1293" s="34"/>
      <c r="BD1293" s="34"/>
      <c r="BE1293" s="34"/>
      <c r="BF1293" s="34"/>
      <c r="BG1293" s="34"/>
      <c r="BH1293" s="34"/>
      <c r="BI1293" s="34"/>
      <c r="BJ1293" s="34"/>
      <c r="BK1293" s="34"/>
      <c r="BL1293" s="34"/>
      <c r="BM1293" s="34"/>
      <c r="BN1293" s="34"/>
      <c r="BO1293" s="34"/>
      <c r="BP1293" s="34"/>
      <c r="BQ1293" s="34"/>
      <c r="BR1293" s="34"/>
      <c r="BS1293" s="34"/>
      <c r="BT1293" s="34"/>
      <c r="BU1293" s="34"/>
      <c r="BV1293" s="34"/>
      <c r="BW1293" s="34"/>
      <c r="BX1293" s="34"/>
      <c r="BY1293" s="34"/>
      <c r="BZ1293" s="34"/>
      <c r="CA1293" s="34"/>
      <c r="CB1293" s="34"/>
      <c r="CC1293" s="34"/>
      <c r="CD1293" s="34"/>
      <c r="CE1293" s="34"/>
      <c r="CF1293" s="34"/>
    </row>
    <row r="1294" spans="18:84"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4"/>
      <c r="BA1294" s="34"/>
      <c r="BB1294" s="34"/>
      <c r="BC1294" s="34"/>
      <c r="BD1294" s="34"/>
      <c r="BE1294" s="34"/>
      <c r="BF1294" s="34"/>
      <c r="BG1294" s="34"/>
      <c r="BH1294" s="34"/>
      <c r="BI1294" s="34"/>
      <c r="BJ1294" s="34"/>
      <c r="BK1294" s="34"/>
      <c r="BL1294" s="34"/>
      <c r="BM1294" s="34"/>
      <c r="BN1294" s="34"/>
      <c r="BO1294" s="34"/>
      <c r="BP1294" s="34"/>
      <c r="BQ1294" s="34"/>
      <c r="BR1294" s="34"/>
      <c r="BS1294" s="34"/>
      <c r="BT1294" s="34"/>
      <c r="BU1294" s="34"/>
      <c r="BV1294" s="34"/>
      <c r="BW1294" s="34"/>
      <c r="BX1294" s="34"/>
      <c r="BY1294" s="34"/>
      <c r="BZ1294" s="34"/>
      <c r="CA1294" s="34"/>
      <c r="CB1294" s="34"/>
      <c r="CC1294" s="34"/>
      <c r="CD1294" s="34"/>
      <c r="CE1294" s="34"/>
      <c r="CF1294" s="34"/>
    </row>
    <row r="1295" spans="18:84"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4"/>
      <c r="BA1295" s="34"/>
      <c r="BB1295" s="34"/>
      <c r="BC1295" s="34"/>
      <c r="BD1295" s="34"/>
      <c r="BE1295" s="34"/>
      <c r="BF1295" s="34"/>
      <c r="BG1295" s="34"/>
      <c r="BH1295" s="34"/>
      <c r="BI1295" s="34"/>
      <c r="BJ1295" s="34"/>
      <c r="BK1295" s="34"/>
      <c r="BL1295" s="34"/>
      <c r="BM1295" s="34"/>
      <c r="BN1295" s="34"/>
      <c r="BO1295" s="34"/>
      <c r="BP1295" s="34"/>
      <c r="BQ1295" s="34"/>
      <c r="BR1295" s="34"/>
      <c r="BS1295" s="34"/>
      <c r="BT1295" s="34"/>
      <c r="BU1295" s="34"/>
      <c r="BV1295" s="34"/>
      <c r="BW1295" s="34"/>
      <c r="BX1295" s="34"/>
      <c r="BY1295" s="34"/>
      <c r="BZ1295" s="34"/>
      <c r="CA1295" s="34"/>
      <c r="CB1295" s="34"/>
      <c r="CC1295" s="34"/>
      <c r="CD1295" s="34"/>
      <c r="CE1295" s="34"/>
      <c r="CF1295" s="34"/>
    </row>
    <row r="1296" spans="18:84"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4"/>
      <c r="BA1296" s="34"/>
      <c r="BB1296" s="34"/>
      <c r="BC1296" s="34"/>
      <c r="BD1296" s="34"/>
      <c r="BE1296" s="34"/>
      <c r="BF1296" s="34"/>
      <c r="BG1296" s="34"/>
      <c r="BH1296" s="34"/>
      <c r="BI1296" s="34"/>
      <c r="BJ1296" s="34"/>
      <c r="BK1296" s="34"/>
      <c r="BL1296" s="34"/>
      <c r="BM1296" s="34"/>
      <c r="BN1296" s="34"/>
      <c r="BO1296" s="34"/>
      <c r="BP1296" s="34"/>
      <c r="BQ1296" s="34"/>
      <c r="BR1296" s="34"/>
      <c r="BS1296" s="34"/>
      <c r="BT1296" s="34"/>
      <c r="BU1296" s="34"/>
      <c r="BV1296" s="34"/>
      <c r="BW1296" s="34"/>
      <c r="BX1296" s="34"/>
      <c r="BY1296" s="34"/>
      <c r="BZ1296" s="34"/>
      <c r="CA1296" s="34"/>
      <c r="CB1296" s="34"/>
      <c r="CC1296" s="34"/>
      <c r="CD1296" s="34"/>
      <c r="CE1296" s="34"/>
      <c r="CF1296" s="34"/>
    </row>
    <row r="1297" spans="18:84"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  <c r="BA1297" s="34"/>
      <c r="BB1297" s="34"/>
      <c r="BC1297" s="34"/>
      <c r="BD1297" s="34"/>
      <c r="BE1297" s="34"/>
      <c r="BF1297" s="34"/>
      <c r="BG1297" s="34"/>
      <c r="BH1297" s="34"/>
      <c r="BI1297" s="34"/>
      <c r="BJ1297" s="34"/>
      <c r="BK1297" s="34"/>
      <c r="BL1297" s="34"/>
      <c r="BM1297" s="34"/>
      <c r="BN1297" s="34"/>
      <c r="BO1297" s="34"/>
      <c r="BP1297" s="34"/>
      <c r="BQ1297" s="34"/>
      <c r="BR1297" s="34"/>
      <c r="BS1297" s="34"/>
      <c r="BT1297" s="34"/>
      <c r="BU1297" s="34"/>
      <c r="BV1297" s="34"/>
      <c r="BW1297" s="34"/>
      <c r="BX1297" s="34"/>
      <c r="BY1297" s="34"/>
      <c r="BZ1297" s="34"/>
      <c r="CA1297" s="34"/>
      <c r="CB1297" s="34"/>
      <c r="CC1297" s="34"/>
      <c r="CD1297" s="34"/>
      <c r="CE1297" s="34"/>
      <c r="CF1297" s="34"/>
    </row>
    <row r="1298" spans="18:84"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4"/>
      <c r="BA1298" s="34"/>
      <c r="BB1298" s="34"/>
      <c r="BC1298" s="34"/>
      <c r="BD1298" s="34"/>
      <c r="BE1298" s="34"/>
      <c r="BF1298" s="34"/>
      <c r="BG1298" s="34"/>
      <c r="BH1298" s="34"/>
      <c r="BI1298" s="34"/>
      <c r="BJ1298" s="34"/>
      <c r="BK1298" s="34"/>
      <c r="BL1298" s="34"/>
      <c r="BM1298" s="34"/>
      <c r="BN1298" s="34"/>
      <c r="BO1298" s="34"/>
      <c r="BP1298" s="34"/>
      <c r="BQ1298" s="34"/>
      <c r="BR1298" s="34"/>
      <c r="BS1298" s="34"/>
      <c r="BT1298" s="34"/>
      <c r="BU1298" s="34"/>
      <c r="BV1298" s="34"/>
      <c r="BW1298" s="34"/>
      <c r="BX1298" s="34"/>
      <c r="BY1298" s="34"/>
      <c r="BZ1298" s="34"/>
      <c r="CA1298" s="34"/>
      <c r="CB1298" s="34"/>
      <c r="CC1298" s="34"/>
      <c r="CD1298" s="34"/>
      <c r="CE1298" s="34"/>
      <c r="CF1298" s="34"/>
    </row>
    <row r="1299" spans="18:84"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  <c r="BA1299" s="34"/>
      <c r="BB1299" s="34"/>
      <c r="BC1299" s="34"/>
      <c r="BD1299" s="34"/>
      <c r="BE1299" s="34"/>
      <c r="BF1299" s="34"/>
      <c r="BG1299" s="34"/>
      <c r="BH1299" s="34"/>
      <c r="BI1299" s="34"/>
      <c r="BJ1299" s="34"/>
      <c r="BK1299" s="34"/>
      <c r="BL1299" s="34"/>
      <c r="BM1299" s="34"/>
      <c r="BN1299" s="34"/>
      <c r="BO1299" s="34"/>
      <c r="BP1299" s="34"/>
      <c r="BQ1299" s="34"/>
      <c r="BR1299" s="34"/>
      <c r="BS1299" s="34"/>
      <c r="BT1299" s="34"/>
      <c r="BU1299" s="34"/>
      <c r="BV1299" s="34"/>
      <c r="BW1299" s="34"/>
      <c r="BX1299" s="34"/>
      <c r="BY1299" s="34"/>
      <c r="BZ1299" s="34"/>
      <c r="CA1299" s="34"/>
      <c r="CB1299" s="34"/>
      <c r="CC1299" s="34"/>
      <c r="CD1299" s="34"/>
      <c r="CE1299" s="34"/>
      <c r="CF1299" s="34"/>
    </row>
    <row r="1300" spans="18:84"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  <c r="BC1300" s="34"/>
      <c r="BD1300" s="34"/>
      <c r="BE1300" s="34"/>
      <c r="BF1300" s="34"/>
      <c r="BG1300" s="34"/>
      <c r="BH1300" s="34"/>
      <c r="BI1300" s="34"/>
      <c r="BJ1300" s="34"/>
      <c r="BK1300" s="34"/>
      <c r="BL1300" s="34"/>
      <c r="BM1300" s="34"/>
      <c r="BN1300" s="34"/>
      <c r="BO1300" s="34"/>
      <c r="BP1300" s="34"/>
      <c r="BQ1300" s="34"/>
      <c r="BR1300" s="34"/>
      <c r="BS1300" s="34"/>
      <c r="BT1300" s="34"/>
      <c r="BU1300" s="34"/>
      <c r="BV1300" s="34"/>
      <c r="BW1300" s="34"/>
      <c r="BX1300" s="34"/>
      <c r="BY1300" s="34"/>
      <c r="BZ1300" s="34"/>
      <c r="CA1300" s="34"/>
      <c r="CB1300" s="34"/>
      <c r="CC1300" s="34"/>
      <c r="CD1300" s="34"/>
      <c r="CE1300" s="34"/>
      <c r="CF1300" s="34"/>
    </row>
    <row r="1301" spans="18:84"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  <c r="BC1301" s="34"/>
      <c r="BD1301" s="34"/>
      <c r="BE1301" s="34"/>
      <c r="BF1301" s="34"/>
      <c r="BG1301" s="34"/>
      <c r="BH1301" s="34"/>
      <c r="BI1301" s="34"/>
      <c r="BJ1301" s="34"/>
      <c r="BK1301" s="34"/>
      <c r="BL1301" s="34"/>
      <c r="BM1301" s="34"/>
      <c r="BN1301" s="34"/>
      <c r="BO1301" s="34"/>
      <c r="BP1301" s="34"/>
      <c r="BQ1301" s="34"/>
      <c r="BR1301" s="34"/>
      <c r="BS1301" s="34"/>
      <c r="BT1301" s="34"/>
      <c r="BU1301" s="34"/>
      <c r="BV1301" s="34"/>
      <c r="BW1301" s="34"/>
      <c r="BX1301" s="34"/>
      <c r="BY1301" s="34"/>
      <c r="BZ1301" s="34"/>
      <c r="CA1301" s="34"/>
      <c r="CB1301" s="34"/>
      <c r="CC1301" s="34"/>
      <c r="CD1301" s="34"/>
      <c r="CE1301" s="34"/>
      <c r="CF1301" s="34"/>
    </row>
    <row r="1302" spans="18:84"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  <c r="BA1302" s="34"/>
      <c r="BB1302" s="34"/>
      <c r="BC1302" s="34"/>
      <c r="BD1302" s="34"/>
      <c r="BE1302" s="34"/>
      <c r="BF1302" s="34"/>
      <c r="BG1302" s="34"/>
      <c r="BH1302" s="34"/>
      <c r="BI1302" s="34"/>
      <c r="BJ1302" s="34"/>
      <c r="BK1302" s="34"/>
      <c r="BL1302" s="34"/>
      <c r="BM1302" s="34"/>
      <c r="BN1302" s="34"/>
      <c r="BO1302" s="34"/>
      <c r="BP1302" s="34"/>
      <c r="BQ1302" s="34"/>
      <c r="BR1302" s="34"/>
      <c r="BS1302" s="34"/>
      <c r="BT1302" s="34"/>
      <c r="BU1302" s="34"/>
      <c r="BV1302" s="34"/>
      <c r="BW1302" s="34"/>
      <c r="BX1302" s="34"/>
      <c r="BY1302" s="34"/>
      <c r="BZ1302" s="34"/>
      <c r="CA1302" s="34"/>
      <c r="CB1302" s="34"/>
      <c r="CC1302" s="34"/>
      <c r="CD1302" s="34"/>
      <c r="CE1302" s="34"/>
      <c r="CF1302" s="34"/>
    </row>
    <row r="1303" spans="18:84"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  <c r="BC1303" s="34"/>
      <c r="BD1303" s="34"/>
      <c r="BE1303" s="34"/>
      <c r="BF1303" s="34"/>
      <c r="BG1303" s="34"/>
      <c r="BH1303" s="34"/>
      <c r="BI1303" s="34"/>
      <c r="BJ1303" s="34"/>
      <c r="BK1303" s="34"/>
      <c r="BL1303" s="34"/>
      <c r="BM1303" s="34"/>
      <c r="BN1303" s="34"/>
      <c r="BO1303" s="34"/>
      <c r="BP1303" s="34"/>
      <c r="BQ1303" s="34"/>
      <c r="BR1303" s="34"/>
      <c r="BS1303" s="34"/>
      <c r="BT1303" s="34"/>
      <c r="BU1303" s="34"/>
      <c r="BV1303" s="34"/>
      <c r="BW1303" s="34"/>
      <c r="BX1303" s="34"/>
      <c r="BY1303" s="34"/>
      <c r="BZ1303" s="34"/>
      <c r="CA1303" s="34"/>
      <c r="CB1303" s="34"/>
      <c r="CC1303" s="34"/>
      <c r="CD1303" s="34"/>
      <c r="CE1303" s="34"/>
      <c r="CF1303" s="34"/>
    </row>
    <row r="1304" spans="18:84"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  <c r="BC1304" s="34"/>
      <c r="BD1304" s="34"/>
      <c r="BE1304" s="34"/>
      <c r="BF1304" s="34"/>
      <c r="BG1304" s="34"/>
      <c r="BH1304" s="34"/>
      <c r="BI1304" s="34"/>
      <c r="BJ1304" s="34"/>
      <c r="BK1304" s="34"/>
      <c r="BL1304" s="34"/>
      <c r="BM1304" s="34"/>
      <c r="BN1304" s="34"/>
      <c r="BO1304" s="34"/>
      <c r="BP1304" s="34"/>
      <c r="BQ1304" s="34"/>
      <c r="BR1304" s="34"/>
      <c r="BS1304" s="34"/>
      <c r="BT1304" s="34"/>
      <c r="BU1304" s="34"/>
      <c r="BV1304" s="34"/>
      <c r="BW1304" s="34"/>
      <c r="BX1304" s="34"/>
      <c r="BY1304" s="34"/>
      <c r="BZ1304" s="34"/>
      <c r="CA1304" s="34"/>
      <c r="CB1304" s="34"/>
      <c r="CC1304" s="34"/>
      <c r="CD1304" s="34"/>
      <c r="CE1304" s="34"/>
      <c r="CF1304" s="34"/>
    </row>
    <row r="1305" spans="18:84"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  <c r="BA1305" s="34"/>
      <c r="BB1305" s="34"/>
      <c r="BC1305" s="34"/>
      <c r="BD1305" s="34"/>
      <c r="BE1305" s="34"/>
      <c r="BF1305" s="34"/>
      <c r="BG1305" s="34"/>
      <c r="BH1305" s="34"/>
      <c r="BI1305" s="34"/>
      <c r="BJ1305" s="34"/>
      <c r="BK1305" s="34"/>
      <c r="BL1305" s="34"/>
      <c r="BM1305" s="34"/>
      <c r="BN1305" s="34"/>
      <c r="BO1305" s="34"/>
      <c r="BP1305" s="34"/>
      <c r="BQ1305" s="34"/>
      <c r="BR1305" s="34"/>
      <c r="BS1305" s="34"/>
      <c r="BT1305" s="34"/>
      <c r="BU1305" s="34"/>
      <c r="BV1305" s="34"/>
      <c r="BW1305" s="34"/>
      <c r="BX1305" s="34"/>
      <c r="BY1305" s="34"/>
      <c r="BZ1305" s="34"/>
      <c r="CA1305" s="34"/>
      <c r="CB1305" s="34"/>
      <c r="CC1305" s="34"/>
      <c r="CD1305" s="34"/>
      <c r="CE1305" s="34"/>
      <c r="CF1305" s="34"/>
    </row>
    <row r="1306" spans="18:84"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  <c r="BA1306" s="34"/>
      <c r="BB1306" s="34"/>
      <c r="BC1306" s="34"/>
      <c r="BD1306" s="34"/>
      <c r="BE1306" s="34"/>
      <c r="BF1306" s="34"/>
      <c r="BG1306" s="34"/>
      <c r="BH1306" s="34"/>
      <c r="BI1306" s="34"/>
      <c r="BJ1306" s="34"/>
      <c r="BK1306" s="34"/>
      <c r="BL1306" s="34"/>
      <c r="BM1306" s="34"/>
      <c r="BN1306" s="34"/>
      <c r="BO1306" s="34"/>
      <c r="BP1306" s="34"/>
      <c r="BQ1306" s="34"/>
      <c r="BR1306" s="34"/>
      <c r="BS1306" s="34"/>
      <c r="BT1306" s="34"/>
      <c r="BU1306" s="34"/>
      <c r="BV1306" s="34"/>
      <c r="BW1306" s="34"/>
      <c r="BX1306" s="34"/>
      <c r="BY1306" s="34"/>
      <c r="BZ1306" s="34"/>
      <c r="CA1306" s="34"/>
      <c r="CB1306" s="34"/>
      <c r="CC1306" s="34"/>
      <c r="CD1306" s="34"/>
      <c r="CE1306" s="34"/>
      <c r="CF1306" s="34"/>
    </row>
    <row r="1307" spans="18:84"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  <c r="BA1307" s="34"/>
      <c r="BB1307" s="34"/>
      <c r="BC1307" s="34"/>
      <c r="BD1307" s="34"/>
      <c r="BE1307" s="34"/>
      <c r="BF1307" s="34"/>
      <c r="BG1307" s="34"/>
      <c r="BH1307" s="34"/>
      <c r="BI1307" s="34"/>
      <c r="BJ1307" s="34"/>
      <c r="BK1307" s="34"/>
      <c r="BL1307" s="34"/>
      <c r="BM1307" s="34"/>
      <c r="BN1307" s="34"/>
      <c r="BO1307" s="34"/>
      <c r="BP1307" s="34"/>
      <c r="BQ1307" s="34"/>
      <c r="BR1307" s="34"/>
      <c r="BS1307" s="34"/>
      <c r="BT1307" s="34"/>
      <c r="BU1307" s="34"/>
      <c r="BV1307" s="34"/>
      <c r="BW1307" s="34"/>
      <c r="BX1307" s="34"/>
      <c r="BY1307" s="34"/>
      <c r="BZ1307" s="34"/>
      <c r="CA1307" s="34"/>
      <c r="CB1307" s="34"/>
      <c r="CC1307" s="34"/>
      <c r="CD1307" s="34"/>
      <c r="CE1307" s="34"/>
      <c r="CF1307" s="34"/>
    </row>
    <row r="1308" spans="18:84"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/>
      <c r="AU1308" s="34"/>
      <c r="AV1308" s="34"/>
      <c r="AW1308" s="34"/>
      <c r="AX1308" s="34"/>
      <c r="AY1308" s="34"/>
      <c r="AZ1308" s="34"/>
      <c r="BA1308" s="34"/>
      <c r="BB1308" s="34"/>
      <c r="BC1308" s="34"/>
      <c r="BD1308" s="34"/>
      <c r="BE1308" s="34"/>
      <c r="BF1308" s="34"/>
      <c r="BG1308" s="34"/>
      <c r="BH1308" s="34"/>
      <c r="BI1308" s="34"/>
      <c r="BJ1308" s="34"/>
      <c r="BK1308" s="34"/>
      <c r="BL1308" s="34"/>
      <c r="BM1308" s="34"/>
      <c r="BN1308" s="34"/>
      <c r="BO1308" s="34"/>
      <c r="BP1308" s="34"/>
      <c r="BQ1308" s="34"/>
      <c r="BR1308" s="34"/>
      <c r="BS1308" s="34"/>
      <c r="BT1308" s="34"/>
      <c r="BU1308" s="34"/>
      <c r="BV1308" s="34"/>
      <c r="BW1308" s="34"/>
      <c r="BX1308" s="34"/>
      <c r="BY1308" s="34"/>
      <c r="BZ1308" s="34"/>
      <c r="CA1308" s="34"/>
      <c r="CB1308" s="34"/>
      <c r="CC1308" s="34"/>
      <c r="CD1308" s="34"/>
      <c r="CE1308" s="34"/>
      <c r="CF1308" s="34"/>
    </row>
    <row r="1309" spans="18:84"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  <c r="BA1309" s="34"/>
      <c r="BB1309" s="34"/>
      <c r="BC1309" s="34"/>
      <c r="BD1309" s="34"/>
      <c r="BE1309" s="34"/>
      <c r="BF1309" s="34"/>
      <c r="BG1309" s="34"/>
      <c r="BH1309" s="34"/>
      <c r="BI1309" s="34"/>
      <c r="BJ1309" s="34"/>
      <c r="BK1309" s="34"/>
      <c r="BL1309" s="34"/>
      <c r="BM1309" s="34"/>
      <c r="BN1309" s="34"/>
      <c r="BO1309" s="34"/>
      <c r="BP1309" s="34"/>
      <c r="BQ1309" s="34"/>
      <c r="BR1309" s="34"/>
      <c r="BS1309" s="34"/>
      <c r="BT1309" s="34"/>
      <c r="BU1309" s="34"/>
      <c r="BV1309" s="34"/>
      <c r="BW1309" s="34"/>
      <c r="BX1309" s="34"/>
      <c r="BY1309" s="34"/>
      <c r="BZ1309" s="34"/>
      <c r="CA1309" s="34"/>
      <c r="CB1309" s="34"/>
      <c r="CC1309" s="34"/>
      <c r="CD1309" s="34"/>
      <c r="CE1309" s="34"/>
      <c r="CF1309" s="34"/>
    </row>
    <row r="1310" spans="18:84"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  <c r="BC1310" s="34"/>
      <c r="BD1310" s="34"/>
      <c r="BE1310" s="34"/>
      <c r="BF1310" s="34"/>
      <c r="BG1310" s="34"/>
      <c r="BH1310" s="34"/>
      <c r="BI1310" s="34"/>
      <c r="BJ1310" s="34"/>
      <c r="BK1310" s="34"/>
      <c r="BL1310" s="34"/>
      <c r="BM1310" s="34"/>
      <c r="BN1310" s="34"/>
      <c r="BO1310" s="34"/>
      <c r="BP1310" s="34"/>
      <c r="BQ1310" s="34"/>
      <c r="BR1310" s="34"/>
      <c r="BS1310" s="34"/>
      <c r="BT1310" s="34"/>
      <c r="BU1310" s="34"/>
      <c r="BV1310" s="34"/>
      <c r="BW1310" s="34"/>
      <c r="BX1310" s="34"/>
      <c r="BY1310" s="34"/>
      <c r="BZ1310" s="34"/>
      <c r="CA1310" s="34"/>
      <c r="CB1310" s="34"/>
      <c r="CC1310" s="34"/>
      <c r="CD1310" s="34"/>
      <c r="CE1310" s="34"/>
      <c r="CF1310" s="34"/>
    </row>
    <row r="1311" spans="18:84"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  <c r="BC1311" s="34"/>
      <c r="BD1311" s="34"/>
      <c r="BE1311" s="34"/>
      <c r="BF1311" s="34"/>
      <c r="BG1311" s="34"/>
      <c r="BH1311" s="34"/>
      <c r="BI1311" s="34"/>
      <c r="BJ1311" s="34"/>
      <c r="BK1311" s="34"/>
      <c r="BL1311" s="34"/>
      <c r="BM1311" s="34"/>
      <c r="BN1311" s="34"/>
      <c r="BO1311" s="34"/>
      <c r="BP1311" s="34"/>
      <c r="BQ1311" s="34"/>
      <c r="BR1311" s="34"/>
      <c r="BS1311" s="34"/>
      <c r="BT1311" s="34"/>
      <c r="BU1311" s="34"/>
      <c r="BV1311" s="34"/>
      <c r="BW1311" s="34"/>
      <c r="BX1311" s="34"/>
      <c r="BY1311" s="34"/>
      <c r="BZ1311" s="34"/>
      <c r="CA1311" s="34"/>
      <c r="CB1311" s="34"/>
      <c r="CC1311" s="34"/>
      <c r="CD1311" s="34"/>
      <c r="CE1311" s="34"/>
      <c r="CF1311" s="34"/>
    </row>
    <row r="1312" spans="18:84"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  <c r="BC1312" s="34"/>
      <c r="BD1312" s="34"/>
      <c r="BE1312" s="34"/>
      <c r="BF1312" s="34"/>
      <c r="BG1312" s="34"/>
      <c r="BH1312" s="34"/>
      <c r="BI1312" s="34"/>
      <c r="BJ1312" s="34"/>
      <c r="BK1312" s="34"/>
      <c r="BL1312" s="34"/>
      <c r="BM1312" s="34"/>
      <c r="BN1312" s="34"/>
      <c r="BO1312" s="34"/>
      <c r="BP1312" s="34"/>
      <c r="BQ1312" s="34"/>
      <c r="BR1312" s="34"/>
      <c r="BS1312" s="34"/>
      <c r="BT1312" s="34"/>
      <c r="BU1312" s="34"/>
      <c r="BV1312" s="34"/>
      <c r="BW1312" s="34"/>
      <c r="BX1312" s="34"/>
      <c r="BY1312" s="34"/>
      <c r="BZ1312" s="34"/>
      <c r="CA1312" s="34"/>
      <c r="CB1312" s="34"/>
      <c r="CC1312" s="34"/>
      <c r="CD1312" s="34"/>
      <c r="CE1312" s="34"/>
      <c r="CF1312" s="34"/>
    </row>
    <row r="1313" spans="18:84"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  <c r="BC1313" s="34"/>
      <c r="BD1313" s="34"/>
      <c r="BE1313" s="34"/>
      <c r="BF1313" s="34"/>
      <c r="BG1313" s="34"/>
      <c r="BH1313" s="34"/>
      <c r="BI1313" s="34"/>
      <c r="BJ1313" s="34"/>
      <c r="BK1313" s="34"/>
      <c r="BL1313" s="34"/>
      <c r="BM1313" s="34"/>
      <c r="BN1313" s="34"/>
      <c r="BO1313" s="34"/>
      <c r="BP1313" s="34"/>
      <c r="BQ1313" s="34"/>
      <c r="BR1313" s="34"/>
      <c r="BS1313" s="34"/>
      <c r="BT1313" s="34"/>
      <c r="BU1313" s="34"/>
      <c r="BV1313" s="34"/>
      <c r="BW1313" s="34"/>
      <c r="BX1313" s="34"/>
      <c r="BY1313" s="34"/>
      <c r="BZ1313" s="34"/>
      <c r="CA1313" s="34"/>
      <c r="CB1313" s="34"/>
      <c r="CC1313" s="34"/>
      <c r="CD1313" s="34"/>
      <c r="CE1313" s="34"/>
      <c r="CF1313" s="34"/>
    </row>
    <row r="1314" spans="18:84"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  <c r="BC1314" s="34"/>
      <c r="BD1314" s="34"/>
      <c r="BE1314" s="34"/>
      <c r="BF1314" s="34"/>
      <c r="BG1314" s="34"/>
      <c r="BH1314" s="34"/>
      <c r="BI1314" s="34"/>
      <c r="BJ1314" s="34"/>
      <c r="BK1314" s="34"/>
      <c r="BL1314" s="34"/>
      <c r="BM1314" s="34"/>
      <c r="BN1314" s="34"/>
      <c r="BO1314" s="34"/>
      <c r="BP1314" s="34"/>
      <c r="BQ1314" s="34"/>
      <c r="BR1314" s="34"/>
      <c r="BS1314" s="34"/>
      <c r="BT1314" s="34"/>
      <c r="BU1314" s="34"/>
      <c r="BV1314" s="34"/>
      <c r="BW1314" s="34"/>
      <c r="BX1314" s="34"/>
      <c r="BY1314" s="34"/>
      <c r="BZ1314" s="34"/>
      <c r="CA1314" s="34"/>
      <c r="CB1314" s="34"/>
      <c r="CC1314" s="34"/>
      <c r="CD1314" s="34"/>
      <c r="CE1314" s="34"/>
      <c r="CF1314" s="34"/>
    </row>
    <row r="1315" spans="18:84"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  <c r="BC1315" s="34"/>
      <c r="BD1315" s="34"/>
      <c r="BE1315" s="34"/>
      <c r="BF1315" s="34"/>
      <c r="BG1315" s="34"/>
      <c r="BH1315" s="34"/>
      <c r="BI1315" s="34"/>
      <c r="BJ1315" s="34"/>
      <c r="BK1315" s="34"/>
      <c r="BL1315" s="34"/>
      <c r="BM1315" s="34"/>
      <c r="BN1315" s="34"/>
      <c r="BO1315" s="34"/>
      <c r="BP1315" s="34"/>
      <c r="BQ1315" s="34"/>
      <c r="BR1315" s="34"/>
      <c r="BS1315" s="34"/>
      <c r="BT1315" s="34"/>
      <c r="BU1315" s="34"/>
      <c r="BV1315" s="34"/>
      <c r="BW1315" s="34"/>
      <c r="BX1315" s="34"/>
      <c r="BY1315" s="34"/>
      <c r="BZ1315" s="34"/>
      <c r="CA1315" s="34"/>
      <c r="CB1315" s="34"/>
      <c r="CC1315" s="34"/>
      <c r="CD1315" s="34"/>
      <c r="CE1315" s="34"/>
      <c r="CF1315" s="34"/>
    </row>
    <row r="1316" spans="18:84"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  <c r="BC1316" s="34"/>
      <c r="BD1316" s="34"/>
      <c r="BE1316" s="34"/>
      <c r="BF1316" s="34"/>
      <c r="BG1316" s="34"/>
      <c r="BH1316" s="34"/>
      <c r="BI1316" s="34"/>
      <c r="BJ1316" s="34"/>
      <c r="BK1316" s="34"/>
      <c r="BL1316" s="34"/>
      <c r="BM1316" s="34"/>
      <c r="BN1316" s="34"/>
      <c r="BO1316" s="34"/>
      <c r="BP1316" s="34"/>
      <c r="BQ1316" s="34"/>
      <c r="BR1316" s="34"/>
      <c r="BS1316" s="34"/>
      <c r="BT1316" s="34"/>
      <c r="BU1316" s="34"/>
      <c r="BV1316" s="34"/>
      <c r="BW1316" s="34"/>
      <c r="BX1316" s="34"/>
      <c r="BY1316" s="34"/>
      <c r="BZ1316" s="34"/>
      <c r="CA1316" s="34"/>
      <c r="CB1316" s="34"/>
      <c r="CC1316" s="34"/>
      <c r="CD1316" s="34"/>
      <c r="CE1316" s="34"/>
      <c r="CF1316" s="34"/>
    </row>
    <row r="1317" spans="18:84"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  <c r="BC1317" s="34"/>
      <c r="BD1317" s="34"/>
      <c r="BE1317" s="34"/>
      <c r="BF1317" s="34"/>
      <c r="BG1317" s="34"/>
      <c r="BH1317" s="34"/>
      <c r="BI1317" s="34"/>
      <c r="BJ1317" s="34"/>
      <c r="BK1317" s="34"/>
      <c r="BL1317" s="34"/>
      <c r="BM1317" s="34"/>
      <c r="BN1317" s="34"/>
      <c r="BO1317" s="34"/>
      <c r="BP1317" s="34"/>
      <c r="BQ1317" s="34"/>
      <c r="BR1317" s="34"/>
      <c r="BS1317" s="34"/>
      <c r="BT1317" s="34"/>
      <c r="BU1317" s="34"/>
      <c r="BV1317" s="34"/>
      <c r="BW1317" s="34"/>
      <c r="BX1317" s="34"/>
      <c r="BY1317" s="34"/>
      <c r="BZ1317" s="34"/>
      <c r="CA1317" s="34"/>
      <c r="CB1317" s="34"/>
      <c r="CC1317" s="34"/>
      <c r="CD1317" s="34"/>
      <c r="CE1317" s="34"/>
      <c r="CF1317" s="34"/>
    </row>
    <row r="1318" spans="18:84"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  <c r="BC1318" s="34"/>
      <c r="BD1318" s="34"/>
      <c r="BE1318" s="34"/>
      <c r="BF1318" s="34"/>
      <c r="BG1318" s="34"/>
      <c r="BH1318" s="34"/>
      <c r="BI1318" s="34"/>
      <c r="BJ1318" s="34"/>
      <c r="BK1318" s="34"/>
      <c r="BL1318" s="34"/>
      <c r="BM1318" s="34"/>
      <c r="BN1318" s="34"/>
      <c r="BO1318" s="34"/>
      <c r="BP1318" s="34"/>
      <c r="BQ1318" s="34"/>
      <c r="BR1318" s="34"/>
      <c r="BS1318" s="34"/>
      <c r="BT1318" s="34"/>
      <c r="BU1318" s="34"/>
      <c r="BV1318" s="34"/>
      <c r="BW1318" s="34"/>
      <c r="BX1318" s="34"/>
      <c r="BY1318" s="34"/>
      <c r="BZ1318" s="34"/>
      <c r="CA1318" s="34"/>
      <c r="CB1318" s="34"/>
      <c r="CC1318" s="34"/>
      <c r="CD1318" s="34"/>
      <c r="CE1318" s="34"/>
      <c r="CF1318" s="34"/>
    </row>
    <row r="1319" spans="18:84"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</row>
    <row r="1320" spans="18:84"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  <c r="BA1320" s="34"/>
      <c r="BB1320" s="34"/>
      <c r="BC1320" s="34"/>
      <c r="BD1320" s="34"/>
      <c r="BE1320" s="34"/>
      <c r="BF1320" s="34"/>
      <c r="BG1320" s="34"/>
      <c r="BH1320" s="34"/>
      <c r="BI1320" s="34"/>
      <c r="BJ1320" s="34"/>
      <c r="BK1320" s="34"/>
      <c r="BL1320" s="34"/>
      <c r="BM1320" s="34"/>
      <c r="BN1320" s="34"/>
      <c r="BO1320" s="34"/>
      <c r="BP1320" s="34"/>
      <c r="BQ1320" s="34"/>
      <c r="BR1320" s="34"/>
      <c r="BS1320" s="34"/>
      <c r="BT1320" s="34"/>
      <c r="BU1320" s="34"/>
      <c r="BV1320" s="34"/>
      <c r="BW1320" s="34"/>
      <c r="BX1320" s="34"/>
      <c r="BY1320" s="34"/>
      <c r="BZ1320" s="34"/>
      <c r="CA1320" s="34"/>
      <c r="CB1320" s="34"/>
      <c r="CC1320" s="34"/>
      <c r="CD1320" s="34"/>
      <c r="CE1320" s="34"/>
      <c r="CF1320" s="34"/>
    </row>
    <row r="1321" spans="18:84"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/>
      <c r="BA1321" s="34"/>
      <c r="BB1321" s="34"/>
      <c r="BC1321" s="34"/>
      <c r="BD1321" s="34"/>
      <c r="BE1321" s="34"/>
      <c r="BF1321" s="34"/>
      <c r="BG1321" s="34"/>
      <c r="BH1321" s="34"/>
      <c r="BI1321" s="34"/>
      <c r="BJ1321" s="34"/>
      <c r="BK1321" s="34"/>
      <c r="BL1321" s="34"/>
      <c r="BM1321" s="34"/>
      <c r="BN1321" s="34"/>
      <c r="BO1321" s="34"/>
      <c r="BP1321" s="34"/>
      <c r="BQ1321" s="34"/>
      <c r="BR1321" s="34"/>
      <c r="BS1321" s="34"/>
      <c r="BT1321" s="34"/>
      <c r="BU1321" s="34"/>
      <c r="BV1321" s="34"/>
      <c r="BW1321" s="34"/>
      <c r="BX1321" s="34"/>
      <c r="BY1321" s="34"/>
      <c r="BZ1321" s="34"/>
      <c r="CA1321" s="34"/>
      <c r="CB1321" s="34"/>
      <c r="CC1321" s="34"/>
      <c r="CD1321" s="34"/>
      <c r="CE1321" s="34"/>
      <c r="CF1321" s="34"/>
    </row>
    <row r="1322" spans="18:84"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  <c r="BA1322" s="34"/>
      <c r="BB1322" s="34"/>
      <c r="BC1322" s="34"/>
      <c r="BD1322" s="34"/>
      <c r="BE1322" s="34"/>
      <c r="BF1322" s="34"/>
      <c r="BG1322" s="34"/>
      <c r="BH1322" s="34"/>
      <c r="BI1322" s="34"/>
      <c r="BJ1322" s="34"/>
      <c r="BK1322" s="34"/>
      <c r="BL1322" s="34"/>
      <c r="BM1322" s="34"/>
      <c r="BN1322" s="34"/>
      <c r="BO1322" s="34"/>
      <c r="BP1322" s="34"/>
      <c r="BQ1322" s="34"/>
      <c r="BR1322" s="34"/>
      <c r="BS1322" s="34"/>
      <c r="BT1322" s="34"/>
      <c r="BU1322" s="34"/>
      <c r="BV1322" s="34"/>
      <c r="BW1322" s="34"/>
      <c r="BX1322" s="34"/>
      <c r="BY1322" s="34"/>
      <c r="BZ1322" s="34"/>
      <c r="CA1322" s="34"/>
      <c r="CB1322" s="34"/>
      <c r="CC1322" s="34"/>
      <c r="CD1322" s="34"/>
      <c r="CE1322" s="34"/>
      <c r="CF1322" s="34"/>
    </row>
    <row r="1323" spans="18:84"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  <c r="BD1323" s="34"/>
      <c r="BE1323" s="34"/>
      <c r="BF1323" s="34"/>
      <c r="BG1323" s="34"/>
      <c r="BH1323" s="34"/>
      <c r="BI1323" s="34"/>
      <c r="BJ1323" s="34"/>
      <c r="BK1323" s="34"/>
      <c r="BL1323" s="34"/>
      <c r="BM1323" s="34"/>
      <c r="BN1323" s="34"/>
      <c r="BO1323" s="34"/>
      <c r="BP1323" s="34"/>
      <c r="BQ1323" s="34"/>
      <c r="BR1323" s="34"/>
      <c r="BS1323" s="34"/>
      <c r="BT1323" s="34"/>
      <c r="BU1323" s="34"/>
      <c r="BV1323" s="34"/>
      <c r="BW1323" s="34"/>
      <c r="BX1323" s="34"/>
      <c r="BY1323" s="34"/>
      <c r="BZ1323" s="34"/>
      <c r="CA1323" s="34"/>
      <c r="CB1323" s="34"/>
      <c r="CC1323" s="34"/>
      <c r="CD1323" s="34"/>
      <c r="CE1323" s="34"/>
      <c r="CF1323" s="34"/>
    </row>
    <row r="1324" spans="18:84"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  <c r="BV1324" s="34"/>
      <c r="BW1324" s="34"/>
      <c r="BX1324" s="34"/>
      <c r="BY1324" s="34"/>
      <c r="BZ1324" s="34"/>
      <c r="CA1324" s="34"/>
      <c r="CB1324" s="34"/>
      <c r="CC1324" s="34"/>
      <c r="CD1324" s="34"/>
      <c r="CE1324" s="34"/>
      <c r="CF1324" s="34"/>
    </row>
    <row r="1325" spans="18:84"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  <c r="BM1325" s="34"/>
      <c r="BN1325" s="34"/>
      <c r="BO1325" s="34"/>
      <c r="BP1325" s="34"/>
      <c r="BQ1325" s="34"/>
      <c r="BR1325" s="34"/>
      <c r="BS1325" s="34"/>
      <c r="BT1325" s="34"/>
      <c r="BU1325" s="34"/>
      <c r="BV1325" s="34"/>
      <c r="BW1325" s="34"/>
      <c r="BX1325" s="34"/>
      <c r="BY1325" s="34"/>
      <c r="BZ1325" s="34"/>
      <c r="CA1325" s="34"/>
      <c r="CB1325" s="34"/>
      <c r="CC1325" s="34"/>
      <c r="CD1325" s="34"/>
      <c r="CE1325" s="34"/>
      <c r="CF1325" s="34"/>
    </row>
    <row r="1326" spans="18:84"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  <c r="BD1326" s="34"/>
      <c r="BE1326" s="34"/>
      <c r="BF1326" s="34"/>
      <c r="BG1326" s="34"/>
      <c r="BH1326" s="34"/>
      <c r="BI1326" s="34"/>
      <c r="BJ1326" s="34"/>
      <c r="BK1326" s="34"/>
      <c r="BL1326" s="34"/>
      <c r="BM1326" s="34"/>
      <c r="BN1326" s="34"/>
      <c r="BO1326" s="34"/>
      <c r="BP1326" s="34"/>
      <c r="BQ1326" s="34"/>
      <c r="BR1326" s="34"/>
      <c r="BS1326" s="34"/>
      <c r="BT1326" s="34"/>
      <c r="BU1326" s="34"/>
      <c r="BV1326" s="34"/>
      <c r="BW1326" s="34"/>
      <c r="BX1326" s="34"/>
      <c r="BY1326" s="34"/>
      <c r="BZ1326" s="34"/>
      <c r="CA1326" s="34"/>
      <c r="CB1326" s="34"/>
      <c r="CC1326" s="34"/>
      <c r="CD1326" s="34"/>
      <c r="CE1326" s="34"/>
      <c r="CF1326" s="34"/>
    </row>
    <row r="1327" spans="18:84"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  <c r="BM1327" s="34"/>
      <c r="BN1327" s="34"/>
      <c r="BO1327" s="34"/>
      <c r="BP1327" s="34"/>
      <c r="BQ1327" s="34"/>
      <c r="BR1327" s="34"/>
      <c r="BS1327" s="34"/>
      <c r="BT1327" s="34"/>
      <c r="BU1327" s="34"/>
      <c r="BV1327" s="34"/>
      <c r="BW1327" s="34"/>
      <c r="BX1327" s="34"/>
      <c r="BY1327" s="34"/>
      <c r="BZ1327" s="34"/>
      <c r="CA1327" s="34"/>
      <c r="CB1327" s="34"/>
      <c r="CC1327" s="34"/>
      <c r="CD1327" s="34"/>
      <c r="CE1327" s="34"/>
      <c r="CF1327" s="34"/>
    </row>
    <row r="1328" spans="18:84"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  <c r="BD1328" s="34"/>
      <c r="BE1328" s="34"/>
      <c r="BF1328" s="34"/>
      <c r="BG1328" s="34"/>
      <c r="BH1328" s="34"/>
      <c r="BI1328" s="34"/>
      <c r="BJ1328" s="34"/>
      <c r="BK1328" s="34"/>
      <c r="BL1328" s="34"/>
      <c r="BM1328" s="34"/>
      <c r="BN1328" s="34"/>
      <c r="BO1328" s="34"/>
      <c r="BP1328" s="34"/>
      <c r="BQ1328" s="34"/>
      <c r="BR1328" s="34"/>
      <c r="BS1328" s="34"/>
      <c r="BT1328" s="34"/>
      <c r="BU1328" s="34"/>
      <c r="BV1328" s="34"/>
      <c r="BW1328" s="34"/>
      <c r="BX1328" s="34"/>
      <c r="BY1328" s="34"/>
      <c r="BZ1328" s="34"/>
      <c r="CA1328" s="34"/>
      <c r="CB1328" s="34"/>
      <c r="CC1328" s="34"/>
      <c r="CD1328" s="34"/>
      <c r="CE1328" s="34"/>
      <c r="CF1328" s="34"/>
    </row>
    <row r="1329" spans="18:84"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  <c r="BM1329" s="34"/>
      <c r="BN1329" s="34"/>
      <c r="BO1329" s="34"/>
      <c r="BP1329" s="34"/>
      <c r="BQ1329" s="34"/>
      <c r="BR1329" s="34"/>
      <c r="BS1329" s="34"/>
      <c r="BT1329" s="34"/>
      <c r="BU1329" s="34"/>
      <c r="BV1329" s="34"/>
      <c r="BW1329" s="34"/>
      <c r="BX1329" s="34"/>
      <c r="BY1329" s="34"/>
      <c r="BZ1329" s="34"/>
      <c r="CA1329" s="34"/>
      <c r="CB1329" s="34"/>
      <c r="CC1329" s="34"/>
      <c r="CD1329" s="34"/>
      <c r="CE1329" s="34"/>
      <c r="CF1329" s="34"/>
    </row>
    <row r="1330" spans="18:84"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  <c r="BV1330" s="34"/>
      <c r="BW1330" s="34"/>
      <c r="BX1330" s="34"/>
      <c r="BY1330" s="34"/>
      <c r="BZ1330" s="34"/>
      <c r="CA1330" s="34"/>
      <c r="CB1330" s="34"/>
      <c r="CC1330" s="34"/>
      <c r="CD1330" s="34"/>
      <c r="CE1330" s="34"/>
      <c r="CF1330" s="34"/>
    </row>
    <row r="1331" spans="18:84"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  <c r="BD1331" s="34"/>
      <c r="BE1331" s="34"/>
      <c r="BF1331" s="34"/>
      <c r="BG1331" s="34"/>
      <c r="BH1331" s="34"/>
      <c r="BI1331" s="34"/>
      <c r="BJ1331" s="34"/>
      <c r="BK1331" s="34"/>
      <c r="BL1331" s="34"/>
      <c r="BM1331" s="34"/>
      <c r="BN1331" s="34"/>
      <c r="BO1331" s="34"/>
      <c r="BP1331" s="34"/>
      <c r="BQ1331" s="34"/>
      <c r="BR1331" s="34"/>
      <c r="BS1331" s="34"/>
      <c r="BT1331" s="34"/>
      <c r="BU1331" s="34"/>
      <c r="BV1331" s="34"/>
      <c r="BW1331" s="34"/>
      <c r="BX1331" s="34"/>
      <c r="BY1331" s="34"/>
      <c r="BZ1331" s="34"/>
      <c r="CA1331" s="34"/>
      <c r="CB1331" s="34"/>
      <c r="CC1331" s="34"/>
      <c r="CD1331" s="34"/>
      <c r="CE1331" s="34"/>
      <c r="CF1331" s="34"/>
    </row>
    <row r="1332" spans="18:84"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  <c r="BD1332" s="34"/>
      <c r="BE1332" s="34"/>
      <c r="BF1332" s="34"/>
      <c r="BG1332" s="34"/>
      <c r="BH1332" s="34"/>
      <c r="BI1332" s="34"/>
      <c r="BJ1332" s="34"/>
      <c r="BK1332" s="34"/>
      <c r="BL1332" s="34"/>
      <c r="BM1332" s="34"/>
      <c r="BN1332" s="34"/>
      <c r="BO1332" s="34"/>
      <c r="BP1332" s="34"/>
      <c r="BQ1332" s="34"/>
      <c r="BR1332" s="34"/>
      <c r="BS1332" s="34"/>
      <c r="BT1332" s="34"/>
      <c r="BU1332" s="34"/>
      <c r="BV1332" s="34"/>
      <c r="BW1332" s="34"/>
      <c r="BX1332" s="34"/>
      <c r="BY1332" s="34"/>
      <c r="BZ1332" s="34"/>
      <c r="CA1332" s="34"/>
      <c r="CB1332" s="34"/>
      <c r="CC1332" s="34"/>
      <c r="CD1332" s="34"/>
      <c r="CE1332" s="34"/>
      <c r="CF1332" s="34"/>
    </row>
    <row r="1333" spans="18:84"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  <c r="BD1333" s="34"/>
      <c r="BE1333" s="34"/>
      <c r="BF1333" s="34"/>
      <c r="BG1333" s="34"/>
      <c r="BH1333" s="34"/>
      <c r="BI1333" s="34"/>
      <c r="BJ1333" s="34"/>
      <c r="BK1333" s="34"/>
      <c r="BL1333" s="34"/>
      <c r="BM1333" s="34"/>
      <c r="BN1333" s="34"/>
      <c r="BO1333" s="34"/>
      <c r="BP1333" s="34"/>
      <c r="BQ1333" s="34"/>
      <c r="BR1333" s="34"/>
      <c r="BS1333" s="34"/>
      <c r="BT1333" s="34"/>
      <c r="BU1333" s="34"/>
      <c r="BV1333" s="34"/>
      <c r="BW1333" s="34"/>
      <c r="BX1333" s="34"/>
      <c r="BY1333" s="34"/>
      <c r="BZ1333" s="34"/>
      <c r="CA1333" s="34"/>
      <c r="CB1333" s="34"/>
      <c r="CC1333" s="34"/>
      <c r="CD1333" s="34"/>
      <c r="CE1333" s="34"/>
      <c r="CF1333" s="34"/>
    </row>
    <row r="1334" spans="18:84"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/>
      <c r="AV1334" s="34"/>
      <c r="AW1334" s="34"/>
      <c r="AX1334" s="34"/>
      <c r="AY1334" s="34"/>
      <c r="AZ1334" s="34"/>
      <c r="BA1334" s="34"/>
      <c r="BB1334" s="34"/>
      <c r="BC1334" s="34"/>
      <c r="BD1334" s="34"/>
      <c r="BE1334" s="34"/>
      <c r="BF1334" s="34"/>
      <c r="BG1334" s="34"/>
      <c r="BH1334" s="34"/>
      <c r="BI1334" s="34"/>
      <c r="BJ1334" s="34"/>
      <c r="BK1334" s="34"/>
      <c r="BL1334" s="34"/>
      <c r="BM1334" s="34"/>
      <c r="BN1334" s="34"/>
      <c r="BO1334" s="34"/>
      <c r="BP1334" s="34"/>
      <c r="BQ1334" s="34"/>
      <c r="BR1334" s="34"/>
      <c r="BS1334" s="34"/>
      <c r="BT1334" s="34"/>
      <c r="BU1334" s="34"/>
      <c r="BV1334" s="34"/>
      <c r="BW1334" s="34"/>
      <c r="BX1334" s="34"/>
      <c r="BY1334" s="34"/>
      <c r="BZ1334" s="34"/>
      <c r="CA1334" s="34"/>
      <c r="CB1334" s="34"/>
      <c r="CC1334" s="34"/>
      <c r="CD1334" s="34"/>
      <c r="CE1334" s="34"/>
      <c r="CF1334" s="34"/>
    </row>
    <row r="1335" spans="18:84"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  <c r="BA1335" s="34"/>
      <c r="BB1335" s="34"/>
      <c r="BC1335" s="34"/>
      <c r="BD1335" s="34"/>
      <c r="BE1335" s="34"/>
      <c r="BF1335" s="34"/>
      <c r="BG1335" s="34"/>
      <c r="BH1335" s="34"/>
      <c r="BI1335" s="34"/>
      <c r="BJ1335" s="34"/>
      <c r="BK1335" s="34"/>
      <c r="BL1335" s="34"/>
      <c r="BM1335" s="34"/>
      <c r="BN1335" s="34"/>
      <c r="BO1335" s="34"/>
      <c r="BP1335" s="34"/>
      <c r="BQ1335" s="34"/>
      <c r="BR1335" s="34"/>
      <c r="BS1335" s="34"/>
      <c r="BT1335" s="34"/>
      <c r="BU1335" s="34"/>
      <c r="BV1335" s="34"/>
      <c r="BW1335" s="34"/>
      <c r="BX1335" s="34"/>
      <c r="BY1335" s="34"/>
      <c r="BZ1335" s="34"/>
      <c r="CA1335" s="34"/>
      <c r="CB1335" s="34"/>
      <c r="CC1335" s="34"/>
      <c r="CD1335" s="34"/>
      <c r="CE1335" s="34"/>
      <c r="CF1335" s="34"/>
    </row>
    <row r="1336" spans="18:84"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  <c r="BC1336" s="34"/>
      <c r="BD1336" s="34"/>
      <c r="BE1336" s="34"/>
      <c r="BF1336" s="34"/>
      <c r="BG1336" s="34"/>
      <c r="BH1336" s="34"/>
      <c r="BI1336" s="34"/>
      <c r="BJ1336" s="34"/>
      <c r="BK1336" s="34"/>
      <c r="BL1336" s="34"/>
      <c r="BM1336" s="34"/>
      <c r="BN1336" s="34"/>
      <c r="BO1336" s="34"/>
      <c r="BP1336" s="34"/>
      <c r="BQ1336" s="34"/>
      <c r="BR1336" s="34"/>
      <c r="BS1336" s="34"/>
      <c r="BT1336" s="34"/>
      <c r="BU1336" s="34"/>
      <c r="BV1336" s="34"/>
      <c r="BW1336" s="34"/>
      <c r="BX1336" s="34"/>
      <c r="BY1336" s="34"/>
      <c r="BZ1336" s="34"/>
      <c r="CA1336" s="34"/>
      <c r="CB1336" s="34"/>
      <c r="CC1336" s="34"/>
      <c r="CD1336" s="34"/>
      <c r="CE1336" s="34"/>
      <c r="CF1336" s="34"/>
    </row>
    <row r="1337" spans="18:84"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  <c r="BC1337" s="34"/>
      <c r="BD1337" s="34"/>
      <c r="BE1337" s="34"/>
      <c r="BF1337" s="34"/>
      <c r="BG1337" s="34"/>
      <c r="BH1337" s="34"/>
      <c r="BI1337" s="34"/>
      <c r="BJ1337" s="34"/>
      <c r="BK1337" s="34"/>
      <c r="BL1337" s="34"/>
      <c r="BM1337" s="34"/>
      <c r="BN1337" s="34"/>
      <c r="BO1337" s="34"/>
      <c r="BP1337" s="34"/>
      <c r="BQ1337" s="34"/>
      <c r="BR1337" s="34"/>
      <c r="BS1337" s="34"/>
      <c r="BT1337" s="34"/>
      <c r="BU1337" s="34"/>
      <c r="BV1337" s="34"/>
      <c r="BW1337" s="34"/>
      <c r="BX1337" s="34"/>
      <c r="BY1337" s="34"/>
      <c r="BZ1337" s="34"/>
      <c r="CA1337" s="34"/>
      <c r="CB1337" s="34"/>
      <c r="CC1337" s="34"/>
      <c r="CD1337" s="34"/>
      <c r="CE1337" s="34"/>
      <c r="CF1337" s="34"/>
    </row>
    <row r="1338" spans="18:84"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  <c r="BC1338" s="34"/>
      <c r="BD1338" s="34"/>
      <c r="BE1338" s="34"/>
      <c r="BF1338" s="34"/>
      <c r="BG1338" s="34"/>
      <c r="BH1338" s="34"/>
      <c r="BI1338" s="34"/>
      <c r="BJ1338" s="34"/>
      <c r="BK1338" s="34"/>
      <c r="BL1338" s="34"/>
      <c r="BM1338" s="34"/>
      <c r="BN1338" s="34"/>
      <c r="BO1338" s="34"/>
      <c r="BP1338" s="34"/>
      <c r="BQ1338" s="34"/>
      <c r="BR1338" s="34"/>
      <c r="BS1338" s="34"/>
      <c r="BT1338" s="34"/>
      <c r="BU1338" s="34"/>
      <c r="BV1338" s="34"/>
      <c r="BW1338" s="34"/>
      <c r="BX1338" s="34"/>
      <c r="BY1338" s="34"/>
      <c r="BZ1338" s="34"/>
      <c r="CA1338" s="34"/>
      <c r="CB1338" s="34"/>
      <c r="CC1338" s="34"/>
      <c r="CD1338" s="34"/>
      <c r="CE1338" s="34"/>
      <c r="CF1338" s="34"/>
    </row>
    <row r="1339" spans="18:84"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  <c r="BA1339" s="34"/>
      <c r="BB1339" s="34"/>
      <c r="BC1339" s="34"/>
      <c r="BD1339" s="34"/>
      <c r="BE1339" s="34"/>
      <c r="BF1339" s="34"/>
      <c r="BG1339" s="34"/>
      <c r="BH1339" s="34"/>
      <c r="BI1339" s="34"/>
      <c r="BJ1339" s="34"/>
      <c r="BK1339" s="34"/>
      <c r="BL1339" s="34"/>
      <c r="BM1339" s="34"/>
      <c r="BN1339" s="34"/>
      <c r="BO1339" s="34"/>
      <c r="BP1339" s="34"/>
      <c r="BQ1339" s="34"/>
      <c r="BR1339" s="34"/>
      <c r="BS1339" s="34"/>
      <c r="BT1339" s="34"/>
      <c r="BU1339" s="34"/>
      <c r="BV1339" s="34"/>
      <c r="BW1339" s="34"/>
      <c r="BX1339" s="34"/>
      <c r="BY1339" s="34"/>
      <c r="BZ1339" s="34"/>
      <c r="CA1339" s="34"/>
      <c r="CB1339" s="34"/>
      <c r="CC1339" s="34"/>
      <c r="CD1339" s="34"/>
      <c r="CE1339" s="34"/>
      <c r="CF1339" s="34"/>
    </row>
    <row r="1340" spans="18:84"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  <c r="BC1340" s="34"/>
      <c r="BD1340" s="34"/>
      <c r="BE1340" s="34"/>
      <c r="BF1340" s="34"/>
      <c r="BG1340" s="34"/>
      <c r="BH1340" s="34"/>
      <c r="BI1340" s="34"/>
      <c r="BJ1340" s="34"/>
      <c r="BK1340" s="34"/>
      <c r="BL1340" s="34"/>
      <c r="BM1340" s="34"/>
      <c r="BN1340" s="34"/>
      <c r="BO1340" s="34"/>
      <c r="BP1340" s="34"/>
      <c r="BQ1340" s="34"/>
      <c r="BR1340" s="34"/>
      <c r="BS1340" s="34"/>
      <c r="BT1340" s="34"/>
      <c r="BU1340" s="34"/>
      <c r="BV1340" s="34"/>
      <c r="BW1340" s="34"/>
      <c r="BX1340" s="34"/>
      <c r="BY1340" s="34"/>
      <c r="BZ1340" s="34"/>
      <c r="CA1340" s="34"/>
      <c r="CB1340" s="34"/>
      <c r="CC1340" s="34"/>
      <c r="CD1340" s="34"/>
      <c r="CE1340" s="34"/>
      <c r="CF1340" s="34"/>
    </row>
    <row r="1341" spans="18:84"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  <c r="BC1341" s="34"/>
      <c r="BD1341" s="34"/>
      <c r="BE1341" s="34"/>
      <c r="BF1341" s="34"/>
      <c r="BG1341" s="34"/>
      <c r="BH1341" s="34"/>
      <c r="BI1341" s="34"/>
      <c r="BJ1341" s="34"/>
      <c r="BK1341" s="34"/>
      <c r="BL1341" s="34"/>
      <c r="BM1341" s="34"/>
      <c r="BN1341" s="34"/>
      <c r="BO1341" s="34"/>
      <c r="BP1341" s="34"/>
      <c r="BQ1341" s="34"/>
      <c r="BR1341" s="34"/>
      <c r="BS1341" s="34"/>
      <c r="BT1341" s="34"/>
      <c r="BU1341" s="34"/>
      <c r="BV1341" s="34"/>
      <c r="BW1341" s="34"/>
      <c r="BX1341" s="34"/>
      <c r="BY1341" s="34"/>
      <c r="BZ1341" s="34"/>
      <c r="CA1341" s="34"/>
      <c r="CB1341" s="34"/>
      <c r="CC1341" s="34"/>
      <c r="CD1341" s="34"/>
      <c r="CE1341" s="34"/>
      <c r="CF1341" s="34"/>
    </row>
    <row r="1342" spans="18:84"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  <c r="BC1342" s="34"/>
      <c r="BD1342" s="34"/>
      <c r="BE1342" s="34"/>
      <c r="BF1342" s="34"/>
      <c r="BG1342" s="34"/>
      <c r="BH1342" s="34"/>
      <c r="BI1342" s="34"/>
      <c r="BJ1342" s="34"/>
      <c r="BK1342" s="34"/>
      <c r="BL1342" s="34"/>
      <c r="BM1342" s="34"/>
      <c r="BN1342" s="34"/>
      <c r="BO1342" s="34"/>
      <c r="BP1342" s="34"/>
      <c r="BQ1342" s="34"/>
      <c r="BR1342" s="34"/>
      <c r="BS1342" s="34"/>
      <c r="BT1342" s="34"/>
      <c r="BU1342" s="34"/>
      <c r="BV1342" s="34"/>
      <c r="BW1342" s="34"/>
      <c r="BX1342" s="34"/>
      <c r="BY1342" s="34"/>
      <c r="BZ1342" s="34"/>
      <c r="CA1342" s="34"/>
      <c r="CB1342" s="34"/>
      <c r="CC1342" s="34"/>
      <c r="CD1342" s="34"/>
      <c r="CE1342" s="34"/>
      <c r="CF1342" s="34"/>
    </row>
    <row r="1343" spans="18:84"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  <c r="BC1343" s="34"/>
      <c r="BD1343" s="34"/>
      <c r="BE1343" s="34"/>
      <c r="BF1343" s="34"/>
      <c r="BG1343" s="34"/>
      <c r="BH1343" s="34"/>
      <c r="BI1343" s="34"/>
      <c r="BJ1343" s="34"/>
      <c r="BK1343" s="34"/>
      <c r="BL1343" s="34"/>
      <c r="BM1343" s="34"/>
      <c r="BN1343" s="34"/>
      <c r="BO1343" s="34"/>
      <c r="BP1343" s="34"/>
      <c r="BQ1343" s="34"/>
      <c r="BR1343" s="34"/>
      <c r="BS1343" s="34"/>
      <c r="BT1343" s="34"/>
      <c r="BU1343" s="34"/>
      <c r="BV1343" s="34"/>
      <c r="BW1343" s="34"/>
      <c r="BX1343" s="34"/>
      <c r="BY1343" s="34"/>
      <c r="BZ1343" s="34"/>
      <c r="CA1343" s="34"/>
      <c r="CB1343" s="34"/>
      <c r="CC1343" s="34"/>
      <c r="CD1343" s="34"/>
      <c r="CE1343" s="34"/>
      <c r="CF1343" s="34"/>
    </row>
    <row r="1344" spans="18:84"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  <c r="BC1344" s="34"/>
      <c r="BD1344" s="34"/>
      <c r="BE1344" s="34"/>
      <c r="BF1344" s="34"/>
      <c r="BG1344" s="34"/>
      <c r="BH1344" s="34"/>
      <c r="BI1344" s="34"/>
      <c r="BJ1344" s="34"/>
      <c r="BK1344" s="34"/>
      <c r="BL1344" s="34"/>
      <c r="BM1344" s="34"/>
      <c r="BN1344" s="34"/>
      <c r="BO1344" s="34"/>
      <c r="BP1344" s="34"/>
      <c r="BQ1344" s="34"/>
      <c r="BR1344" s="34"/>
      <c r="BS1344" s="34"/>
      <c r="BT1344" s="34"/>
      <c r="BU1344" s="34"/>
      <c r="BV1344" s="34"/>
      <c r="BW1344" s="34"/>
      <c r="BX1344" s="34"/>
      <c r="BY1344" s="34"/>
      <c r="BZ1344" s="34"/>
      <c r="CA1344" s="34"/>
      <c r="CB1344" s="34"/>
      <c r="CC1344" s="34"/>
      <c r="CD1344" s="34"/>
      <c r="CE1344" s="34"/>
      <c r="CF1344" s="34"/>
    </row>
    <row r="1345" spans="18:84"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  <c r="BC1345" s="34"/>
      <c r="BD1345" s="34"/>
      <c r="BE1345" s="34"/>
      <c r="BF1345" s="34"/>
      <c r="BG1345" s="34"/>
      <c r="BH1345" s="34"/>
      <c r="BI1345" s="34"/>
      <c r="BJ1345" s="34"/>
      <c r="BK1345" s="34"/>
      <c r="BL1345" s="34"/>
      <c r="BM1345" s="34"/>
      <c r="BN1345" s="34"/>
      <c r="BO1345" s="34"/>
      <c r="BP1345" s="34"/>
      <c r="BQ1345" s="34"/>
      <c r="BR1345" s="34"/>
      <c r="BS1345" s="34"/>
      <c r="BT1345" s="34"/>
      <c r="BU1345" s="34"/>
      <c r="BV1345" s="34"/>
      <c r="BW1345" s="34"/>
      <c r="BX1345" s="34"/>
      <c r="BY1345" s="34"/>
      <c r="BZ1345" s="34"/>
      <c r="CA1345" s="34"/>
      <c r="CB1345" s="34"/>
      <c r="CC1345" s="34"/>
      <c r="CD1345" s="34"/>
      <c r="CE1345" s="34"/>
      <c r="CF1345" s="34"/>
    </row>
    <row r="1346" spans="18:84"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  <c r="BC1346" s="34"/>
      <c r="BD1346" s="34"/>
      <c r="BE1346" s="34"/>
      <c r="BF1346" s="34"/>
      <c r="BG1346" s="34"/>
      <c r="BH1346" s="34"/>
      <c r="BI1346" s="34"/>
      <c r="BJ1346" s="34"/>
      <c r="BK1346" s="34"/>
      <c r="BL1346" s="34"/>
      <c r="BM1346" s="34"/>
      <c r="BN1346" s="34"/>
      <c r="BO1346" s="34"/>
      <c r="BP1346" s="34"/>
      <c r="BQ1346" s="34"/>
      <c r="BR1346" s="34"/>
      <c r="BS1346" s="34"/>
      <c r="BT1346" s="34"/>
      <c r="BU1346" s="34"/>
      <c r="BV1346" s="34"/>
      <c r="BW1346" s="34"/>
      <c r="BX1346" s="34"/>
      <c r="BY1346" s="34"/>
      <c r="BZ1346" s="34"/>
      <c r="CA1346" s="34"/>
      <c r="CB1346" s="34"/>
      <c r="CC1346" s="34"/>
      <c r="CD1346" s="34"/>
      <c r="CE1346" s="34"/>
      <c r="CF1346" s="34"/>
    </row>
    <row r="1347" spans="18:84"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  <c r="BC1347" s="34"/>
      <c r="BD1347" s="34"/>
      <c r="BE1347" s="34"/>
      <c r="BF1347" s="34"/>
      <c r="BG1347" s="34"/>
      <c r="BH1347" s="34"/>
      <c r="BI1347" s="34"/>
      <c r="BJ1347" s="34"/>
      <c r="BK1347" s="34"/>
      <c r="BL1347" s="34"/>
      <c r="BM1347" s="34"/>
      <c r="BN1347" s="34"/>
      <c r="BO1347" s="34"/>
      <c r="BP1347" s="34"/>
      <c r="BQ1347" s="34"/>
      <c r="BR1347" s="34"/>
      <c r="BS1347" s="34"/>
      <c r="BT1347" s="34"/>
      <c r="BU1347" s="34"/>
      <c r="BV1347" s="34"/>
      <c r="BW1347" s="34"/>
      <c r="BX1347" s="34"/>
      <c r="BY1347" s="34"/>
      <c r="BZ1347" s="34"/>
      <c r="CA1347" s="34"/>
      <c r="CB1347" s="34"/>
      <c r="CC1347" s="34"/>
      <c r="CD1347" s="34"/>
      <c r="CE1347" s="34"/>
      <c r="CF1347" s="34"/>
    </row>
    <row r="1348" spans="18:84"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  <c r="BC1348" s="34"/>
      <c r="BD1348" s="34"/>
      <c r="BE1348" s="34"/>
      <c r="BF1348" s="34"/>
      <c r="BG1348" s="34"/>
      <c r="BH1348" s="34"/>
      <c r="BI1348" s="34"/>
      <c r="BJ1348" s="34"/>
      <c r="BK1348" s="34"/>
      <c r="BL1348" s="34"/>
      <c r="BM1348" s="34"/>
      <c r="BN1348" s="34"/>
      <c r="BO1348" s="34"/>
      <c r="BP1348" s="34"/>
      <c r="BQ1348" s="34"/>
      <c r="BR1348" s="34"/>
      <c r="BS1348" s="34"/>
      <c r="BT1348" s="34"/>
      <c r="BU1348" s="34"/>
      <c r="BV1348" s="34"/>
      <c r="BW1348" s="34"/>
      <c r="BX1348" s="34"/>
      <c r="BY1348" s="34"/>
      <c r="BZ1348" s="34"/>
      <c r="CA1348" s="34"/>
      <c r="CB1348" s="34"/>
      <c r="CC1348" s="34"/>
      <c r="CD1348" s="34"/>
      <c r="CE1348" s="34"/>
      <c r="CF1348" s="34"/>
    </row>
    <row r="1349" spans="18:84"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34"/>
      <c r="AT1349" s="34"/>
      <c r="AU1349" s="34"/>
      <c r="AV1349" s="34"/>
      <c r="AW1349" s="34"/>
      <c r="AX1349" s="34"/>
      <c r="AY1349" s="34"/>
      <c r="AZ1349" s="34"/>
      <c r="BA1349" s="34"/>
      <c r="BB1349" s="34"/>
      <c r="BC1349" s="34"/>
      <c r="BD1349" s="34"/>
      <c r="BE1349" s="34"/>
      <c r="BF1349" s="34"/>
      <c r="BG1349" s="34"/>
      <c r="BH1349" s="34"/>
      <c r="BI1349" s="34"/>
      <c r="BJ1349" s="34"/>
      <c r="BK1349" s="34"/>
      <c r="BL1349" s="34"/>
      <c r="BM1349" s="34"/>
      <c r="BN1349" s="34"/>
      <c r="BO1349" s="34"/>
      <c r="BP1349" s="34"/>
      <c r="BQ1349" s="34"/>
      <c r="BR1349" s="34"/>
      <c r="BS1349" s="34"/>
      <c r="BT1349" s="34"/>
      <c r="BU1349" s="34"/>
      <c r="BV1349" s="34"/>
      <c r="BW1349" s="34"/>
      <c r="BX1349" s="34"/>
      <c r="BY1349" s="34"/>
      <c r="BZ1349" s="34"/>
      <c r="CA1349" s="34"/>
      <c r="CB1349" s="34"/>
      <c r="CC1349" s="34"/>
      <c r="CD1349" s="34"/>
      <c r="CE1349" s="34"/>
      <c r="CF1349" s="34"/>
    </row>
    <row r="1350" spans="18:84"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  <c r="BA1350" s="34"/>
      <c r="BB1350" s="34"/>
      <c r="BC1350" s="34"/>
      <c r="BD1350" s="34"/>
      <c r="BE1350" s="34"/>
      <c r="BF1350" s="34"/>
      <c r="BG1350" s="34"/>
      <c r="BH1350" s="34"/>
      <c r="BI1350" s="34"/>
      <c r="BJ1350" s="34"/>
      <c r="BK1350" s="34"/>
      <c r="BL1350" s="34"/>
      <c r="BM1350" s="34"/>
      <c r="BN1350" s="34"/>
      <c r="BO1350" s="34"/>
      <c r="BP1350" s="34"/>
      <c r="BQ1350" s="34"/>
      <c r="BR1350" s="34"/>
      <c r="BS1350" s="34"/>
      <c r="BT1350" s="34"/>
      <c r="BU1350" s="34"/>
      <c r="BV1350" s="34"/>
      <c r="BW1350" s="34"/>
      <c r="BX1350" s="34"/>
      <c r="BY1350" s="34"/>
      <c r="BZ1350" s="34"/>
      <c r="CA1350" s="34"/>
      <c r="CB1350" s="34"/>
      <c r="CC1350" s="34"/>
      <c r="CD1350" s="34"/>
      <c r="CE1350" s="34"/>
      <c r="CF1350" s="34"/>
    </row>
    <row r="1351" spans="18:84"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  <c r="BM1351" s="34"/>
      <c r="BN1351" s="34"/>
      <c r="BO1351" s="34"/>
      <c r="BP1351" s="34"/>
      <c r="BQ1351" s="34"/>
      <c r="BR1351" s="34"/>
      <c r="BS1351" s="34"/>
      <c r="BT1351" s="34"/>
      <c r="BU1351" s="34"/>
      <c r="BV1351" s="34"/>
      <c r="BW1351" s="34"/>
      <c r="BX1351" s="34"/>
      <c r="BY1351" s="34"/>
      <c r="BZ1351" s="34"/>
      <c r="CA1351" s="34"/>
      <c r="CB1351" s="34"/>
      <c r="CC1351" s="34"/>
      <c r="CD1351" s="34"/>
      <c r="CE1351" s="34"/>
      <c r="CF1351" s="34"/>
    </row>
    <row r="1352" spans="18:84"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34"/>
      <c r="AT1352" s="34"/>
      <c r="AU1352" s="34"/>
      <c r="AV1352" s="34"/>
      <c r="AW1352" s="34"/>
      <c r="AX1352" s="34"/>
      <c r="AY1352" s="34"/>
      <c r="AZ1352" s="34"/>
      <c r="BA1352" s="34"/>
      <c r="BB1352" s="34"/>
      <c r="BC1352" s="34"/>
      <c r="BD1352" s="34"/>
      <c r="BE1352" s="34"/>
      <c r="BF1352" s="34"/>
      <c r="BG1352" s="34"/>
      <c r="BH1352" s="34"/>
      <c r="BI1352" s="34"/>
      <c r="BJ1352" s="34"/>
      <c r="BK1352" s="34"/>
      <c r="BL1352" s="34"/>
      <c r="BM1352" s="34"/>
      <c r="BN1352" s="34"/>
      <c r="BO1352" s="34"/>
      <c r="BP1352" s="34"/>
      <c r="BQ1352" s="34"/>
      <c r="BR1352" s="34"/>
      <c r="BS1352" s="34"/>
      <c r="BT1352" s="34"/>
      <c r="BU1352" s="34"/>
      <c r="BV1352" s="34"/>
      <c r="BW1352" s="34"/>
      <c r="BX1352" s="34"/>
      <c r="BY1352" s="34"/>
      <c r="BZ1352" s="34"/>
      <c r="CA1352" s="34"/>
      <c r="CB1352" s="34"/>
      <c r="CC1352" s="34"/>
      <c r="CD1352" s="34"/>
      <c r="CE1352" s="34"/>
      <c r="CF1352" s="34"/>
    </row>
    <row r="1353" spans="18:84"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34"/>
      <c r="AT1353" s="34"/>
      <c r="AU1353" s="34"/>
      <c r="AV1353" s="34"/>
      <c r="AW1353" s="34"/>
      <c r="AX1353" s="34"/>
      <c r="AY1353" s="34"/>
      <c r="AZ1353" s="34"/>
      <c r="BA1353" s="34"/>
      <c r="BB1353" s="34"/>
      <c r="BC1353" s="34"/>
      <c r="BD1353" s="34"/>
      <c r="BE1353" s="34"/>
      <c r="BF1353" s="34"/>
      <c r="BG1353" s="34"/>
      <c r="BH1353" s="34"/>
      <c r="BI1353" s="34"/>
      <c r="BJ1353" s="34"/>
      <c r="BK1353" s="34"/>
      <c r="BL1353" s="34"/>
      <c r="BM1353" s="34"/>
      <c r="BN1353" s="34"/>
      <c r="BO1353" s="34"/>
      <c r="BP1353" s="34"/>
      <c r="BQ1353" s="34"/>
      <c r="BR1353" s="34"/>
      <c r="BS1353" s="34"/>
      <c r="BT1353" s="34"/>
      <c r="BU1353" s="34"/>
      <c r="BV1353" s="34"/>
      <c r="BW1353" s="34"/>
      <c r="BX1353" s="34"/>
      <c r="BY1353" s="34"/>
      <c r="BZ1353" s="34"/>
      <c r="CA1353" s="34"/>
      <c r="CB1353" s="34"/>
      <c r="CC1353" s="34"/>
      <c r="CD1353" s="34"/>
      <c r="CE1353" s="34"/>
      <c r="CF1353" s="34"/>
    </row>
    <row r="1354" spans="18:84"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34"/>
      <c r="AT1354" s="34"/>
      <c r="AU1354" s="34"/>
      <c r="AV1354" s="34"/>
      <c r="AW1354" s="34"/>
      <c r="AX1354" s="34"/>
      <c r="AY1354" s="34"/>
      <c r="AZ1354" s="34"/>
      <c r="BA1354" s="34"/>
      <c r="BB1354" s="34"/>
      <c r="BC1354" s="34"/>
      <c r="BD1354" s="34"/>
      <c r="BE1354" s="34"/>
      <c r="BF1354" s="34"/>
      <c r="BG1354" s="34"/>
      <c r="BH1354" s="34"/>
      <c r="BI1354" s="34"/>
      <c r="BJ1354" s="34"/>
      <c r="BK1354" s="34"/>
      <c r="BL1354" s="34"/>
      <c r="BM1354" s="34"/>
      <c r="BN1354" s="34"/>
      <c r="BO1354" s="34"/>
      <c r="BP1354" s="34"/>
      <c r="BQ1354" s="34"/>
      <c r="BR1354" s="34"/>
      <c r="BS1354" s="34"/>
      <c r="BT1354" s="34"/>
      <c r="BU1354" s="34"/>
      <c r="BV1354" s="34"/>
      <c r="BW1354" s="34"/>
      <c r="BX1354" s="34"/>
      <c r="BY1354" s="34"/>
      <c r="BZ1354" s="34"/>
      <c r="CA1354" s="34"/>
      <c r="CB1354" s="34"/>
      <c r="CC1354" s="34"/>
      <c r="CD1354" s="34"/>
      <c r="CE1354" s="34"/>
      <c r="CF1354" s="34"/>
    </row>
    <row r="1355" spans="18:84"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34"/>
      <c r="AT1355" s="34"/>
      <c r="AU1355" s="34"/>
      <c r="AV1355" s="34"/>
      <c r="AW1355" s="34"/>
      <c r="AX1355" s="34"/>
      <c r="AY1355" s="34"/>
      <c r="AZ1355" s="34"/>
      <c r="BA1355" s="34"/>
      <c r="BB1355" s="34"/>
      <c r="BC1355" s="34"/>
      <c r="BD1355" s="34"/>
      <c r="BE1355" s="34"/>
      <c r="BF1355" s="34"/>
      <c r="BG1355" s="34"/>
      <c r="BH1355" s="34"/>
      <c r="BI1355" s="34"/>
      <c r="BJ1355" s="34"/>
      <c r="BK1355" s="34"/>
      <c r="BL1355" s="34"/>
      <c r="BM1355" s="34"/>
      <c r="BN1355" s="34"/>
      <c r="BO1355" s="34"/>
      <c r="BP1355" s="34"/>
      <c r="BQ1355" s="34"/>
      <c r="BR1355" s="34"/>
      <c r="BS1355" s="34"/>
      <c r="BT1355" s="34"/>
      <c r="BU1355" s="34"/>
      <c r="BV1355" s="34"/>
      <c r="BW1355" s="34"/>
      <c r="BX1355" s="34"/>
      <c r="BY1355" s="34"/>
      <c r="BZ1355" s="34"/>
      <c r="CA1355" s="34"/>
      <c r="CB1355" s="34"/>
      <c r="CC1355" s="34"/>
      <c r="CD1355" s="34"/>
      <c r="CE1355" s="34"/>
      <c r="CF1355" s="34"/>
    </row>
    <row r="1356" spans="18:84"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  <c r="BA1356" s="34"/>
      <c r="BB1356" s="34"/>
      <c r="BC1356" s="34"/>
      <c r="BD1356" s="34"/>
      <c r="BE1356" s="34"/>
      <c r="BF1356" s="34"/>
      <c r="BG1356" s="34"/>
      <c r="BH1356" s="34"/>
      <c r="BI1356" s="34"/>
      <c r="BJ1356" s="34"/>
      <c r="BK1356" s="34"/>
      <c r="BL1356" s="34"/>
      <c r="BM1356" s="34"/>
      <c r="BN1356" s="34"/>
      <c r="BO1356" s="34"/>
      <c r="BP1356" s="34"/>
      <c r="BQ1356" s="34"/>
      <c r="BR1356" s="34"/>
      <c r="BS1356" s="34"/>
      <c r="BT1356" s="34"/>
      <c r="BU1356" s="34"/>
      <c r="BV1356" s="34"/>
      <c r="BW1356" s="34"/>
      <c r="BX1356" s="34"/>
      <c r="BY1356" s="34"/>
      <c r="BZ1356" s="34"/>
      <c r="CA1356" s="34"/>
      <c r="CB1356" s="34"/>
      <c r="CC1356" s="34"/>
      <c r="CD1356" s="34"/>
      <c r="CE1356" s="34"/>
      <c r="CF1356" s="34"/>
    </row>
    <row r="1357" spans="18:84"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34"/>
      <c r="AT1357" s="34"/>
      <c r="AU1357" s="34"/>
      <c r="AV1357" s="34"/>
      <c r="AW1357" s="34"/>
      <c r="AX1357" s="34"/>
      <c r="AY1357" s="34"/>
      <c r="AZ1357" s="34"/>
      <c r="BA1357" s="34"/>
      <c r="BB1357" s="34"/>
      <c r="BC1357" s="34"/>
      <c r="BD1357" s="34"/>
      <c r="BE1357" s="34"/>
      <c r="BF1357" s="34"/>
      <c r="BG1357" s="34"/>
      <c r="BH1357" s="34"/>
      <c r="BI1357" s="34"/>
      <c r="BJ1357" s="34"/>
      <c r="BK1357" s="34"/>
      <c r="BL1357" s="34"/>
      <c r="BM1357" s="34"/>
      <c r="BN1357" s="34"/>
      <c r="BO1357" s="34"/>
      <c r="BP1357" s="34"/>
      <c r="BQ1357" s="34"/>
      <c r="BR1357" s="34"/>
      <c r="BS1357" s="34"/>
      <c r="BT1357" s="34"/>
      <c r="BU1357" s="34"/>
      <c r="BV1357" s="34"/>
      <c r="BW1357" s="34"/>
      <c r="BX1357" s="34"/>
      <c r="BY1357" s="34"/>
      <c r="BZ1357" s="34"/>
      <c r="CA1357" s="34"/>
      <c r="CB1357" s="34"/>
      <c r="CC1357" s="34"/>
      <c r="CD1357" s="34"/>
      <c r="CE1357" s="34"/>
      <c r="CF1357" s="34"/>
    </row>
    <row r="1358" spans="18:84"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/>
      <c r="BB1358" s="34"/>
      <c r="BC1358" s="34"/>
      <c r="BD1358" s="34"/>
      <c r="BE1358" s="34"/>
      <c r="BF1358" s="34"/>
      <c r="BG1358" s="34"/>
      <c r="BH1358" s="34"/>
      <c r="BI1358" s="34"/>
      <c r="BJ1358" s="34"/>
      <c r="BK1358" s="34"/>
      <c r="BL1358" s="34"/>
      <c r="BM1358" s="34"/>
      <c r="BN1358" s="34"/>
      <c r="BO1358" s="34"/>
      <c r="BP1358" s="34"/>
      <c r="BQ1358" s="34"/>
      <c r="BR1358" s="34"/>
      <c r="BS1358" s="34"/>
      <c r="BT1358" s="34"/>
      <c r="BU1358" s="34"/>
      <c r="BV1358" s="34"/>
      <c r="BW1358" s="34"/>
      <c r="BX1358" s="34"/>
      <c r="BY1358" s="34"/>
      <c r="BZ1358" s="34"/>
      <c r="CA1358" s="34"/>
      <c r="CB1358" s="34"/>
      <c r="CC1358" s="34"/>
      <c r="CD1358" s="34"/>
      <c r="CE1358" s="34"/>
      <c r="CF1358" s="34"/>
    </row>
    <row r="1359" spans="18:84"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  <c r="BC1359" s="34"/>
      <c r="BD1359" s="34"/>
      <c r="BE1359" s="34"/>
      <c r="BF1359" s="34"/>
      <c r="BG1359" s="34"/>
      <c r="BH1359" s="34"/>
      <c r="BI1359" s="34"/>
      <c r="BJ1359" s="34"/>
      <c r="BK1359" s="34"/>
      <c r="BL1359" s="34"/>
      <c r="BM1359" s="34"/>
      <c r="BN1359" s="34"/>
      <c r="BO1359" s="34"/>
      <c r="BP1359" s="34"/>
      <c r="BQ1359" s="34"/>
      <c r="BR1359" s="34"/>
      <c r="BS1359" s="34"/>
      <c r="BT1359" s="34"/>
      <c r="BU1359" s="34"/>
      <c r="BV1359" s="34"/>
      <c r="BW1359" s="34"/>
      <c r="BX1359" s="34"/>
      <c r="BY1359" s="34"/>
      <c r="BZ1359" s="34"/>
      <c r="CA1359" s="34"/>
      <c r="CB1359" s="34"/>
      <c r="CC1359" s="34"/>
      <c r="CD1359" s="34"/>
      <c r="CE1359" s="34"/>
      <c r="CF1359" s="34"/>
    </row>
    <row r="1360" spans="18:84"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  <c r="BC1360" s="34"/>
      <c r="BD1360" s="34"/>
      <c r="BE1360" s="34"/>
      <c r="BF1360" s="34"/>
      <c r="BG1360" s="34"/>
      <c r="BH1360" s="34"/>
      <c r="BI1360" s="34"/>
      <c r="BJ1360" s="34"/>
      <c r="BK1360" s="34"/>
      <c r="BL1360" s="34"/>
      <c r="BM1360" s="34"/>
      <c r="BN1360" s="34"/>
      <c r="BO1360" s="34"/>
      <c r="BP1360" s="34"/>
      <c r="BQ1360" s="34"/>
      <c r="BR1360" s="34"/>
      <c r="BS1360" s="34"/>
      <c r="BT1360" s="34"/>
      <c r="BU1360" s="34"/>
      <c r="BV1360" s="34"/>
      <c r="BW1360" s="34"/>
      <c r="BX1360" s="34"/>
      <c r="BY1360" s="34"/>
      <c r="BZ1360" s="34"/>
      <c r="CA1360" s="34"/>
      <c r="CB1360" s="34"/>
      <c r="CC1360" s="34"/>
      <c r="CD1360" s="34"/>
      <c r="CE1360" s="34"/>
      <c r="CF1360" s="34"/>
    </row>
    <row r="1361" spans="18:84"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  <c r="BC1361" s="34"/>
      <c r="BD1361" s="34"/>
      <c r="BE1361" s="34"/>
      <c r="BF1361" s="34"/>
      <c r="BG1361" s="34"/>
      <c r="BH1361" s="34"/>
      <c r="BI1361" s="34"/>
      <c r="BJ1361" s="34"/>
      <c r="BK1361" s="34"/>
      <c r="BL1361" s="34"/>
      <c r="BM1361" s="34"/>
      <c r="BN1361" s="34"/>
      <c r="BO1361" s="34"/>
      <c r="BP1361" s="34"/>
      <c r="BQ1361" s="34"/>
      <c r="BR1361" s="34"/>
      <c r="BS1361" s="34"/>
      <c r="BT1361" s="34"/>
      <c r="BU1361" s="34"/>
      <c r="BV1361" s="34"/>
      <c r="BW1361" s="34"/>
      <c r="BX1361" s="34"/>
      <c r="BY1361" s="34"/>
      <c r="BZ1361" s="34"/>
      <c r="CA1361" s="34"/>
      <c r="CB1361" s="34"/>
      <c r="CC1361" s="34"/>
      <c r="CD1361" s="34"/>
      <c r="CE1361" s="34"/>
      <c r="CF1361" s="34"/>
    </row>
  </sheetData>
  <sheetProtection password="CC61" sheet="1" objects="1" scenarios="1"/>
  <mergeCells count="147">
    <mergeCell ref="B8:B11"/>
    <mergeCell ref="C8:L8"/>
    <mergeCell ref="M8:O8"/>
    <mergeCell ref="P8:Q10"/>
    <mergeCell ref="C9:L9"/>
    <mergeCell ref="M9:O9"/>
    <mergeCell ref="C10:L10"/>
    <mergeCell ref="M10:O10"/>
    <mergeCell ref="C11:O11"/>
    <mergeCell ref="P11:Q11"/>
    <mergeCell ref="C5:O5"/>
    <mergeCell ref="P5:Q5"/>
    <mergeCell ref="C6:O6"/>
    <mergeCell ref="P6:Q6"/>
    <mergeCell ref="C7:O7"/>
    <mergeCell ref="P7:Q7"/>
    <mergeCell ref="B2:N2"/>
    <mergeCell ref="O2:Q3"/>
    <mergeCell ref="B3:N3"/>
    <mergeCell ref="C4:D4"/>
    <mergeCell ref="E4:J4"/>
    <mergeCell ref="L4:N4"/>
    <mergeCell ref="P4:Q4"/>
    <mergeCell ref="C12:O12"/>
    <mergeCell ref="P12:Q12"/>
    <mergeCell ref="B13:B15"/>
    <mergeCell ref="C13:J13"/>
    <mergeCell ref="K13:L13"/>
    <mergeCell ref="M13:O13"/>
    <mergeCell ref="P13:Q15"/>
    <mergeCell ref="C14:D15"/>
    <mergeCell ref="E14:G14"/>
    <mergeCell ref="H14:J14"/>
    <mergeCell ref="C16:O16"/>
    <mergeCell ref="P16:Q16"/>
    <mergeCell ref="C17:O17"/>
    <mergeCell ref="P17:Q17"/>
    <mergeCell ref="C18:O18"/>
    <mergeCell ref="P18:Q18"/>
    <mergeCell ref="K14:L14"/>
    <mergeCell ref="M14:O14"/>
    <mergeCell ref="E15:G15"/>
    <mergeCell ref="H15:J15"/>
    <mergeCell ref="K15:L15"/>
    <mergeCell ref="M15:O15"/>
    <mergeCell ref="C19:O19"/>
    <mergeCell ref="P19:Q19"/>
    <mergeCell ref="B20:B24"/>
    <mergeCell ref="C20:Q20"/>
    <mergeCell ref="P21:Q21"/>
    <mergeCell ref="C22:O22"/>
    <mergeCell ref="P22:Q22"/>
    <mergeCell ref="C23:O23"/>
    <mergeCell ref="P23:Q23"/>
    <mergeCell ref="C24:O24"/>
    <mergeCell ref="P24:Q24"/>
    <mergeCell ref="C21:O21"/>
    <mergeCell ref="B25:B35"/>
    <mergeCell ref="C25:Q25"/>
    <mergeCell ref="C26:O26"/>
    <mergeCell ref="P26:Q26"/>
    <mergeCell ref="C27:O27"/>
    <mergeCell ref="P27:Q27"/>
    <mergeCell ref="C28:O28"/>
    <mergeCell ref="C32:O32"/>
    <mergeCell ref="P32:Q32"/>
    <mergeCell ref="C33:O33"/>
    <mergeCell ref="P33:Q33"/>
    <mergeCell ref="C34:O34"/>
    <mergeCell ref="P34:Q34"/>
    <mergeCell ref="P28:Q28"/>
    <mergeCell ref="C29:O29"/>
    <mergeCell ref="P29:Q29"/>
    <mergeCell ref="C30:O30"/>
    <mergeCell ref="P30:Q30"/>
    <mergeCell ref="C31:O31"/>
    <mergeCell ref="P31:Q31"/>
    <mergeCell ref="B39:B51"/>
    <mergeCell ref="C39:Q39"/>
    <mergeCell ref="C40:G40"/>
    <mergeCell ref="H40:K40"/>
    <mergeCell ref="L40:O40"/>
    <mergeCell ref="P40:Q40"/>
    <mergeCell ref="C41:E41"/>
    <mergeCell ref="F41:G41"/>
    <mergeCell ref="C35:O35"/>
    <mergeCell ref="P35:Q35"/>
    <mergeCell ref="C36:O36"/>
    <mergeCell ref="P36:Q36"/>
    <mergeCell ref="C37:O37"/>
    <mergeCell ref="P37:Q37"/>
    <mergeCell ref="H41:J41"/>
    <mergeCell ref="L41:N41"/>
    <mergeCell ref="P41:Q41"/>
    <mergeCell ref="C42:E42"/>
    <mergeCell ref="F42:G42"/>
    <mergeCell ref="H42:J42"/>
    <mergeCell ref="L42:N42"/>
    <mergeCell ref="P42:Q42"/>
    <mergeCell ref="C38:O38"/>
    <mergeCell ref="P38:Q38"/>
    <mergeCell ref="C43:E43"/>
    <mergeCell ref="F43:G43"/>
    <mergeCell ref="H43:J43"/>
    <mergeCell ref="L43:N43"/>
    <mergeCell ref="P43:Q43"/>
    <mergeCell ref="C44:E44"/>
    <mergeCell ref="F44:G44"/>
    <mergeCell ref="H44:J44"/>
    <mergeCell ref="L44:N44"/>
    <mergeCell ref="P44:Q44"/>
    <mergeCell ref="C47:O47"/>
    <mergeCell ref="P47:Q47"/>
    <mergeCell ref="C45:E45"/>
    <mergeCell ref="F45:G45"/>
    <mergeCell ref="H45:J45"/>
    <mergeCell ref="L45:N45"/>
    <mergeCell ref="P45:Q45"/>
    <mergeCell ref="C46:E46"/>
    <mergeCell ref="F46:G46"/>
    <mergeCell ref="H46:J46"/>
    <mergeCell ref="L46:N46"/>
    <mergeCell ref="P46:Q46"/>
    <mergeCell ref="C51:O51"/>
    <mergeCell ref="P51:Q51"/>
    <mergeCell ref="C52:O52"/>
    <mergeCell ref="P52:Q52"/>
    <mergeCell ref="C53:O53"/>
    <mergeCell ref="P53:Q53"/>
    <mergeCell ref="C48:O48"/>
    <mergeCell ref="P48:Q48"/>
    <mergeCell ref="C49:O49"/>
    <mergeCell ref="P49:Q49"/>
    <mergeCell ref="C50:O50"/>
    <mergeCell ref="P50:Q50"/>
    <mergeCell ref="B56:O56"/>
    <mergeCell ref="P56:Q56"/>
    <mergeCell ref="B54:B55"/>
    <mergeCell ref="C54:E55"/>
    <mergeCell ref="F54:I54"/>
    <mergeCell ref="J54:K54"/>
    <mergeCell ref="M54:N54"/>
    <mergeCell ref="P54:Q54"/>
    <mergeCell ref="F55:I55"/>
    <mergeCell ref="J55:K55"/>
    <mergeCell ref="M55:N55"/>
    <mergeCell ref="P55:Q55"/>
  </mergeCells>
  <conditionalFormatting sqref="B56:O56">
    <cfRule type="containsText" dxfId="3" priority="14" operator="containsText" text="Income Tax Refundable (New Tax Regime)">
      <formula>NOT(ISERROR(SEARCH("Income Tax Refundable (New Tax Regime)",B56)))</formula>
    </cfRule>
    <cfRule type="containsText" dxfId="2" priority="15" operator="containsText" text="Income Tax Payable (New Tax Regime)">
      <formula>NOT(ISERROR(SEARCH("Income Tax Payable (New Tax Regime)",B56)))</formula>
    </cfRule>
  </conditionalFormatting>
  <conditionalFormatting sqref="C55:E55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  <cfRule type="iconSet" priority="3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P56:Q56">
    <cfRule type="cellIs" dxfId="1" priority="12" operator="lessThanOrEqual">
      <formula>0</formula>
    </cfRule>
    <cfRule type="cellIs" dxfId="0" priority="13" operator="greaterThan">
      <formula>0</formula>
    </cfRule>
  </conditionalFormatting>
  <printOptions horizontalCentered="1" verticalCentered="1"/>
  <pageMargins left="0" right="0" top="0.35" bottom="0" header="0" footer="0"/>
  <pageSetup paperSize="9" scale="4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दिशानिर्देश</vt:lpstr>
      <vt:lpstr>MASTERDATA</vt:lpstr>
      <vt:lpstr>GA55</vt:lpstr>
      <vt:lpstr>EXTRA DEDUCATION</vt:lpstr>
      <vt:lpstr>OLD TAX REGIME</vt:lpstr>
      <vt:lpstr>NEW TAX REGIME</vt:lpstr>
      <vt:lpstr>Sheet1</vt:lpstr>
      <vt:lpstr>'GA55'!Print_Area</vt:lpstr>
      <vt:lpstr>'NEW TAX REGIME'!Print_Area</vt:lpstr>
      <vt:lpstr>'OLD TAX REGIME'!Print_Area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CALCULATION 2023-24</dc:title>
  <dc:subject>TAX CALCULATION</dc:subject>
  <dc:creator>SUNIL KUMAR MAHAWAR</dc:creator>
  <cp:lastModifiedBy>pk</cp:lastModifiedBy>
  <cp:lastPrinted>2024-11-08T15:48:57Z</cp:lastPrinted>
  <dcterms:created xsi:type="dcterms:W3CDTF">2022-10-12T15:52:35Z</dcterms:created>
  <dcterms:modified xsi:type="dcterms:W3CDTF">2024-11-08T17:58:50Z</dcterms:modified>
  <cp:contentStatus/>
</cp:coreProperties>
</file>