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workbookProtection lockStructure="1"/>
  <bookViews>
    <workbookView xWindow="3828" yWindow="924" windowWidth="11328" windowHeight="4716" tabRatio="746" activeTab="5"/>
  </bookViews>
  <sheets>
    <sheet name="दिशानिर्देश" sheetId="10" r:id="rId1"/>
    <sheet name="MASTERDATA" sheetId="4" r:id="rId2"/>
    <sheet name="GA55" sheetId="2" r:id="rId3"/>
    <sheet name="EXTRA DEDUCATION" sheetId="6" r:id="rId4"/>
    <sheet name="OLD TAX REGIME" sheetId="14" r:id="rId5"/>
    <sheet name="NEW TAX REGIME" sheetId="15" r:id="rId6"/>
    <sheet name="Sheet1" sheetId="19" state="hidden" r:id="rId7"/>
  </sheets>
  <definedNames>
    <definedName name="_xlnm.Print_Area" localSheetId="2">'GA55'!$C$2:$AB$31</definedName>
    <definedName name="_xlnm.Print_Area" localSheetId="5">'NEW TAX REGIME'!$B$1:$Q$59</definedName>
    <definedName name="_xlnm.Print_Area" localSheetId="4">'OLD TAX REGIME'!$B$1:$Q$67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15"/>
  <c r="H17" i="2"/>
  <c r="H18"/>
  <c r="H19"/>
  <c r="H16"/>
  <c r="M13" i="15" l="1"/>
  <c r="M15"/>
  <c r="O64" i="14"/>
  <c r="K15"/>
  <c r="P6"/>
  <c r="D8" i="2"/>
  <c r="D9"/>
  <c r="D10"/>
  <c r="D11"/>
  <c r="D12"/>
  <c r="D21"/>
  <c r="H21"/>
  <c r="R9"/>
  <c r="R10"/>
  <c r="R11"/>
  <c r="R12"/>
  <c r="R13"/>
  <c r="R14"/>
  <c r="R15"/>
  <c r="R16"/>
  <c r="R17"/>
  <c r="R18"/>
  <c r="R19"/>
  <c r="N28" i="14"/>
  <c r="E4"/>
  <c r="O55" i="15"/>
  <c r="P52"/>
  <c r="P18"/>
  <c r="M10"/>
  <c r="P4"/>
  <c r="P4" i="14"/>
  <c r="L4" i="15"/>
  <c r="L4" i="14"/>
  <c r="E4" i="15"/>
  <c r="P34" i="14"/>
  <c r="P61"/>
  <c r="P45"/>
  <c r="P44"/>
  <c r="P43"/>
  <c r="P41"/>
  <c r="P42"/>
  <c r="P40"/>
  <c r="P39"/>
  <c r="P38"/>
  <c r="P37"/>
  <c r="N30"/>
  <c r="N29"/>
  <c r="N27"/>
  <c r="N26"/>
  <c r="N25"/>
  <c r="N24"/>
  <c r="N22"/>
  <c r="H31"/>
  <c r="H30"/>
  <c r="H29"/>
  <c r="H26"/>
  <c r="H25"/>
  <c r="H24"/>
  <c r="P18"/>
  <c r="H15"/>
  <c r="M13"/>
  <c r="M10"/>
  <c r="M9"/>
  <c r="M8"/>
  <c r="O8" i="2"/>
  <c r="B2" i="14"/>
  <c r="B2" i="15"/>
  <c r="P35"/>
  <c r="P24"/>
  <c r="P36"/>
  <c r="P16"/>
  <c r="P11"/>
  <c r="E15" i="14"/>
  <c r="M15"/>
  <c r="P16"/>
  <c r="P46"/>
  <c r="Z26" i="2"/>
  <c r="V9"/>
  <c r="D22"/>
  <c r="O22"/>
  <c r="O11"/>
  <c r="O10"/>
  <c r="L8"/>
  <c r="H8"/>
  <c r="R6"/>
  <c r="L7"/>
  <c r="K27"/>
  <c r="V10"/>
  <c r="V11"/>
  <c r="V12"/>
  <c r="V13"/>
  <c r="V14"/>
  <c r="V15"/>
  <c r="V16"/>
  <c r="V17"/>
  <c r="V18"/>
  <c r="L64" i="14"/>
  <c r="L55" i="15"/>
  <c r="F64" i="14"/>
  <c r="V19" i="2"/>
  <c r="M64" i="14"/>
  <c r="M55" i="15"/>
  <c r="J64" i="14"/>
  <c r="J55" i="15"/>
  <c r="F55"/>
  <c r="T6" i="2"/>
  <c r="P64" i="14"/>
  <c r="P55" i="15"/>
  <c r="O9" i="2"/>
  <c r="O12"/>
  <c r="L9"/>
  <c r="O13"/>
  <c r="O14"/>
  <c r="O15"/>
  <c r="O16"/>
  <c r="L10"/>
  <c r="L11"/>
  <c r="L12"/>
  <c r="L13"/>
  <c r="L14"/>
  <c r="L15"/>
  <c r="O17"/>
  <c r="O18"/>
  <c r="O19"/>
  <c r="L16"/>
  <c r="L17"/>
  <c r="L18"/>
  <c r="L19"/>
  <c r="Q8"/>
  <c r="Y27"/>
  <c r="X27"/>
  <c r="W27"/>
  <c r="V27"/>
  <c r="U27"/>
  <c r="H28" i="14"/>
  <c r="R27" i="2"/>
  <c r="P27"/>
  <c r="M27"/>
  <c r="L27"/>
  <c r="J27"/>
  <c r="G27"/>
  <c r="F27"/>
  <c r="E27"/>
  <c r="E31"/>
  <c r="AA31"/>
  <c r="Z22"/>
  <c r="Z21"/>
  <c r="Z20"/>
  <c r="I8"/>
  <c r="D6"/>
  <c r="N26"/>
  <c r="N22"/>
  <c r="AA22"/>
  <c r="N21"/>
  <c r="N20"/>
  <c r="T9"/>
  <c r="Q9"/>
  <c r="AA6"/>
  <c r="AA5"/>
  <c r="S5"/>
  <c r="M6"/>
  <c r="M5"/>
  <c r="D5"/>
  <c r="C2"/>
  <c r="A2" i="6"/>
  <c r="T10" i="2"/>
  <c r="T11"/>
  <c r="T12"/>
  <c r="T13"/>
  <c r="T14"/>
  <c r="T15"/>
  <c r="T16"/>
  <c r="T17"/>
  <c r="T18"/>
  <c r="T27"/>
  <c r="Q10"/>
  <c r="Q11"/>
  <c r="Q12"/>
  <c r="Q13"/>
  <c r="Q14"/>
  <c r="Q15"/>
  <c r="Q16"/>
  <c r="Q17"/>
  <c r="Q18"/>
  <c r="Q19"/>
  <c r="AA21"/>
  <c r="AA20"/>
  <c r="AA26"/>
  <c r="H9"/>
  <c r="H23" i="14"/>
  <c r="S8" i="2"/>
  <c r="Z8"/>
  <c r="Q27"/>
  <c r="H22" i="14"/>
  <c r="I9" i="2"/>
  <c r="H23"/>
  <c r="H10"/>
  <c r="S9"/>
  <c r="Z9"/>
  <c r="S10"/>
  <c r="N9"/>
  <c r="I10"/>
  <c r="H11"/>
  <c r="AA9"/>
  <c r="N10"/>
  <c r="S11"/>
  <c r="N23"/>
  <c r="O23"/>
  <c r="Z10"/>
  <c r="I11"/>
  <c r="H12"/>
  <c r="AA10"/>
  <c r="S12"/>
  <c r="Z11"/>
  <c r="N11"/>
  <c r="I12"/>
  <c r="D13"/>
  <c r="H13"/>
  <c r="S13"/>
  <c r="AA11"/>
  <c r="Z12"/>
  <c r="Z23"/>
  <c r="AA23"/>
  <c r="N12"/>
  <c r="I13"/>
  <c r="D14"/>
  <c r="H14"/>
  <c r="N25"/>
  <c r="O25"/>
  <c r="N13"/>
  <c r="S14"/>
  <c r="AA12"/>
  <c r="Z13"/>
  <c r="I14"/>
  <c r="D15"/>
  <c r="H15"/>
  <c r="H24"/>
  <c r="N24"/>
  <c r="AA13"/>
  <c r="Z14"/>
  <c r="S15"/>
  <c r="D16"/>
  <c r="I15"/>
  <c r="N14"/>
  <c r="O24"/>
  <c r="Z24"/>
  <c r="AA24"/>
  <c r="N15"/>
  <c r="AA14"/>
  <c r="S16"/>
  <c r="Z25"/>
  <c r="O27"/>
  <c r="H27" i="14"/>
  <c r="N31"/>
  <c r="P32"/>
  <c r="P35"/>
  <c r="P47"/>
  <c r="I16" i="2"/>
  <c r="D17"/>
  <c r="S17"/>
  <c r="AA25"/>
  <c r="Z15"/>
  <c r="AA15"/>
  <c r="I17"/>
  <c r="N16"/>
  <c r="D18"/>
  <c r="S18"/>
  <c r="Z17"/>
  <c r="Z16"/>
  <c r="N17"/>
  <c r="I18"/>
  <c r="D19"/>
  <c r="Z18"/>
  <c r="S19"/>
  <c r="S27"/>
  <c r="AA17"/>
  <c r="N18"/>
  <c r="AA18" s="1"/>
  <c r="D27"/>
  <c r="I19"/>
  <c r="I27"/>
  <c r="H27"/>
  <c r="N19"/>
  <c r="Z19"/>
  <c r="Z27"/>
  <c r="N8"/>
  <c r="AA19"/>
  <c r="AA8"/>
  <c r="P11" i="14"/>
  <c r="N27" i="2" l="1"/>
  <c r="P5" i="14" s="1"/>
  <c r="P7" s="1"/>
  <c r="P12" s="1"/>
  <c r="P17" s="1"/>
  <c r="P19" s="1"/>
  <c r="P48" s="1"/>
  <c r="P49" s="1"/>
  <c r="P7" i="15"/>
  <c r="P12" s="1"/>
  <c r="P17" s="1"/>
  <c r="P19" s="1"/>
  <c r="P37" s="1"/>
  <c r="P38" s="1"/>
  <c r="AA16" i="2"/>
  <c r="AA27" s="1"/>
  <c r="P53" i="14" l="1"/>
  <c r="P54"/>
  <c r="P55"/>
  <c r="P57"/>
  <c r="P45" i="15"/>
  <c r="P46"/>
  <c r="P43"/>
  <c r="P42"/>
  <c r="P44"/>
  <c r="P47" l="1"/>
  <c r="P48" s="1"/>
  <c r="P56" i="14"/>
  <c r="P58" s="1"/>
  <c r="P49" i="15"/>
  <c r="P50" l="1"/>
  <c r="P51" s="1"/>
  <c r="P53" s="1"/>
  <c r="P59" i="14"/>
  <c r="P60" s="1"/>
  <c r="P62" s="1"/>
  <c r="P65" l="1"/>
  <c r="B65"/>
  <c r="P56" i="15"/>
  <c r="B56"/>
</calcChain>
</file>

<file path=xl/sharedStrings.xml><?xml version="1.0" encoding="utf-8"?>
<sst xmlns="http://schemas.openxmlformats.org/spreadsheetml/2006/main" count="394" uniqueCount="279">
  <si>
    <t>PAN :</t>
  </si>
  <si>
    <t/>
  </si>
  <si>
    <t xml:space="preserve">अन्य आय </t>
  </si>
  <si>
    <t>Nil</t>
  </si>
  <si>
    <t>3,00,001-5,00,000</t>
  </si>
  <si>
    <t>2,50,001-5,00,000</t>
  </si>
  <si>
    <t>Signature of Employee</t>
  </si>
  <si>
    <t>Signature of DDO</t>
  </si>
  <si>
    <t>Name :</t>
  </si>
  <si>
    <t>TAN:</t>
  </si>
  <si>
    <t>Bank A/c :</t>
  </si>
  <si>
    <t xml:space="preserve">     Post :</t>
  </si>
  <si>
    <t>SI No :</t>
  </si>
  <si>
    <t>Mobile No. :</t>
  </si>
  <si>
    <t>Month</t>
  </si>
  <si>
    <t>Basic Pay</t>
  </si>
  <si>
    <t>Dearness Pay</t>
  </si>
  <si>
    <t>Leave  Pay</t>
  </si>
  <si>
    <t>Spl. Pay</t>
  </si>
  <si>
    <t>D.A.</t>
  </si>
  <si>
    <t>H.R.A.</t>
  </si>
  <si>
    <t>Washing Allow.</t>
  </si>
  <si>
    <t>ROP (If any, put the value in minus)</t>
  </si>
  <si>
    <t>Other Allowance</t>
  </si>
  <si>
    <t>Gross  Salary</t>
  </si>
  <si>
    <t>GPF LOAN</t>
  </si>
  <si>
    <t>SI</t>
  </si>
  <si>
    <t>SI LOAN + INT</t>
  </si>
  <si>
    <t>RGHS / RPMF</t>
  </si>
  <si>
    <t>LIC</t>
  </si>
  <si>
    <t>Group Insurance  
Accidental</t>
  </si>
  <si>
    <t>Income Tax / TDS</t>
  </si>
  <si>
    <t>Hitkari Nidhi</t>
  </si>
  <si>
    <t>Other Deduction</t>
  </si>
  <si>
    <t>Total
Deduction</t>
  </si>
  <si>
    <t>Net Payment</t>
  </si>
  <si>
    <t>Bill No. - Date 
/ 
TV No. - Date</t>
  </si>
  <si>
    <t>Salary Arrear</t>
  </si>
  <si>
    <t>Other 1</t>
  </si>
  <si>
    <t>TOTAL</t>
  </si>
  <si>
    <t>digitalgurujihelp</t>
  </si>
  <si>
    <t>YES</t>
  </si>
  <si>
    <t>NO</t>
  </si>
  <si>
    <t>MASTER DATA FORM</t>
  </si>
  <si>
    <t xml:space="preserve">कार्मिक की व्यक्तिगत जानकारी </t>
  </si>
  <si>
    <t>यदि हाँ, तो समर्पित बिल माह:-</t>
  </si>
  <si>
    <t>क्या आपको बोनस मिला है ?</t>
  </si>
  <si>
    <t>दुर्घटना बीमा प्रीमियम राशि:-</t>
  </si>
  <si>
    <t>क्या आप वरिष्ट नागरिक (60-80) आयु वर्ग में आते है ?</t>
  </si>
  <si>
    <t>शहरी क्षतिपूर्ती भत्ता (CCA) :-</t>
  </si>
  <si>
    <t>TEACHER</t>
  </si>
  <si>
    <t xml:space="preserve">वेतन के अलावा अन्य आय, कटौतियाँ, एवं छूट का विवरण </t>
  </si>
  <si>
    <t>GPF/GPF2004</t>
  </si>
  <si>
    <t>(i)</t>
  </si>
  <si>
    <t>(xi)</t>
  </si>
  <si>
    <t>(ii)</t>
  </si>
  <si>
    <t>(iii)</t>
  </si>
  <si>
    <t>(xii)</t>
  </si>
  <si>
    <t>(iv)</t>
  </si>
  <si>
    <t>(xiii)</t>
  </si>
  <si>
    <t>(v)</t>
  </si>
  <si>
    <t>(xiv)</t>
  </si>
  <si>
    <t>(vi)</t>
  </si>
  <si>
    <t>(xv)</t>
  </si>
  <si>
    <t>(vii)</t>
  </si>
  <si>
    <t>(xvi)</t>
  </si>
  <si>
    <t>(viii)</t>
  </si>
  <si>
    <t>(xvii)</t>
  </si>
  <si>
    <t>(ix)</t>
  </si>
  <si>
    <t>(x)</t>
  </si>
  <si>
    <t>सुकन्या समृद्धि योजना में जमा राशि</t>
  </si>
  <si>
    <t>5,00,001-10,00,000</t>
  </si>
  <si>
    <t>NA</t>
  </si>
  <si>
    <t>GPF NO.:-</t>
  </si>
  <si>
    <t>L10</t>
  </si>
  <si>
    <r>
      <t xml:space="preserve"> NOTE:-  </t>
    </r>
    <r>
      <rPr>
        <b/>
        <sz val="18"/>
        <color theme="1"/>
        <rFont val="DevLys 010"/>
      </rPr>
      <t>इस वर्क बुक को तैयार करने मे पूर्ण सावधानी बरती गयी है</t>
    </r>
    <r>
      <rPr>
        <b/>
        <sz val="18"/>
        <color theme="1"/>
        <rFont val="Calibri"/>
        <family val="2"/>
        <scheme val="minor"/>
      </rPr>
      <t xml:space="preserve">, </t>
    </r>
    <r>
      <rPr>
        <b/>
        <sz val="18"/>
        <color theme="1"/>
        <rFont val="DevLys 010"/>
      </rPr>
      <t>यदि फिर भी कोई विसंगति होती है तो</t>
    </r>
    <r>
      <rPr>
        <b/>
        <sz val="18"/>
        <color theme="1"/>
        <rFont val="Calibri"/>
        <family val="2"/>
        <scheme val="minor"/>
      </rPr>
      <t xml:space="preserve">, </t>
    </r>
    <r>
      <rPr>
        <b/>
        <sz val="18"/>
        <color theme="1"/>
        <rFont val="DevLys 010"/>
      </rPr>
      <t>विभागीय आदेश ही मान्य होंगे</t>
    </r>
    <r>
      <rPr>
        <b/>
        <sz val="18"/>
        <color theme="1"/>
        <rFont val="Calibri"/>
        <family val="2"/>
        <scheme val="minor"/>
      </rPr>
      <t>,</t>
    </r>
    <r>
      <rPr>
        <b/>
        <sz val="18"/>
        <color theme="1"/>
        <rFont val="DevLys 010"/>
      </rPr>
      <t xml:space="preserve"> जिसका</t>
    </r>
    <r>
      <rPr>
        <b/>
        <sz val="18"/>
        <color theme="1"/>
        <rFont val="Calibri"/>
        <family val="2"/>
        <scheme val="minor"/>
      </rPr>
      <t xml:space="preserve"> </t>
    </r>
    <r>
      <rPr>
        <b/>
        <sz val="18"/>
        <color theme="1"/>
        <rFont val="DevLys 010"/>
      </rPr>
      <t>उत्तरदायित्व शीट तैयार करने वाले का नही होगा</t>
    </r>
    <r>
      <rPr>
        <b/>
        <sz val="18"/>
        <color theme="1"/>
        <rFont val="Calibri"/>
        <family val="2"/>
        <scheme val="minor"/>
      </rPr>
      <t xml:space="preserve"> |</t>
    </r>
  </si>
  <si>
    <t>उपयोग के दिशानिर्देश</t>
  </si>
  <si>
    <r>
      <rPr>
        <b/>
        <sz val="14"/>
        <color theme="1"/>
        <rFont val="Calibri"/>
        <family val="2"/>
        <scheme val="minor"/>
      </rPr>
      <t>MASTER DATA SHEET</t>
    </r>
    <r>
      <rPr>
        <b/>
        <sz val="14"/>
        <color theme="1"/>
        <rFont val="DevLys 010"/>
      </rPr>
      <t xml:space="preserve"> की सभी पूर्तियां करनी अनिवार्य है </t>
    </r>
    <r>
      <rPr>
        <b/>
        <sz val="14"/>
        <color theme="1"/>
        <rFont val="Calibri"/>
        <family val="2"/>
        <scheme val="minor"/>
      </rPr>
      <t>|</t>
    </r>
  </si>
  <si>
    <r>
      <rPr>
        <b/>
        <sz val="14"/>
        <color theme="1"/>
        <rFont val="Calibri"/>
        <family val="2"/>
        <scheme val="minor"/>
      </rPr>
      <t>OLD TAX REGIME व NEW TAX REGIME</t>
    </r>
    <r>
      <rPr>
        <b/>
        <sz val="14"/>
        <color theme="1"/>
        <rFont val="DevLys 010"/>
      </rPr>
      <t xml:space="preserve"> वाली शीट पूर्णतया लॉक है इसमें कुछ भी लिखने की अनुमति नही है जो भी सुधार करना हो </t>
    </r>
    <r>
      <rPr>
        <b/>
        <sz val="14"/>
        <color theme="1"/>
        <rFont val="Calibri"/>
        <family val="2"/>
        <scheme val="minor"/>
      </rPr>
      <t>GA55 व EXTRA DEDUCATION</t>
    </r>
    <r>
      <rPr>
        <b/>
        <sz val="14"/>
        <color theme="1"/>
        <rFont val="DevLys 010"/>
      </rPr>
      <t xml:space="preserve"> वाली शीटमें करे </t>
    </r>
    <r>
      <rPr>
        <b/>
        <sz val="14"/>
        <color theme="1"/>
        <rFont val="Calibri"/>
        <family val="2"/>
        <scheme val="minor"/>
      </rPr>
      <t>|</t>
    </r>
  </si>
  <si>
    <r>
      <rPr>
        <b/>
        <sz val="14"/>
        <color theme="1"/>
        <rFont val="Calibri"/>
        <family val="2"/>
        <scheme val="minor"/>
      </rPr>
      <t>GA55 व TAX SHEETS</t>
    </r>
    <r>
      <rPr>
        <b/>
        <sz val="14"/>
        <color theme="1"/>
        <rFont val="DevLys 010"/>
      </rPr>
      <t xml:space="preserve"> को पेपर साइज़ </t>
    </r>
    <r>
      <rPr>
        <b/>
        <sz val="14"/>
        <color theme="1"/>
        <rFont val="Calibri"/>
        <family val="2"/>
        <scheme val="minor"/>
      </rPr>
      <t>A4</t>
    </r>
    <r>
      <rPr>
        <b/>
        <sz val="14"/>
        <color theme="1"/>
        <rFont val="DevLys 010"/>
      </rPr>
      <t xml:space="preserve"> पर सेट किया हुआ है</t>
    </r>
    <r>
      <rPr>
        <b/>
        <sz val="14"/>
        <color theme="1"/>
        <rFont val="Calibri"/>
        <family val="2"/>
        <scheme val="minor"/>
      </rPr>
      <t>, OLD TAX REGIME OR NEW TAX REGIME</t>
    </r>
    <r>
      <rPr>
        <b/>
        <sz val="14"/>
        <color theme="1"/>
        <rFont val="DevLys 010"/>
      </rPr>
      <t xml:space="preserve"> में से जिसमे फायदा हो उसे चुने व उसका प्रिंट ले लेंवें </t>
    </r>
    <r>
      <rPr>
        <b/>
        <sz val="14"/>
        <color theme="1"/>
        <rFont val="Calibri"/>
        <family val="2"/>
        <scheme val="minor"/>
      </rPr>
      <t>|</t>
    </r>
  </si>
  <si>
    <r>
      <rPr>
        <b/>
        <sz val="14"/>
        <color theme="1"/>
        <rFont val="Calibri"/>
        <family val="2"/>
        <scheme val="minor"/>
      </rPr>
      <t>EXTRA DEDUCATION</t>
    </r>
    <r>
      <rPr>
        <b/>
        <sz val="14"/>
        <color theme="1"/>
        <rFont val="DevLys 010"/>
      </rPr>
      <t xml:space="preserve"> शीट में वेतन के अतिरिक्त आय</t>
    </r>
    <r>
      <rPr>
        <b/>
        <sz val="14"/>
        <color theme="1"/>
        <rFont val="Calibri"/>
        <family val="2"/>
        <scheme val="minor"/>
      </rPr>
      <t>,</t>
    </r>
    <r>
      <rPr>
        <b/>
        <sz val="14"/>
        <color theme="1"/>
        <rFont val="DevLys 010"/>
      </rPr>
      <t xml:space="preserve"> विभिन्न कटौतियाँ</t>
    </r>
    <r>
      <rPr>
        <b/>
        <sz val="14"/>
        <color theme="1"/>
        <rFont val="Calibri"/>
        <family val="2"/>
        <scheme val="minor"/>
      </rPr>
      <t>,</t>
    </r>
    <r>
      <rPr>
        <b/>
        <sz val="14"/>
        <color theme="1"/>
        <rFont val="DevLys 010"/>
      </rPr>
      <t xml:space="preserve"> विभिन्न जमा राशि </t>
    </r>
    <r>
      <rPr>
        <b/>
        <sz val="14"/>
        <color theme="1"/>
        <rFont val="Calibri"/>
        <family val="2"/>
        <scheme val="minor"/>
      </rPr>
      <t>/</t>
    </r>
    <r>
      <rPr>
        <b/>
        <sz val="14"/>
        <color theme="1"/>
        <rFont val="DevLys 010"/>
      </rPr>
      <t xml:space="preserve"> छूट</t>
    </r>
    <r>
      <rPr>
        <b/>
        <sz val="14"/>
        <color theme="1"/>
        <rFont val="Calibri"/>
        <family val="2"/>
        <scheme val="minor"/>
      </rPr>
      <t>,</t>
    </r>
    <r>
      <rPr>
        <b/>
        <sz val="14"/>
        <color theme="1"/>
        <rFont val="DevLys 010"/>
      </rPr>
      <t xml:space="preserve"> वेतन के अलावा काटा गया आयकर आदि विवरण लिखा जाना है ।</t>
    </r>
  </si>
  <si>
    <t xml:space="preserve">You Tube:- DIGITAL GURUJI HELP </t>
  </si>
  <si>
    <t>L1</t>
  </si>
  <si>
    <t>L2</t>
  </si>
  <si>
    <t>L3</t>
  </si>
  <si>
    <t>L4</t>
  </si>
  <si>
    <t>L5</t>
  </si>
  <si>
    <t>L6</t>
  </si>
  <si>
    <t>L7</t>
  </si>
  <si>
    <t>L8</t>
  </si>
  <si>
    <t>L9</t>
  </si>
  <si>
    <t>L11</t>
  </si>
  <si>
    <t>L12</t>
  </si>
  <si>
    <t>L13</t>
  </si>
  <si>
    <t>L14</t>
  </si>
  <si>
    <t>L15</t>
  </si>
  <si>
    <t>L16</t>
  </si>
  <si>
    <t>L17</t>
  </si>
  <si>
    <t>L18</t>
  </si>
  <si>
    <t>L19</t>
  </si>
  <si>
    <t>L20</t>
  </si>
  <si>
    <t>L21</t>
  </si>
  <si>
    <t>L22</t>
  </si>
  <si>
    <t>L23</t>
  </si>
  <si>
    <t>L24</t>
  </si>
  <si>
    <t>L25</t>
  </si>
  <si>
    <r>
      <t xml:space="preserve">                                                                  हमारे यू - ट्यूब चैनल को सबस्क्राइब अवश्य करें व साथ ही नोटिफिकेशन बेल को भी दबाये ताकि     नवीनतम अपडेट्स आप तक पहुँच सकें </t>
    </r>
    <r>
      <rPr>
        <b/>
        <sz val="16"/>
        <color rgb="FF002060"/>
        <rFont val="Algerian"/>
        <family val="5"/>
      </rPr>
      <t xml:space="preserve">                                                            </t>
    </r>
    <r>
      <rPr>
        <b/>
        <sz val="36"/>
        <color rgb="FF002060"/>
        <rFont val="Algerian"/>
        <family val="5"/>
      </rPr>
      <t>DIGITALGURUJI HELP</t>
    </r>
  </si>
  <si>
    <r>
      <t xml:space="preserve"> मास्टर डाटा शीट में अपना वेतन व व्यक्तिगत जानकारी भरें व </t>
    </r>
    <r>
      <rPr>
        <b/>
        <sz val="14"/>
        <color theme="1"/>
        <rFont val="Calibri"/>
        <family val="2"/>
        <scheme val="minor"/>
      </rPr>
      <t>GA55</t>
    </r>
    <r>
      <rPr>
        <b/>
        <sz val="14"/>
        <color theme="1"/>
        <rFont val="DevLys 010"/>
      </rPr>
      <t xml:space="preserve"> से विवरण का मिलान कर लेंवें विसंगति होने पर </t>
    </r>
    <r>
      <rPr>
        <b/>
        <sz val="14"/>
        <color theme="1"/>
        <rFont val="Calibri"/>
        <family val="2"/>
        <scheme val="minor"/>
      </rPr>
      <t>GA55</t>
    </r>
    <r>
      <rPr>
        <b/>
        <sz val="14"/>
        <color theme="1"/>
        <rFont val="DevLys 010"/>
      </rPr>
      <t xml:space="preserve"> में मेन्यूल सुधार कर लेंवें</t>
    </r>
    <r>
      <rPr>
        <b/>
        <sz val="14"/>
        <color theme="1"/>
        <rFont val="Calibri"/>
        <family val="2"/>
        <scheme val="minor"/>
      </rPr>
      <t xml:space="preserve"> |</t>
    </r>
  </si>
  <si>
    <t>SUNIL KUMAR MAHAWAR</t>
  </si>
  <si>
    <t>XXXXXX</t>
  </si>
  <si>
    <t>JJJJJJ</t>
  </si>
  <si>
    <t xml:space="preserve">https://youtu.be/7a0Kds6wPcg  </t>
  </si>
  <si>
    <t>Salary and Deduction Detail for FY : 2023-24</t>
  </si>
  <si>
    <t>Surender
2023-24</t>
  </si>
  <si>
    <t>Bonus
2023-24</t>
  </si>
  <si>
    <t>(xviii)</t>
  </si>
  <si>
    <t>(xix)</t>
  </si>
  <si>
    <t>नाम कर्मचारी :-</t>
  </si>
  <si>
    <t>पद :-</t>
  </si>
  <si>
    <t>गृह किराया धारा 10 (13-A) के अंतर्गत व धारा  10(14) के अंतर्गत भत्ते  तथा अन्य भत्ते जो कर मुक्त है I</t>
  </si>
  <si>
    <t xml:space="preserve">शेष ( 2-3) </t>
  </si>
  <si>
    <t xml:space="preserve">  (i) मनोरंजन भत्ता धारा  16  (ii) के अंतर्गत </t>
  </si>
  <si>
    <t xml:space="preserve"> (ii) व्यवसाय कर  धारा  16  (iii) के अंतर्गत </t>
  </si>
  <si>
    <t xml:space="preserve"> (iii) स्टैण्डर्ड डीडेक्सन (Standard Deduction)  50,000  (अधिकतम )</t>
  </si>
  <si>
    <t xml:space="preserve">                                                      शेष ( 4-5) </t>
  </si>
  <si>
    <t xml:space="preserve"> गृह सम्पति से आय : (1) स्वयं के उपभोग में शून्य :-</t>
  </si>
  <si>
    <t>(2) प्राप्त किराया रु .</t>
  </si>
  <si>
    <t>(ब) घटाइये</t>
  </si>
  <si>
    <t>किराये का 30%</t>
  </si>
  <si>
    <t xml:space="preserve">गृह ऋण पर ब्याज </t>
  </si>
  <si>
    <t xml:space="preserve">गृह कर </t>
  </si>
  <si>
    <t>योग 7 (ब)</t>
  </si>
  <si>
    <t xml:space="preserve">शेष -/+  (7 (अ)  एवं योग 7 (ब) का ) :- </t>
  </si>
  <si>
    <t xml:space="preserve">घटाए कटोतियाँ :- धारा  US 80C, 80CCC,80CCD (1)  </t>
  </si>
  <si>
    <t>(A) अधिकतम सीमा 1,50,000/- (धारा 80CCE), धारा 80CCD(2), तथा धारा 80CCD(1B) के अतिरिक्त</t>
  </si>
  <si>
    <t>राज्य बीमा (SI)</t>
  </si>
  <si>
    <t>पेंशन योजना में योगदान  ECPF धारा  80ccd(1)</t>
  </si>
  <si>
    <t>पेंशन प्लान हेतु योगदान  (धारा 80ccc)</t>
  </si>
  <si>
    <t>राष्ट्रीय बचत पत्र (NSC)</t>
  </si>
  <si>
    <t xml:space="preserve">राष्ट्रीय बचत पत्र पर अदत ब्याज </t>
  </si>
  <si>
    <t>लोक भविष्य निधि (PPF)</t>
  </si>
  <si>
    <t>टियुशन फ़ीस</t>
  </si>
  <si>
    <t>राष्ट्रीय बचत पत्र स्कीम (NSS)</t>
  </si>
  <si>
    <t xml:space="preserve">इक्विटी लिंक सेविंग स्कीम </t>
  </si>
  <si>
    <t>स्थगत वार्षिकी (Defferred Annuty)</t>
  </si>
  <si>
    <t>सामूहिक बीमा प्रीमियम  (G.Ins.)</t>
  </si>
  <si>
    <t>पी.एल.आई . (PLI)</t>
  </si>
  <si>
    <t xml:space="preserve">यू एल आई पी / वार्षिक प्लान </t>
  </si>
  <si>
    <t>गृह ऋण किस्त (HBA Premium)</t>
  </si>
  <si>
    <t xml:space="preserve">(B) घटाइये धारा  80CCD(2) नियोक्ता द्वारा  पेंशन अंशदान की राशि  (अधिकतम वेतन का 10%)  पृथक से छुट </t>
  </si>
  <si>
    <t>अन्य कटोतियाँ</t>
  </si>
  <si>
    <t>1. धारा 80 D चिकित्सा बीमा प्रीमियम  (स्वयं पति पत्नि व बच्चों के लिए रु. 25,000 माता - पिता के लिए रु. 25,000 , सीनियर सिटीजन रु. 50,000 )</t>
  </si>
  <si>
    <t>2. धारा 80DD विकलांग आश्रितों के चिकित्सा उपचार (अधिकतम 75,000 तथा 80% या अधिक विकलांगता ( 1,25,000)</t>
  </si>
  <si>
    <t>3. धारा  80DDB विशिष्ट रोगों के उपचार हेतु छुट  (अधिकतम रु. 40,000, सीनियर सिटीजन हेतु रु. 1,00,000)</t>
  </si>
  <si>
    <t xml:space="preserve">4. धारा  80E उच्च शिक्षा हेतु लिए गए ऋण का ब्याज </t>
  </si>
  <si>
    <t>5. धारा 80G धर्मार्थ संस्थाओ आदि को दिए दान ( क श्रेणी में  100 प्रतिशत एव ख श्रेणी में 50 प्रतिशत)   (केंद्र एव राज्य सरकार के फण्ड में )</t>
  </si>
  <si>
    <t>6. धारा 80U स्थाई रूप से शारीरिक असमर्थता की दशा में  (अधिकतम  75,000 तथा अधिनियम 1995 के अनुसार 1,25,000)</t>
  </si>
  <si>
    <t>कुल कटोती ( 11 + 12)</t>
  </si>
  <si>
    <t>कर योग्य आय ( 10 - 13 )</t>
  </si>
  <si>
    <t>कुल आय की राशि को सम्पूर्ण करना ( दस के गुणांक में ) धारा  288A</t>
  </si>
  <si>
    <t xml:space="preserve">आयकर की गणना उपर्युक्त कॉलम  15 के आधार पर </t>
  </si>
  <si>
    <t xml:space="preserve">सामान्य नागरिक </t>
  </si>
  <si>
    <t>वरिष्ठ नागरिक (60 से 80 वर्ष तक)</t>
  </si>
  <si>
    <t xml:space="preserve">80 वर्ष या अधिक आयु </t>
  </si>
  <si>
    <t xml:space="preserve">(1) योग आयकर </t>
  </si>
  <si>
    <t>(3) शेष आयकर  (1-2)</t>
  </si>
  <si>
    <t xml:space="preserve"> घटाइये :-   राहत धारा  89 के तहत  </t>
  </si>
  <si>
    <t xml:space="preserve">कुल शेष आयकर </t>
  </si>
  <si>
    <t xml:space="preserve">आयकर कटौती 
 का विवरण </t>
  </si>
  <si>
    <t xml:space="preserve">योग (5) </t>
  </si>
  <si>
    <t>कुल शेष -/+ (6 एवं 7)</t>
  </si>
  <si>
    <t>शेष -/+  (7 (अ)  एवं योग 7 (ब) का )</t>
  </si>
  <si>
    <t>सकल आय                                                                                                                                                            योग (8+9)</t>
  </si>
  <si>
    <t>जीवन बीमा  ( LIC)</t>
  </si>
  <si>
    <t>योग  ( i से xix )</t>
  </si>
  <si>
    <t>अधिकतम कटोती राशि 1.50 लाख रुपये तक</t>
  </si>
  <si>
    <t>(C) घटाइये - धारा  80CCD (1B) नवीन पेंशन योजना में अतिरिक्त अंशदान  (अधिकतम 50,000 रु. )</t>
  </si>
  <si>
    <t>9. धारा 80 GGA अनुमोदित वैज्ञानिक, सामाजिक, ग्रामीण विकास आदि हेतु दिया गया दान</t>
  </si>
  <si>
    <t>8. धारा 80 TTB वरिष्ठ नागरिकों को सभी प्रकार के ब्याज पर छूट अधिकतम - 50,000 रु.        U/S 194(A)</t>
  </si>
  <si>
    <t>कुल योग 12 ( 1 से 9 तक )</t>
  </si>
  <si>
    <t xml:space="preserve">2,50,000 तक </t>
  </si>
  <si>
    <t xml:space="preserve">10,00,000 से अधिक </t>
  </si>
  <si>
    <t xml:space="preserve">3,00,000 तक </t>
  </si>
  <si>
    <t xml:space="preserve">5,00,000 तक </t>
  </si>
  <si>
    <t>(2) छुट धारा 87(A)  (5 लाख की कर योग्य आय पर आयकर की छुट अधिकतम रु. 12500/- तक)</t>
  </si>
  <si>
    <t>(4) शिक्षा एवं चिकित्सा उपकर  4% (आयकर पर )</t>
  </si>
  <si>
    <t xml:space="preserve">                                                                                                                                                             कुल आयकर  (3+4)</t>
  </si>
  <si>
    <t xml:space="preserve">टी. डी. एस. राशि </t>
  </si>
  <si>
    <t xml:space="preserve">कुल टैक्स कटौती योग कॉलम 19 </t>
  </si>
  <si>
    <t xml:space="preserve">घटाए कटोतियाँ :- </t>
  </si>
  <si>
    <t xml:space="preserve">7. धारा 80 TTA बचत खाते पर अधिकतम ब्याज पर 10,000           U/S 194(IA)  </t>
  </si>
  <si>
    <t xml:space="preserve">                                                                                                                                     कुल आयकर  (3+4)</t>
  </si>
  <si>
    <t>NEW TAX REGIME</t>
  </si>
  <si>
    <t>OLD TAX REGIME</t>
  </si>
  <si>
    <t>पद</t>
  </si>
  <si>
    <r>
      <t xml:space="preserve">सामान्य प्रावधायी निधि  </t>
    </r>
    <r>
      <rPr>
        <b/>
        <sz val="12"/>
        <color theme="1"/>
        <rFont val="Calibri"/>
        <family val="2"/>
        <scheme val="minor"/>
      </rPr>
      <t>GPF) / GPF - 2004</t>
    </r>
  </si>
  <si>
    <r>
      <t xml:space="preserve">आयकर गणना प्रपत्र वर्ष </t>
    </r>
    <r>
      <rPr>
        <b/>
        <sz val="20"/>
        <color rgb="FFFF0000"/>
        <rFont val="Times New Roman"/>
        <family val="1"/>
      </rPr>
      <t>2023-24</t>
    </r>
    <r>
      <rPr>
        <b/>
        <sz val="18"/>
        <color rgb="FFFF0000"/>
        <rFont val="Times New Roman"/>
        <family val="1"/>
      </rPr>
      <t xml:space="preserve"> </t>
    </r>
    <r>
      <rPr>
        <b/>
        <sz val="20"/>
        <color rgb="FFFF0000"/>
        <rFont val="Times New Roman"/>
        <family val="1"/>
      </rPr>
      <t xml:space="preserve">( </t>
    </r>
    <r>
      <rPr>
        <b/>
        <sz val="18"/>
        <color rgb="FFFF0000"/>
        <rFont val="Times New Roman"/>
        <family val="1"/>
      </rPr>
      <t xml:space="preserve">कर निर्धारण वर्ष  </t>
    </r>
    <r>
      <rPr>
        <b/>
        <sz val="20"/>
        <color rgb="FFFF0000"/>
        <rFont val="Times New Roman"/>
        <family val="1"/>
      </rPr>
      <t>2024-25 )</t>
    </r>
  </si>
  <si>
    <r>
      <rPr>
        <sz val="12"/>
        <color theme="1"/>
        <rFont val="Calibri"/>
        <family val="2"/>
        <scheme val="minor"/>
      </rPr>
      <t>(A)</t>
    </r>
    <r>
      <rPr>
        <sz val="12"/>
        <color theme="1"/>
        <rFont val="Arial"/>
        <family val="2"/>
      </rPr>
      <t xml:space="preserve"> </t>
    </r>
    <r>
      <rPr>
        <sz val="12"/>
        <color theme="1"/>
        <rFont val="DevLys 010"/>
      </rPr>
      <t xml:space="preserve">धारा  US 80C, 80CCC,80CCD (1) अधिकतम कटौती की राशि </t>
    </r>
  </si>
  <si>
    <t xml:space="preserve">योग 11(A+B+C)      </t>
  </si>
  <si>
    <t>कार्यालय का नाम:-</t>
  </si>
  <si>
    <t>कार्यालय का TAN NO.:-</t>
  </si>
  <si>
    <t>DDO का नाम:-</t>
  </si>
  <si>
    <t>कार्मिक का नाम:-</t>
  </si>
  <si>
    <t>कार्मिक का  पद:-</t>
  </si>
  <si>
    <t>कार्मिक का PAN NO.:-</t>
  </si>
  <si>
    <t>कार्मिक का A/C NO.:-</t>
  </si>
  <si>
    <t>SI नंबर:-</t>
  </si>
  <si>
    <t>राज्य बीमा मासिक कटौती राशि:-</t>
  </si>
  <si>
    <t>कार्मिक का मोबाईल नंबर:-</t>
  </si>
  <si>
    <t>पे लेवल :-</t>
  </si>
  <si>
    <t>GPF की मासिक कटौती:-</t>
  </si>
  <si>
    <t>क्या आपने RGHS कटौती का विकल्प लिया है ?</t>
  </si>
  <si>
    <t>क्या हितकारी निधि की कटौती करनी है ?</t>
  </si>
  <si>
    <t xml:space="preserve">अन्य राशि जो धारा 80 C के अंतर्गत छुट  </t>
  </si>
  <si>
    <t>मकान किराया भत्ता (यदि रसीद से छूट ) HRA</t>
  </si>
  <si>
    <t xml:space="preserve"> ट्यूशन फ़ीस (Tution Fees)</t>
  </si>
  <si>
    <t>स्टैण्डर्ड डिडक्शन रुपये  50,000 (अधिकतम  धारा 16 IA )</t>
  </si>
  <si>
    <t xml:space="preserve">  मनोरंजन भत्ता धारा  16  (ii) के अंतर्गत </t>
  </si>
  <si>
    <t xml:space="preserve"> व्यवसाय कर  धारा  16  (iii) के अंतर्गत  </t>
  </si>
  <si>
    <t xml:space="preserve"> गृह सम्पति से प्राप्त किराया  - आय </t>
  </si>
  <si>
    <t xml:space="preserve"> गृहकर </t>
  </si>
  <si>
    <t xml:space="preserve"> गृह ऋण की किस्त पर ब्याज जो छूट लेना है, यहाँ लिखें I</t>
  </si>
  <si>
    <t xml:space="preserve"> जीवन बीमा प्रीमियम  (जो वेतन से नहीं काटा गया है ) LIC</t>
  </si>
  <si>
    <t xml:space="preserve"> पी.एल.आई. (PLI)</t>
  </si>
  <si>
    <t xml:space="preserve">  यू एल आई पी / वार्षिक प्लान</t>
  </si>
  <si>
    <t xml:space="preserve">  राष्ट्रीय बचत पत्र (NSC)</t>
  </si>
  <si>
    <t xml:space="preserve">  राष्ट्रीय बचत पत्र पर अदत ब्याज </t>
  </si>
  <si>
    <t xml:space="preserve">  लोक भविष्य निधि (PPF)</t>
  </si>
  <si>
    <t xml:space="preserve">  राष्ट्रीय बचत पत्र स्कीम (NSS) </t>
  </si>
  <si>
    <t xml:space="preserve">  इक्विटी लिंक सेविंग स्कीम </t>
  </si>
  <si>
    <t xml:space="preserve">  सुकन्या समृद्धि योजना में जमा राशि  (SSY)</t>
  </si>
  <si>
    <t xml:space="preserve">आय : वर्ष  2023-24  में प्राप्त कुल आय ( कर योग्य मूल्यों सहित ) </t>
  </si>
  <si>
    <t>DA Arrear 1/23 to 3/23</t>
  </si>
  <si>
    <t xml:space="preserve">Other Arrear </t>
  </si>
  <si>
    <t xml:space="preserve"> गृह ऋण की मूल किस्त यहाँ लिखनी है, HBA Premium</t>
  </si>
  <si>
    <t>धारा 80 ccc पेंशन प्लान हेतु अंश दान ( NPS के अलावा )</t>
  </si>
  <si>
    <t>धारा 80 CCD (1B) NPS में अतिरिक्त अंशदान ( अधिकतम 50,000)</t>
  </si>
  <si>
    <t>3,00,001-6,00,000</t>
  </si>
  <si>
    <t>6,00,001-9,00,000</t>
  </si>
  <si>
    <t>9,00,001-12,00,000</t>
  </si>
  <si>
    <t>12,00,001 - 15,00,000</t>
  </si>
  <si>
    <t>3,00,000 तक</t>
  </si>
  <si>
    <t>9,00,001 - 12,00,000</t>
  </si>
  <si>
    <t>15,00,001 से अधिक</t>
  </si>
  <si>
    <t xml:space="preserve">600000 तक </t>
  </si>
  <si>
    <t>(2) छुट धारा 87(A)  (7 लाख की कर योग्य आय पर आयकर की छुट अधिकतम रु. 25000/- तक)</t>
  </si>
  <si>
    <t xml:space="preserve"> बचत खाते  (All Saving Accounts) की जमा राशि पर प्राप्त ब्याज</t>
  </si>
  <si>
    <t>FD (Bank/ Post Office) आदि अन्य जमा राशि पर प्राप्त कुल ब्याज (PPF को छोड़कर)</t>
  </si>
  <si>
    <t xml:space="preserve">ब्याज के अलावा अन्य आय (विभिन्न स्त्रो़त्र से) </t>
  </si>
  <si>
    <t xml:space="preserve">अन्य मद में जमा करायी गयी राशि यदि कोई हो तो (धारा 80C के अन्तर्गत) </t>
  </si>
  <si>
    <t>धारा 80CCD पेंशन प्लान हेतु अंशदान (NPS के अलावा)</t>
  </si>
  <si>
    <t>स्थगित वार्षिकी (Defferred Anniuty)</t>
  </si>
  <si>
    <t>धारा 10(14) के अन्तर्गत भत्ते जो कर मुक्त है</t>
  </si>
  <si>
    <t>धारा 80D -चिकित्सा बीमा प्रीमियम (सामान्य 25000, वरिष्ठ नागरिक 50000)</t>
  </si>
  <si>
    <t>धारा 80DD-विकलांग आश्रितों के चिकित्सा उपचार (विकलांगता 40%-75000, 80%-125000)</t>
  </si>
  <si>
    <t>धारा 80DDB- विशिष्ट रोगों के उपचार हेतु कटौती (सामान्य 40000, वरिष्ठ नागरिक 1 लाख)</t>
  </si>
  <si>
    <t>धारा 80E- उच्च शिक्षा हेतु लिए ऋण का ब्याज</t>
  </si>
  <si>
    <t>धारा 80G-धर्मार्थ संस्थाओं आदि को दिये दान (क श्रेणी 100%, एवं ख श्रेणी 50%)</t>
  </si>
  <si>
    <t>धारा 80U- स्थाई शारीरिक विकलांगता (अधिकतम 75000, 80% विकलांगता 125000)</t>
  </si>
  <si>
    <t>धारा 80GGA- अनुमोदित वैज्ञानिक,सामाजिक,ग्रामीण विकास हेतु दिया गया दान</t>
  </si>
  <si>
    <t>धारा 89 के अन्तर्गत राहत</t>
  </si>
  <si>
    <t>वेतन बिल के अलावा जमा कराया गया आयकर (TDS)</t>
  </si>
  <si>
    <t>इस वर्कबुक को मोबाइल फ्रेंडली बनाया गया है |</t>
  </si>
  <si>
    <r>
      <t>मोबाइल में उपयोग हेतु</t>
    </r>
    <r>
      <rPr>
        <b/>
        <sz val="14"/>
        <color theme="1"/>
        <rFont val="Calibri"/>
        <family val="2"/>
        <scheme val="minor"/>
      </rPr>
      <t xml:space="preserve"> WPS OFFICE APPLICATION या MICROSOFT EXCLE APPLICATION</t>
    </r>
    <r>
      <rPr>
        <b/>
        <sz val="14"/>
        <color theme="1"/>
        <rFont val="DevLys 010"/>
      </rPr>
      <t xml:space="preserve"> काम में ले</t>
    </r>
    <r>
      <rPr>
        <b/>
        <sz val="14"/>
        <color theme="1"/>
        <rFont val="Calibri"/>
        <family val="2"/>
        <scheme val="minor"/>
      </rPr>
      <t>,</t>
    </r>
    <r>
      <rPr>
        <b/>
        <sz val="14"/>
        <color theme="1"/>
        <rFont val="DevLys 010"/>
      </rPr>
      <t xml:space="preserve"> अन्यथा वर्कबुक ठीक प्रकार से काम नही करेगी </t>
    </r>
    <r>
      <rPr>
        <b/>
        <sz val="14"/>
        <color theme="1"/>
        <rFont val="Calibri"/>
        <family val="2"/>
        <scheme val="minor"/>
      </rPr>
      <t>|</t>
    </r>
  </si>
  <si>
    <t>मार्च 2023 का मूल वेतन:-</t>
  </si>
  <si>
    <t>क्या आपने वित्तीय वर्ष 2023-24 मे समर्पित लिया है?</t>
  </si>
  <si>
    <t>मार्च 2023 की HRA दर</t>
  </si>
  <si>
    <r>
      <t xml:space="preserve">आयकर गणना प्रपत्र वर्ष </t>
    </r>
    <r>
      <rPr>
        <b/>
        <sz val="20"/>
        <color rgb="FFFF0000"/>
        <rFont val="Calibri"/>
        <family val="2"/>
        <scheme val="minor"/>
      </rPr>
      <t>2023-24</t>
    </r>
    <r>
      <rPr>
        <b/>
        <sz val="18"/>
        <color rgb="FFFF0000"/>
        <rFont val="Calibri"/>
        <family val="2"/>
        <scheme val="minor"/>
      </rPr>
      <t xml:space="preserve"> </t>
    </r>
    <r>
      <rPr>
        <b/>
        <sz val="20"/>
        <color rgb="FFFF0000"/>
        <rFont val="Calibri"/>
        <family val="2"/>
        <scheme val="minor"/>
      </rPr>
      <t xml:space="preserve">( </t>
    </r>
    <r>
      <rPr>
        <b/>
        <sz val="18"/>
        <color rgb="FFFF0000"/>
        <rFont val="Calibri"/>
        <family val="2"/>
        <scheme val="minor"/>
      </rPr>
      <t xml:space="preserve">कर निर्धारण वर्ष  </t>
    </r>
    <r>
      <rPr>
        <b/>
        <sz val="20"/>
        <color rgb="FFFF0000"/>
        <rFont val="Calibri"/>
        <family val="2"/>
        <scheme val="minor"/>
      </rPr>
      <t>2024-25 )</t>
    </r>
  </si>
  <si>
    <t xml:space="preserve">                                                           योग (5)</t>
  </si>
  <si>
    <t xml:space="preserve">सितम्बर  2023
तक कुल राशि </t>
  </si>
  <si>
    <t xml:space="preserve">अक्टूम्बर से दिसम्बर 23
तक राशि </t>
  </si>
  <si>
    <t xml:space="preserve">जनवरी 2024
राशि </t>
  </si>
  <si>
    <t xml:space="preserve">फरवरी 2024
राशि </t>
  </si>
  <si>
    <t>DA Arrear 7/23 to 10/23</t>
  </si>
  <si>
    <t>GOVT. SR. SEC. VIRDHOLIYA, MAVALI UDAIPUR</t>
  </si>
  <si>
    <t>SHREE SURENDRA PALIWAL</t>
  </si>
  <si>
    <t>970B</t>
  </si>
  <si>
    <t>RJ4949</t>
  </si>
  <si>
    <r>
      <rPr>
        <b/>
        <sz val="20"/>
        <color rgb="FF002060"/>
        <rFont val="DevLys 010"/>
      </rPr>
      <t>यह प्रोग्राम राजस्थान के शिक्षकों के अनुरूप बनाया गया है</t>
    </r>
    <r>
      <rPr>
        <b/>
        <sz val="20"/>
        <color rgb="FF002060"/>
        <rFont val="Calibri"/>
        <family val="2"/>
        <scheme val="minor"/>
      </rPr>
      <t xml:space="preserve"> 
सुनील कुमार महावर, अध्यापक राउमावि वीर धोलिया, मावली, (उदयपुर)
किसी भी प्रकार की समस्या / सुझाव के लिए ईमेल करें-sk969019@gmail.com या  WhatsApp :- 9664061084</t>
    </r>
  </si>
</sst>
</file>

<file path=xl/styles.xml><?xml version="1.0" encoding="utf-8"?>
<styleSheet xmlns="http://schemas.openxmlformats.org/spreadsheetml/2006/main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&quot;₹&quot;\ * #,##0_ ;_ &quot;₹&quot;\ * \-#,##0_ ;_ &quot;₹&quot;\ * &quot;-&quot;_ ;_ @_ "/>
    <numFmt numFmtId="165" formatCode="_ &quot;₹&quot;\ * #,##0.00_ ;_ &quot;₹&quot;\ * \-#,##0.00_ ;_ &quot;₹&quot;\ * &quot;-&quot;??_ ;_ @_ "/>
    <numFmt numFmtId="166" formatCode="mmm/yyyy"/>
    <numFmt numFmtId="167" formatCode="0;\-0;;@"/>
    <numFmt numFmtId="168" formatCode="_ &quot;₹&quot;\ * #,##0_ ;_ &quot;₹&quot;\ * \-#,##0_ ;_ &quot;₹&quot;\ * &quot;-&quot;??_ ;_ @_ "/>
    <numFmt numFmtId="169" formatCode="00000"/>
    <numFmt numFmtId="170" formatCode="00"/>
    <numFmt numFmtId="171" formatCode="mmmmyyyy"/>
  </numFmts>
  <fonts count="106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DevLys 010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name val="Times New Roman"/>
      <family val="1"/>
    </font>
    <font>
      <b/>
      <sz val="10"/>
      <name val="DevLys 010"/>
    </font>
    <font>
      <sz val="10"/>
      <name val="DevLys 010"/>
    </font>
    <font>
      <b/>
      <sz val="9"/>
      <name val="Arial"/>
      <family val="2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Times New Roman"/>
      <family val="1"/>
    </font>
    <font>
      <sz val="19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b/>
      <sz val="12"/>
      <color rgb="FFC00000"/>
      <name val="Calibri"/>
      <family val="2"/>
      <scheme val="minor"/>
    </font>
    <font>
      <b/>
      <sz val="13"/>
      <color rgb="FF0066CC"/>
      <name val="Times New Roman"/>
      <family val="1"/>
    </font>
    <font>
      <b/>
      <sz val="13"/>
      <color rgb="FF002060"/>
      <name val="Times New Roman"/>
      <family val="1"/>
    </font>
    <font>
      <sz val="11"/>
      <color theme="1"/>
      <name val="Calibri"/>
      <family val="2"/>
      <scheme val="minor"/>
    </font>
    <font>
      <b/>
      <sz val="9"/>
      <name val="DevLys 010"/>
    </font>
    <font>
      <b/>
      <sz val="12"/>
      <color rgb="FFFF0000"/>
      <name val="Calibri"/>
      <family val="2"/>
      <scheme val="minor"/>
    </font>
    <font>
      <b/>
      <sz val="22"/>
      <color rgb="FFFF0000"/>
      <name val="Times New Roman"/>
      <family val="1"/>
    </font>
    <font>
      <b/>
      <sz val="19"/>
      <name val="Times New Roman"/>
      <family val="1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1"/>
      <name val="DevLys 010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20"/>
      <color rgb="FF002060"/>
      <name val="Calibri"/>
      <family val="2"/>
      <scheme val="minor"/>
    </font>
    <font>
      <b/>
      <sz val="14"/>
      <color theme="1"/>
      <name val="DevLys 010"/>
    </font>
    <font>
      <b/>
      <sz val="20"/>
      <color rgb="FF002060"/>
      <name val="DevLys 010"/>
    </font>
    <font>
      <b/>
      <sz val="48"/>
      <color theme="5" tint="-0.499984740745262"/>
      <name val="Algerian"/>
      <family val="5"/>
    </font>
    <font>
      <b/>
      <sz val="11"/>
      <color theme="5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color rgb="FFFFFF00"/>
      <name val="Calibri"/>
      <family val="2"/>
      <scheme val="minor"/>
    </font>
    <font>
      <b/>
      <sz val="16"/>
      <color rgb="FF002060"/>
      <name val="Algerian"/>
      <family val="5"/>
    </font>
    <font>
      <b/>
      <sz val="36"/>
      <color rgb="FF002060"/>
      <name val="Algerian"/>
      <family val="5"/>
    </font>
    <font>
      <sz val="11"/>
      <color theme="5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rgb="FF0000FF"/>
      <name val="Times New Roman"/>
      <family val="1"/>
    </font>
    <font>
      <b/>
      <sz val="11"/>
      <color rgb="FF00B050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DevLys 010"/>
    </font>
    <font>
      <b/>
      <sz val="12"/>
      <color theme="1"/>
      <name val="DevLys 010"/>
    </font>
    <font>
      <sz val="12"/>
      <color theme="1"/>
      <name val="Arial"/>
      <family val="2"/>
    </font>
    <font>
      <b/>
      <sz val="18"/>
      <color rgb="FFFF0000"/>
      <name val="DevLys 010"/>
    </font>
    <font>
      <b/>
      <sz val="20"/>
      <color rgb="FFFF0000"/>
      <name val="Times New Roman"/>
      <family val="1"/>
    </font>
    <font>
      <b/>
      <sz val="18"/>
      <color rgb="FFFF0000"/>
      <name val="Times New Roman"/>
      <family val="1"/>
    </font>
    <font>
      <sz val="16"/>
      <color theme="1"/>
      <name val="Calibri"/>
      <family val="2"/>
      <scheme val="minor"/>
    </font>
    <font>
      <b/>
      <i/>
      <sz val="12"/>
      <color rgb="FF0070C0"/>
      <name val="Times New Roman"/>
      <family val="1"/>
    </font>
    <font>
      <b/>
      <i/>
      <sz val="12"/>
      <color rgb="FF002060"/>
      <name val="Times New Roman"/>
      <family val="1"/>
    </font>
    <font>
      <b/>
      <i/>
      <sz val="12"/>
      <color rgb="FF7030A0"/>
      <name val="Times New Roman"/>
      <family val="1"/>
    </font>
    <font>
      <b/>
      <sz val="12"/>
      <color theme="5" tint="-0.249977111117893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b/>
      <i/>
      <sz val="16"/>
      <color rgb="FFFF0000"/>
      <name val="Times New Roman"/>
      <family val="1"/>
    </font>
    <font>
      <sz val="10"/>
      <name val="Times New Roman"/>
      <family val="1"/>
    </font>
    <font>
      <sz val="15"/>
      <name val="Times New Roman"/>
      <family val="1"/>
    </font>
    <font>
      <sz val="16"/>
      <name val="Times New Roman"/>
      <family val="1"/>
    </font>
    <font>
      <b/>
      <sz val="13"/>
      <color rgb="FF0070C0"/>
      <name val="Times New Roman"/>
      <family val="1"/>
    </font>
    <font>
      <b/>
      <sz val="10"/>
      <name val="Times New Roman"/>
      <family val="1"/>
    </font>
    <font>
      <b/>
      <sz val="13"/>
      <color rgb="FFFF0000"/>
      <name val="Times New Roman"/>
      <family val="1"/>
    </font>
    <font>
      <b/>
      <sz val="11"/>
      <color rgb="FF002060"/>
      <name val="Times New Roman"/>
      <family val="1"/>
    </font>
    <font>
      <b/>
      <sz val="12"/>
      <color rgb="FF7030A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1"/>
      <name val="Times New Roman"/>
      <family val="1"/>
    </font>
    <font>
      <b/>
      <sz val="11"/>
      <color rgb="FF0000FF"/>
      <name val="Times New Roman"/>
      <family val="1"/>
    </font>
    <font>
      <sz val="11"/>
      <color rgb="FF7030A0"/>
      <name val="Times New Roman"/>
      <family val="1"/>
    </font>
    <font>
      <b/>
      <sz val="14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20"/>
      <color theme="1"/>
      <name val="Times New Roman"/>
      <family val="1"/>
    </font>
    <font>
      <b/>
      <i/>
      <u/>
      <sz val="16"/>
      <color theme="1"/>
      <name val="Times New Roman"/>
      <family val="1"/>
    </font>
    <font>
      <b/>
      <sz val="36"/>
      <color theme="0"/>
      <name val="Times New Roman"/>
      <family val="1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4"/>
      <color rgb="FFFF0000"/>
      <name val="Calibri"/>
      <family val="2"/>
      <scheme val="minor"/>
    </font>
    <font>
      <b/>
      <i/>
      <sz val="20"/>
      <color rgb="FFFFFF0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8"/>
      <color theme="0"/>
      <name val="Times New Roman"/>
      <family val="1"/>
    </font>
    <font>
      <b/>
      <sz val="18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DevLys 010"/>
    </font>
    <font>
      <b/>
      <sz val="12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5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/>
      <diagonal/>
    </border>
    <border>
      <left/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/>
      <top style="thin">
        <color rgb="FF0000FF"/>
      </top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/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/>
      <top/>
      <bottom style="thin">
        <color rgb="FF0000FF"/>
      </bottom>
      <diagonal/>
    </border>
    <border>
      <left/>
      <right style="thin">
        <color rgb="FF0000FF"/>
      </right>
      <top/>
      <bottom style="thin">
        <color rgb="FF0000FF"/>
      </bottom>
      <diagonal/>
    </border>
    <border>
      <left style="medium">
        <color indexed="64"/>
      </left>
      <right/>
      <top/>
      <bottom/>
      <diagonal/>
    </border>
    <border>
      <left style="thin">
        <color rgb="FF0000FF"/>
      </left>
      <right style="thin">
        <color rgb="FF0000FF"/>
      </right>
      <top/>
      <bottom style="thin">
        <color rgb="FF0000FF"/>
      </bottom>
      <diagonal/>
    </border>
  </borders>
  <cellStyleXfs count="53">
    <xf numFmtId="0" fontId="0" fillId="0" borderId="0"/>
    <xf numFmtId="0" fontId="1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" fillId="0" borderId="0"/>
    <xf numFmtId="0" fontId="4" fillId="0" borderId="0"/>
    <xf numFmtId="0" fontId="5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4" fontId="36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1" fillId="0" borderId="0">
      <protection locked="0"/>
    </xf>
    <xf numFmtId="0" fontId="1" fillId="0" borderId="0">
      <alignment vertical="center"/>
    </xf>
    <xf numFmtId="0" fontId="1" fillId="0" borderId="0">
      <alignment vertical="center"/>
    </xf>
  </cellStyleXfs>
  <cellXfs count="334">
    <xf numFmtId="0" fontId="0" fillId="0" borderId="0" xfId="0"/>
    <xf numFmtId="0" fontId="0" fillId="32" borderId="0" xfId="0" applyFill="1"/>
    <xf numFmtId="0" fontId="0" fillId="26" borderId="0" xfId="0" applyFill="1"/>
    <xf numFmtId="0" fontId="45" fillId="26" borderId="0" xfId="0" applyFont="1" applyFill="1"/>
    <xf numFmtId="0" fontId="44" fillId="26" borderId="0" xfId="0" applyFont="1" applyFill="1"/>
    <xf numFmtId="0" fontId="46" fillId="26" borderId="0" xfId="0" applyFont="1" applyFill="1"/>
    <xf numFmtId="0" fontId="41" fillId="24" borderId="10" xfId="0" applyFont="1" applyFill="1" applyBorder="1" applyAlignment="1">
      <alignment horizontal="center" vertical="center"/>
    </xf>
    <xf numFmtId="0" fontId="0" fillId="0" borderId="0" xfId="0" applyAlignment="1" applyProtection="1">
      <alignment wrapText="1"/>
      <protection hidden="1"/>
    </xf>
    <xf numFmtId="0" fontId="29" fillId="26" borderId="0" xfId="1" applyNumberFormat="1" applyFont="1" applyFill="1" applyBorder="1" applyAlignment="1" applyProtection="1">
      <alignment horizontal="center" vertical="center"/>
      <protection hidden="1"/>
    </xf>
    <xf numFmtId="0" fontId="30" fillId="26" borderId="0" xfId="1" applyNumberFormat="1" applyFont="1" applyFill="1" applyBorder="1" applyAlignment="1" applyProtection="1">
      <alignment horizontal="center"/>
      <protection hidden="1"/>
    </xf>
    <xf numFmtId="0" fontId="22" fillId="26" borderId="0" xfId="1" applyNumberFormat="1" applyFont="1" applyFill="1" applyBorder="1" applyAlignment="1" applyProtection="1">
      <alignment horizontal="center" vertical="center"/>
      <protection hidden="1"/>
    </xf>
    <xf numFmtId="0" fontId="0" fillId="30" borderId="0" xfId="0" applyFill="1" applyProtection="1">
      <protection hidden="1"/>
    </xf>
    <xf numFmtId="0" fontId="22" fillId="26" borderId="0" xfId="1" applyNumberFormat="1" applyFont="1" applyFill="1" applyBorder="1" applyAlignment="1" applyProtection="1">
      <alignment horizontal="center" vertical="top"/>
      <protection hidden="1"/>
    </xf>
    <xf numFmtId="0" fontId="31" fillId="26" borderId="0" xfId="1" applyNumberFormat="1" applyFont="1" applyFill="1" applyBorder="1" applyAlignment="1" applyProtection="1">
      <alignment vertical="center"/>
      <protection hidden="1"/>
    </xf>
    <xf numFmtId="0" fontId="35" fillId="26" borderId="0" xfId="1" applyNumberFormat="1" applyFont="1" applyFill="1" applyBorder="1" applyAlignment="1" applyProtection="1">
      <alignment horizontal="right" vertical="center"/>
      <protection hidden="1"/>
    </xf>
    <xf numFmtId="0" fontId="34" fillId="26" borderId="0" xfId="1" applyNumberFormat="1" applyFont="1" applyFill="1" applyBorder="1" applyAlignment="1" applyProtection="1">
      <alignment vertical="center"/>
      <protection hidden="1"/>
    </xf>
    <xf numFmtId="0" fontId="32" fillId="26" borderId="0" xfId="1" applyNumberFormat="1" applyFont="1" applyFill="1" applyBorder="1" applyAlignment="1" applyProtection="1">
      <alignment horizontal="left" vertical="center"/>
      <protection hidden="1"/>
    </xf>
    <xf numFmtId="0" fontId="32" fillId="26" borderId="0" xfId="1" applyNumberFormat="1" applyFont="1" applyFill="1" applyBorder="1" applyAlignment="1" applyProtection="1">
      <alignment horizontal="right" vertical="center"/>
      <protection hidden="1"/>
    </xf>
    <xf numFmtId="0" fontId="32" fillId="26" borderId="0" xfId="1" applyNumberFormat="1" applyFont="1" applyFill="1" applyBorder="1" applyAlignment="1" applyProtection="1">
      <alignment vertical="center"/>
      <protection hidden="1"/>
    </xf>
    <xf numFmtId="167" fontId="0" fillId="30" borderId="0" xfId="0" applyNumberFormat="1" applyFill="1" applyProtection="1">
      <protection hidden="1"/>
    </xf>
    <xf numFmtId="0" fontId="27" fillId="30" borderId="0" xfId="1" applyNumberFormat="1" applyFont="1" applyFill="1" applyBorder="1" applyAlignment="1" applyProtection="1">
      <alignment vertical="center"/>
      <protection hidden="1"/>
    </xf>
    <xf numFmtId="0" fontId="28" fillId="30" borderId="0" xfId="1" applyNumberFormat="1" applyFont="1" applyFill="1" applyBorder="1" applyAlignment="1" applyProtection="1">
      <alignment horizontal="center" vertical="center" textRotation="90"/>
      <protection hidden="1"/>
    </xf>
    <xf numFmtId="0" fontId="3" fillId="30" borderId="0" xfId="1" applyNumberFormat="1" applyFont="1" applyFill="1" applyBorder="1" applyAlignment="1" applyProtection="1">
      <alignment vertical="top" textRotation="90"/>
      <protection hidden="1"/>
    </xf>
    <xf numFmtId="0" fontId="31" fillId="26" borderId="0" xfId="1" applyNumberFormat="1" applyFont="1" applyFill="1" applyBorder="1" applyAlignment="1" applyProtection="1">
      <alignment vertical="top"/>
      <protection hidden="1"/>
    </xf>
    <xf numFmtId="0" fontId="1" fillId="30" borderId="0" xfId="1" applyFill="1" applyProtection="1">
      <protection hidden="1"/>
    </xf>
    <xf numFmtId="0" fontId="52" fillId="0" borderId="0" xfId="0" applyFont="1" applyAlignment="1" applyProtection="1">
      <alignment vertical="center" wrapText="1"/>
      <protection hidden="1"/>
    </xf>
    <xf numFmtId="0" fontId="53" fillId="0" borderId="0" xfId="0" applyFont="1" applyAlignment="1" applyProtection="1">
      <alignment wrapText="1"/>
      <protection hidden="1"/>
    </xf>
    <xf numFmtId="0" fontId="0" fillId="26" borderId="0" xfId="0" applyFill="1" applyAlignment="1" applyProtection="1">
      <alignment wrapText="1"/>
      <protection hidden="1"/>
    </xf>
    <xf numFmtId="0" fontId="57" fillId="26" borderId="0" xfId="0" applyFont="1" applyFill="1" applyAlignment="1" applyProtection="1">
      <alignment wrapText="1"/>
    </xf>
    <xf numFmtId="0" fontId="57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0" fontId="57" fillId="26" borderId="0" xfId="0" applyFont="1" applyFill="1" applyBorder="1" applyAlignment="1" applyProtection="1">
      <alignment wrapText="1"/>
    </xf>
    <xf numFmtId="0" fontId="53" fillId="26" borderId="0" xfId="0" applyFont="1" applyFill="1" applyBorder="1" applyAlignment="1" applyProtection="1">
      <alignment wrapText="1"/>
    </xf>
    <xf numFmtId="9" fontId="53" fillId="26" borderId="0" xfId="0" applyNumberFormat="1" applyFont="1" applyFill="1" applyBorder="1" applyAlignment="1" applyProtection="1">
      <alignment wrapText="1"/>
    </xf>
    <xf numFmtId="16" fontId="53" fillId="26" borderId="0" xfId="0" applyNumberFormat="1" applyFont="1" applyFill="1" applyBorder="1" applyAlignment="1" applyProtection="1">
      <alignment wrapText="1"/>
    </xf>
    <xf numFmtId="0" fontId="53" fillId="0" borderId="0" xfId="0" applyFont="1" applyAlignment="1" applyProtection="1">
      <alignment wrapText="1"/>
    </xf>
    <xf numFmtId="0" fontId="0" fillId="26" borderId="0" xfId="0" applyFill="1" applyBorder="1" applyAlignment="1" applyProtection="1">
      <alignment wrapText="1"/>
    </xf>
    <xf numFmtId="0" fontId="0" fillId="26" borderId="0" xfId="0" applyFill="1" applyAlignment="1" applyProtection="1">
      <alignment wrapText="1"/>
    </xf>
    <xf numFmtId="0" fontId="42" fillId="27" borderId="42" xfId="0" applyFont="1" applyFill="1" applyBorder="1" applyAlignment="1" applyProtection="1">
      <alignment vertical="top" wrapText="1"/>
      <protection hidden="1"/>
    </xf>
    <xf numFmtId="0" fontId="42" fillId="27" borderId="43" xfId="0" applyFont="1" applyFill="1" applyBorder="1" applyAlignment="1" applyProtection="1">
      <alignment vertical="top" wrapText="1"/>
      <protection hidden="1"/>
    </xf>
    <xf numFmtId="0" fontId="42" fillId="27" borderId="44" xfId="0" applyFont="1" applyFill="1" applyBorder="1" applyAlignment="1" applyProtection="1">
      <alignment vertical="top" wrapText="1"/>
      <protection hidden="1"/>
    </xf>
    <xf numFmtId="0" fontId="58" fillId="27" borderId="43" xfId="49" applyFill="1" applyBorder="1" applyAlignment="1" applyProtection="1">
      <alignment vertical="center" wrapText="1"/>
      <protection hidden="1"/>
    </xf>
    <xf numFmtId="0" fontId="61" fillId="0" borderId="45" xfId="38" applyFont="1" applyBorder="1" applyAlignment="1" applyProtection="1">
      <alignment horizontal="center" vertical="center" wrapText="1"/>
      <protection hidden="1"/>
    </xf>
    <xf numFmtId="0" fontId="0" fillId="35" borderId="0" xfId="0" applyFill="1"/>
    <xf numFmtId="0" fontId="0" fillId="36" borderId="0" xfId="0" applyFill="1"/>
    <xf numFmtId="0" fontId="25" fillId="26" borderId="0" xfId="38" applyFont="1" applyFill="1" applyBorder="1" applyAlignment="1">
      <alignment horizontal="right" vertical="center"/>
    </xf>
    <xf numFmtId="0" fontId="2" fillId="26" borderId="0" xfId="38" applyFont="1" applyFill="1" applyBorder="1" applyAlignment="1">
      <alignment horizontal="right" vertical="center"/>
    </xf>
    <xf numFmtId="2" fontId="26" fillId="26" borderId="0" xfId="38" applyNumberFormat="1" applyFont="1" applyFill="1" applyBorder="1" applyAlignment="1">
      <alignment horizontal="right" vertical="center"/>
    </xf>
    <xf numFmtId="0" fontId="24" fillId="26" borderId="0" xfId="38" applyFont="1" applyFill="1" applyBorder="1"/>
    <xf numFmtId="0" fontId="59" fillId="26" borderId="0" xfId="0" applyNumberFormat="1" applyFont="1" applyFill="1" applyBorder="1" applyAlignment="1">
      <alignment horizontal="center" vertical="top"/>
    </xf>
    <xf numFmtId="0" fontId="23" fillId="26" borderId="0" xfId="38" applyFont="1" applyFill="1" applyBorder="1" applyAlignment="1">
      <alignment horizontal="right"/>
    </xf>
    <xf numFmtId="0" fontId="24" fillId="26" borderId="0" xfId="38" applyFont="1" applyFill="1" applyBorder="1" applyAlignment="1">
      <alignment horizontal="right"/>
    </xf>
    <xf numFmtId="0" fontId="0" fillId="26" borderId="0" xfId="0" applyFill="1" applyAlignment="1">
      <alignment vertical="center"/>
    </xf>
    <xf numFmtId="0" fontId="28" fillId="26" borderId="0" xfId="38" applyFont="1" applyFill="1" applyBorder="1" applyAlignment="1">
      <alignment horizontal="right" vertical="center"/>
    </xf>
    <xf numFmtId="0" fontId="28" fillId="26" borderId="0" xfId="38" applyFont="1" applyFill="1" applyBorder="1"/>
    <xf numFmtId="0" fontId="76" fillId="26" borderId="0" xfId="1" applyFont="1" applyFill="1" applyProtection="1">
      <protection hidden="1"/>
    </xf>
    <xf numFmtId="0" fontId="76" fillId="26" borderId="0" xfId="1" applyNumberFormat="1" applyFont="1" applyFill="1" applyBorder="1" applyAlignment="1" applyProtection="1">
      <alignment horizontal="left" vertical="top"/>
      <protection hidden="1"/>
    </xf>
    <xf numFmtId="0" fontId="77" fillId="26" borderId="0" xfId="1" applyNumberFormat="1" applyFont="1" applyFill="1" applyBorder="1" applyAlignment="1" applyProtection="1">
      <alignment horizontal="left" vertical="top"/>
      <protection hidden="1"/>
    </xf>
    <xf numFmtId="0" fontId="77" fillId="26" borderId="0" xfId="1" applyNumberFormat="1" applyFont="1" applyFill="1" applyBorder="1" applyAlignment="1" applyProtection="1">
      <alignment horizontal="left" vertical="top" indent="1"/>
      <protection hidden="1"/>
    </xf>
    <xf numFmtId="0" fontId="78" fillId="26" borderId="0" xfId="1" applyNumberFormat="1" applyFont="1" applyFill="1" applyBorder="1" applyAlignment="1" applyProtection="1">
      <alignment horizontal="left" vertical="top"/>
      <protection hidden="1"/>
    </xf>
    <xf numFmtId="0" fontId="76" fillId="26" borderId="0" xfId="1" applyNumberFormat="1" applyFont="1" applyFill="1" applyBorder="1" applyAlignment="1" applyProtection="1">
      <alignment vertical="top"/>
      <protection hidden="1"/>
    </xf>
    <xf numFmtId="0" fontId="34" fillId="26" borderId="0" xfId="1" applyNumberFormat="1" applyFont="1" applyFill="1" applyBorder="1" applyAlignment="1" applyProtection="1">
      <alignment horizontal="left" vertical="center"/>
      <protection hidden="1"/>
    </xf>
    <xf numFmtId="0" fontId="80" fillId="26" borderId="0" xfId="1" applyNumberFormat="1" applyFont="1" applyFill="1" applyBorder="1" applyAlignment="1" applyProtection="1">
      <alignment horizontal="center" textRotation="90" wrapText="1"/>
      <protection hidden="1"/>
    </xf>
    <xf numFmtId="0" fontId="32" fillId="26" borderId="37" xfId="1" applyNumberFormat="1" applyFont="1" applyFill="1" applyBorder="1" applyAlignment="1" applyProtection="1">
      <alignment horizontal="center" vertical="center" wrapText="1"/>
      <protection hidden="1"/>
    </xf>
    <xf numFmtId="0" fontId="32" fillId="26" borderId="38" xfId="1" applyNumberFormat="1" applyFont="1" applyFill="1" applyBorder="1" applyAlignment="1" applyProtection="1">
      <alignment horizontal="center" textRotation="90" wrapText="1"/>
      <protection hidden="1"/>
    </xf>
    <xf numFmtId="0" fontId="81" fillId="26" borderId="38" xfId="1" applyNumberFormat="1" applyFont="1" applyFill="1" applyBorder="1" applyAlignment="1" applyProtection="1">
      <alignment horizontal="center" textRotation="90" wrapText="1"/>
      <protection hidden="1"/>
    </xf>
    <xf numFmtId="0" fontId="32" fillId="26" borderId="39" xfId="1" applyNumberFormat="1" applyFont="1" applyFill="1" applyBorder="1" applyAlignment="1" applyProtection="1">
      <alignment horizontal="center" vertical="center" wrapText="1"/>
      <protection hidden="1"/>
    </xf>
    <xf numFmtId="0" fontId="76" fillId="26" borderId="0" xfId="1" applyNumberFormat="1" applyFont="1" applyFill="1" applyBorder="1" applyAlignment="1" applyProtection="1">
      <alignment vertical="center"/>
      <protection hidden="1"/>
    </xf>
    <xf numFmtId="166" fontId="82" fillId="26" borderId="20" xfId="1" applyNumberFormat="1" applyFont="1" applyFill="1" applyBorder="1" applyAlignment="1" applyProtection="1">
      <alignment horizontal="center" vertical="center"/>
      <protection hidden="1"/>
    </xf>
    <xf numFmtId="167" fontId="83" fillId="26" borderId="10" xfId="1" applyNumberFormat="1" applyFont="1" applyFill="1" applyBorder="1" applyAlignment="1" applyProtection="1">
      <alignment horizontal="center" vertical="center"/>
      <protection locked="0" hidden="1"/>
    </xf>
    <xf numFmtId="167" fontId="84" fillId="26" borderId="10" xfId="1" applyNumberFormat="1" applyFont="1" applyFill="1" applyBorder="1" applyAlignment="1" applyProtection="1">
      <alignment horizontal="center" vertical="center"/>
      <protection locked="0" hidden="1"/>
    </xf>
    <xf numFmtId="167" fontId="84" fillId="26" borderId="10" xfId="0" applyNumberFormat="1" applyFont="1" applyFill="1" applyBorder="1" applyAlignment="1" applyProtection="1">
      <alignment horizontal="center" vertical="center"/>
      <protection locked="0" hidden="1"/>
    </xf>
    <xf numFmtId="167" fontId="85" fillId="26" borderId="10" xfId="1" applyNumberFormat="1" applyFont="1" applyFill="1" applyBorder="1" applyAlignment="1" applyProtection="1">
      <alignment horizontal="center" vertical="center"/>
      <protection hidden="1"/>
    </xf>
    <xf numFmtId="167" fontId="84" fillId="26" borderId="10" xfId="1" applyNumberFormat="1" applyFont="1" applyFill="1" applyBorder="1" applyAlignment="1" applyProtection="1">
      <alignment vertical="center"/>
      <protection locked="0" hidden="1"/>
    </xf>
    <xf numFmtId="3" fontId="83" fillId="26" borderId="10" xfId="1" applyNumberFormat="1" applyFont="1" applyFill="1" applyBorder="1" applyAlignment="1" applyProtection="1">
      <alignment horizontal="center" vertical="center"/>
      <protection hidden="1"/>
    </xf>
    <xf numFmtId="3" fontId="85" fillId="26" borderId="10" xfId="1" applyNumberFormat="1" applyFont="1" applyFill="1" applyBorder="1" applyAlignment="1" applyProtection="1">
      <alignment horizontal="center" vertical="center"/>
      <protection hidden="1"/>
    </xf>
    <xf numFmtId="0" fontId="86" fillId="26" borderId="19" xfId="1" applyNumberFormat="1" applyFont="1" applyFill="1" applyBorder="1" applyAlignment="1" applyProtection="1">
      <alignment horizontal="center" vertical="center"/>
      <protection locked="0" hidden="1"/>
    </xf>
    <xf numFmtId="17" fontId="82" fillId="26" borderId="20" xfId="1" applyNumberFormat="1" applyFont="1" applyFill="1" applyBorder="1" applyAlignment="1" applyProtection="1">
      <alignment horizontal="center" vertical="center" wrapText="1"/>
      <protection hidden="1"/>
    </xf>
    <xf numFmtId="17" fontId="87" fillId="26" borderId="20" xfId="1" applyNumberFormat="1" applyFont="1" applyFill="1" applyBorder="1" applyAlignment="1" applyProtection="1">
      <alignment horizontal="center" vertical="center" wrapText="1"/>
      <protection hidden="1"/>
    </xf>
    <xf numFmtId="0" fontId="88" fillId="26" borderId="0" xfId="0" applyFont="1" applyFill="1" applyProtection="1">
      <protection locked="0" hidden="1"/>
    </xf>
    <xf numFmtId="0" fontId="80" fillId="26" borderId="0" xfId="1" applyNumberFormat="1" applyFont="1" applyFill="1" applyBorder="1" applyAlignment="1" applyProtection="1">
      <alignment vertical="center"/>
      <protection locked="0" hidden="1"/>
    </xf>
    <xf numFmtId="17" fontId="87" fillId="26" borderId="20" xfId="0" applyNumberFormat="1" applyFont="1" applyFill="1" applyBorder="1" applyAlignment="1" applyProtection="1">
      <alignment horizontal="center" vertical="center" wrapText="1"/>
      <protection hidden="1"/>
    </xf>
    <xf numFmtId="17" fontId="87" fillId="26" borderId="20" xfId="1" applyNumberFormat="1" applyFont="1" applyFill="1" applyBorder="1" applyAlignment="1" applyProtection="1">
      <alignment horizontal="center" vertical="center"/>
      <protection hidden="1"/>
    </xf>
    <xf numFmtId="0" fontId="80" fillId="26" borderId="0" xfId="1" applyNumberFormat="1" applyFont="1" applyFill="1" applyBorder="1" applyAlignment="1" applyProtection="1">
      <alignment horizontal="center" vertical="center" textRotation="90"/>
      <protection hidden="1"/>
    </xf>
    <xf numFmtId="0" fontId="89" fillId="26" borderId="25" xfId="1" applyNumberFormat="1" applyFont="1" applyFill="1" applyBorder="1" applyAlignment="1" applyProtection="1">
      <alignment horizontal="center" vertical="center" textRotation="90"/>
      <protection hidden="1"/>
    </xf>
    <xf numFmtId="3" fontId="89" fillId="26" borderId="26" xfId="1" applyNumberFormat="1" applyFont="1" applyFill="1" applyBorder="1" applyAlignment="1" applyProtection="1">
      <alignment horizontal="center" vertical="center" textRotation="90"/>
      <protection hidden="1"/>
    </xf>
    <xf numFmtId="0" fontId="90" fillId="26" borderId="27" xfId="1" applyNumberFormat="1" applyFont="1" applyFill="1" applyBorder="1" applyAlignment="1" applyProtection="1">
      <alignment horizontal="center" vertical="center" textRotation="90"/>
      <protection hidden="1"/>
    </xf>
    <xf numFmtId="0" fontId="80" fillId="26" borderId="0" xfId="1" applyNumberFormat="1" applyFont="1" applyFill="1" applyBorder="1" applyAlignment="1" applyProtection="1">
      <alignment vertical="top" textRotation="90"/>
      <protection hidden="1"/>
    </xf>
    <xf numFmtId="0" fontId="75" fillId="26" borderId="0" xfId="1" applyNumberFormat="1" applyFont="1" applyFill="1" applyBorder="1" applyAlignment="1" applyProtection="1">
      <alignment horizontal="center" vertical="top"/>
      <protection hidden="1"/>
    </xf>
    <xf numFmtId="0" fontId="70" fillId="26" borderId="0" xfId="1" applyNumberFormat="1" applyFont="1" applyFill="1" applyBorder="1" applyAlignment="1" applyProtection="1">
      <alignment horizontal="center" vertical="top"/>
      <protection hidden="1"/>
    </xf>
    <xf numFmtId="0" fontId="70" fillId="26" borderId="0" xfId="1" applyNumberFormat="1" applyFont="1" applyFill="1" applyBorder="1" applyAlignment="1" applyProtection="1">
      <alignment vertical="top"/>
      <protection hidden="1"/>
    </xf>
    <xf numFmtId="14" fontId="70" fillId="26" borderId="0" xfId="1" applyNumberFormat="1" applyFont="1" applyFill="1" applyBorder="1" applyAlignment="1" applyProtection="1">
      <alignment vertical="top"/>
      <protection hidden="1"/>
    </xf>
    <xf numFmtId="0" fontId="91" fillId="30" borderId="41" xfId="0" applyFont="1" applyFill="1" applyBorder="1" applyAlignment="1" applyProtection="1">
      <alignment horizontal="left" vertical="center" wrapText="1"/>
      <protection locked="0"/>
    </xf>
    <xf numFmtId="0" fontId="91" fillId="28" borderId="41" xfId="0" applyFont="1" applyFill="1" applyBorder="1" applyAlignment="1" applyProtection="1">
      <alignment vertical="center" wrapText="1"/>
      <protection hidden="1"/>
    </xf>
    <xf numFmtId="0" fontId="91" fillId="30" borderId="42" xfId="0" applyFont="1" applyFill="1" applyBorder="1" applyAlignment="1" applyProtection="1">
      <alignment horizontal="left" vertical="center" wrapText="1"/>
      <protection locked="0"/>
    </xf>
    <xf numFmtId="169" fontId="91" fillId="30" borderId="42" xfId="0" applyNumberFormat="1" applyFont="1" applyFill="1" applyBorder="1" applyAlignment="1" applyProtection="1">
      <alignment horizontal="left" vertical="center" wrapText="1"/>
      <protection locked="0"/>
    </xf>
    <xf numFmtId="9" fontId="91" fillId="30" borderId="42" xfId="0" applyNumberFormat="1" applyFont="1" applyFill="1" applyBorder="1" applyAlignment="1" applyProtection="1">
      <alignment horizontal="left" vertical="center" wrapText="1"/>
      <protection locked="0"/>
    </xf>
    <xf numFmtId="0" fontId="91" fillId="24" borderId="41" xfId="0" applyFont="1" applyFill="1" applyBorder="1" applyAlignment="1" applyProtection="1">
      <alignment horizontal="right" vertical="center" wrapText="1"/>
      <protection hidden="1"/>
    </xf>
    <xf numFmtId="0" fontId="91" fillId="29" borderId="41" xfId="0" applyFont="1" applyFill="1" applyBorder="1" applyAlignment="1" applyProtection="1">
      <alignment horizontal="right" vertical="center" wrapText="1"/>
      <protection hidden="1"/>
    </xf>
    <xf numFmtId="0" fontId="0" fillId="36" borderId="0" xfId="0" applyFill="1" applyBorder="1"/>
    <xf numFmtId="0" fontId="0" fillId="25" borderId="0" xfId="0" applyFont="1" applyFill="1" applyProtection="1">
      <protection hidden="1"/>
    </xf>
    <xf numFmtId="0" fontId="95" fillId="25" borderId="10" xfId="0" applyFont="1" applyFill="1" applyBorder="1" applyProtection="1">
      <protection hidden="1"/>
    </xf>
    <xf numFmtId="2" fontId="96" fillId="31" borderId="10" xfId="0" applyNumberFormat="1" applyFont="1" applyFill="1" applyBorder="1" applyAlignment="1" applyProtection="1">
      <alignment horizontal="left" vertical="center" indent="1"/>
      <protection hidden="1"/>
    </xf>
    <xf numFmtId="3" fontId="96" fillId="29" borderId="10" xfId="0" applyNumberFormat="1" applyFont="1" applyFill="1" applyBorder="1" applyAlignment="1" applyProtection="1">
      <alignment horizontal="center" vertical="center"/>
      <protection locked="0" hidden="1"/>
    </xf>
    <xf numFmtId="0" fontId="95" fillId="27" borderId="10" xfId="0" applyFont="1" applyFill="1" applyBorder="1" applyProtection="1">
      <protection hidden="1"/>
    </xf>
    <xf numFmtId="1" fontId="96" fillId="24" borderId="10" xfId="0" applyNumberFormat="1" applyFont="1" applyFill="1" applyBorder="1" applyAlignment="1" applyProtection="1">
      <alignment horizontal="center" vertical="center" wrapText="1"/>
      <protection hidden="1"/>
    </xf>
    <xf numFmtId="2" fontId="96" fillId="31" borderId="10" xfId="51" applyNumberFormat="1" applyFont="1" applyFill="1" applyBorder="1" applyAlignment="1" applyProtection="1">
      <alignment vertical="center" wrapText="1"/>
      <protection hidden="1"/>
    </xf>
    <xf numFmtId="1" fontId="96" fillId="24" borderId="10" xfId="0" applyNumberFormat="1" applyFont="1" applyFill="1" applyBorder="1" applyAlignment="1" applyProtection="1">
      <alignment horizontal="center" vertical="center"/>
      <protection hidden="1"/>
    </xf>
    <xf numFmtId="2" fontId="96" fillId="37" borderId="10" xfId="51" applyNumberFormat="1" applyFont="1" applyFill="1" applyBorder="1" applyAlignment="1" applyProtection="1">
      <alignment vertical="center" wrapText="1"/>
      <protection hidden="1"/>
    </xf>
    <xf numFmtId="2" fontId="96" fillId="37" borderId="10" xfId="0" applyNumberFormat="1" applyFont="1" applyFill="1" applyBorder="1" applyAlignment="1" applyProtection="1">
      <alignment horizontal="left" vertical="center" indent="1"/>
      <protection hidden="1"/>
    </xf>
    <xf numFmtId="2" fontId="96" fillId="31" borderId="10" xfId="0" applyNumberFormat="1" applyFont="1" applyFill="1" applyBorder="1" applyAlignment="1" applyProtection="1">
      <alignment horizontal="left" vertical="center" wrapText="1" indent="1"/>
      <protection hidden="1"/>
    </xf>
    <xf numFmtId="2" fontId="96" fillId="37" borderId="10" xfId="52" applyNumberFormat="1" applyFont="1" applyFill="1" applyBorder="1" applyAlignment="1" applyProtection="1">
      <alignment vertical="center"/>
      <protection hidden="1"/>
    </xf>
    <xf numFmtId="2" fontId="96" fillId="37" borderId="10" xfId="0" applyNumberFormat="1" applyFont="1" applyFill="1" applyBorder="1" applyAlignment="1" applyProtection="1">
      <alignment horizontal="left" indent="1"/>
      <protection hidden="1"/>
    </xf>
    <xf numFmtId="2" fontId="96" fillId="31" borderId="10" xfId="52" applyNumberFormat="1" applyFont="1" applyFill="1" applyBorder="1" applyAlignment="1" applyProtection="1">
      <alignment vertical="center"/>
      <protection hidden="1"/>
    </xf>
    <xf numFmtId="170" fontId="96" fillId="29" borderId="10" xfId="0" applyNumberFormat="1" applyFont="1" applyFill="1" applyBorder="1" applyAlignment="1" applyProtection="1">
      <alignment horizontal="center" vertical="center"/>
      <protection locked="0" hidden="1"/>
    </xf>
    <xf numFmtId="0" fontId="96" fillId="24" borderId="10" xfId="0" applyNumberFormat="1" applyFont="1" applyFill="1" applyBorder="1" applyAlignment="1" applyProtection="1">
      <alignment horizontal="center" vertical="center"/>
      <protection hidden="1"/>
    </xf>
    <xf numFmtId="171" fontId="91" fillId="30" borderId="42" xfId="0" quotePrefix="1" applyNumberFormat="1" applyFont="1" applyFill="1" applyBorder="1" applyAlignment="1" applyProtection="1">
      <alignment horizontal="left" vertical="center" wrapText="1"/>
      <protection locked="0"/>
    </xf>
    <xf numFmtId="0" fontId="68" fillId="36" borderId="0" xfId="0" applyFont="1" applyFill="1" applyBorder="1"/>
    <xf numFmtId="0" fontId="99" fillId="26" borderId="0" xfId="0" applyFont="1" applyFill="1" applyBorder="1" applyAlignment="1" applyProtection="1">
      <alignment horizontal="center" vertical="top" wrapText="1"/>
    </xf>
    <xf numFmtId="0" fontId="53" fillId="26" borderId="0" xfId="0" applyFont="1" applyFill="1" applyBorder="1"/>
    <xf numFmtId="171" fontId="100" fillId="26" borderId="0" xfId="0" applyNumberFormat="1" applyFont="1" applyFill="1" applyBorder="1"/>
    <xf numFmtId="0" fontId="0" fillId="0" borderId="0" xfId="0" applyBorder="1" applyAlignment="1" applyProtection="1">
      <alignment wrapText="1"/>
      <protection hidden="1"/>
    </xf>
    <xf numFmtId="0" fontId="0" fillId="0" borderId="0" xfId="0" applyBorder="1" applyAlignment="1" applyProtection="1">
      <alignment wrapText="1"/>
    </xf>
    <xf numFmtId="0" fontId="0" fillId="26" borderId="0" xfId="0" applyFill="1" applyBorder="1" applyAlignment="1" applyProtection="1">
      <alignment wrapText="1"/>
      <protection hidden="1"/>
    </xf>
    <xf numFmtId="170" fontId="96" fillId="29" borderId="10" xfId="51" applyNumberFormat="1" applyFont="1" applyFill="1" applyBorder="1" applyAlignment="1" applyProtection="1">
      <alignment horizontal="center" vertical="center" wrapText="1"/>
      <protection locked="0" hidden="1"/>
    </xf>
    <xf numFmtId="170" fontId="96" fillId="29" borderId="10" xfId="52" applyNumberFormat="1" applyFont="1" applyFill="1" applyBorder="1" applyAlignment="1" applyProtection="1">
      <alignment horizontal="center" vertical="center"/>
      <protection locked="0" hidden="1"/>
    </xf>
    <xf numFmtId="0" fontId="88" fillId="26" borderId="10" xfId="0" applyFont="1" applyFill="1" applyBorder="1" applyProtection="1">
      <protection locked="0" hidden="1"/>
    </xf>
    <xf numFmtId="0" fontId="80" fillId="26" borderId="10" xfId="1" applyNumberFormat="1" applyFont="1" applyFill="1" applyBorder="1" applyAlignment="1" applyProtection="1">
      <alignment vertical="center"/>
      <protection locked="0" hidden="1"/>
    </xf>
    <xf numFmtId="0" fontId="52" fillId="0" borderId="10" xfId="38" applyFont="1" applyBorder="1" applyAlignment="1" applyProtection="1">
      <alignment horizontal="center" vertical="center"/>
      <protection hidden="1"/>
    </xf>
    <xf numFmtId="0" fontId="61" fillId="0" borderId="10" xfId="38" applyFont="1" applyBorder="1" applyAlignment="1" applyProtection="1">
      <alignment horizontal="center" vertical="center" wrapText="1"/>
      <protection hidden="1"/>
    </xf>
    <xf numFmtId="0" fontId="0" fillId="26" borderId="0" xfId="0" applyFill="1" applyProtection="1">
      <protection hidden="1"/>
    </xf>
    <xf numFmtId="0" fontId="0" fillId="36" borderId="0" xfId="0" applyFill="1" applyProtection="1">
      <protection hidden="1"/>
    </xf>
    <xf numFmtId="0" fontId="0" fillId="0" borderId="0" xfId="0" applyProtection="1">
      <protection hidden="1"/>
    </xf>
    <xf numFmtId="0" fontId="0" fillId="26" borderId="0" xfId="0" applyFill="1" applyAlignment="1" applyProtection="1">
      <alignment vertical="center"/>
      <protection hidden="1"/>
    </xf>
    <xf numFmtId="0" fontId="61" fillId="0" borderId="20" xfId="38" applyFont="1" applyBorder="1" applyAlignment="1" applyProtection="1">
      <alignment horizontal="center" vertical="top"/>
      <protection hidden="1"/>
    </xf>
    <xf numFmtId="0" fontId="61" fillId="0" borderId="10" xfId="38" applyFont="1" applyBorder="1" applyAlignment="1" applyProtection="1">
      <alignment horizontal="center" vertical="center"/>
      <protection hidden="1"/>
    </xf>
    <xf numFmtId="0" fontId="61" fillId="0" borderId="10" xfId="38" applyFont="1" applyBorder="1" applyAlignment="1" applyProtection="1">
      <alignment horizontal="right" vertical="center"/>
      <protection hidden="1"/>
    </xf>
    <xf numFmtId="9" fontId="52" fillId="0" borderId="10" xfId="38" applyNumberFormat="1" applyFont="1" applyBorder="1" applyAlignment="1" applyProtection="1">
      <alignment horizontal="center" vertical="center"/>
      <protection hidden="1"/>
    </xf>
    <xf numFmtId="1" fontId="61" fillId="0" borderId="10" xfId="38" applyNumberFormat="1" applyFont="1" applyBorder="1" applyAlignment="1" applyProtection="1">
      <alignment horizontal="center" vertical="center" wrapText="1"/>
      <protection hidden="1"/>
    </xf>
    <xf numFmtId="0" fontId="25" fillId="0" borderId="0" xfId="38" applyFont="1" applyBorder="1" applyAlignment="1" applyProtection="1">
      <alignment horizontal="right" vertical="center"/>
      <protection hidden="1"/>
    </xf>
    <xf numFmtId="0" fontId="25" fillId="26" borderId="0" xfId="38" applyFont="1" applyFill="1" applyBorder="1" applyAlignment="1" applyProtection="1">
      <alignment horizontal="right" vertical="center"/>
      <protection hidden="1"/>
    </xf>
    <xf numFmtId="0" fontId="24" fillId="26" borderId="0" xfId="38" applyFont="1" applyFill="1" applyProtection="1">
      <protection hidden="1"/>
    </xf>
    <xf numFmtId="0" fontId="2" fillId="26" borderId="0" xfId="38" applyFont="1" applyFill="1" applyBorder="1" applyAlignment="1" applyProtection="1">
      <alignment horizontal="right" vertical="center"/>
      <protection hidden="1"/>
    </xf>
    <xf numFmtId="2" fontId="26" fillId="26" borderId="0" xfId="38" applyNumberFormat="1" applyFont="1" applyFill="1" applyBorder="1" applyAlignment="1" applyProtection="1">
      <alignment horizontal="right" vertical="center"/>
      <protection hidden="1"/>
    </xf>
    <xf numFmtId="0" fontId="37" fillId="0" borderId="0" xfId="38" applyFont="1" applyBorder="1" applyProtection="1">
      <protection hidden="1"/>
    </xf>
    <xf numFmtId="0" fontId="24" fillId="26" borderId="0" xfId="38" applyFont="1" applyFill="1" applyBorder="1" applyProtection="1">
      <protection hidden="1"/>
    </xf>
    <xf numFmtId="0" fontId="59" fillId="26" borderId="0" xfId="0" applyNumberFormat="1" applyFont="1" applyFill="1" applyBorder="1" applyAlignment="1" applyProtection="1">
      <alignment horizontal="center" vertical="top"/>
      <protection hidden="1"/>
    </xf>
    <xf numFmtId="0" fontId="23" fillId="26" borderId="0" xfId="38" applyFont="1" applyFill="1" applyBorder="1" applyAlignment="1" applyProtection="1">
      <alignment horizontal="right"/>
      <protection hidden="1"/>
    </xf>
    <xf numFmtId="0" fontId="24" fillId="26" borderId="0" xfId="38" applyFont="1" applyFill="1" applyBorder="1" applyAlignment="1" applyProtection="1">
      <alignment horizontal="right"/>
      <protection hidden="1"/>
    </xf>
    <xf numFmtId="0" fontId="52" fillId="0" borderId="12" xfId="38" applyFont="1" applyBorder="1" applyAlignment="1" applyProtection="1">
      <alignment horizontal="center" vertical="center"/>
      <protection hidden="1"/>
    </xf>
    <xf numFmtId="0" fontId="41" fillId="29" borderId="10" xfId="0" applyFont="1" applyFill="1" applyBorder="1" applyAlignment="1">
      <alignment horizontal="left"/>
    </xf>
    <xf numFmtId="0" fontId="48" fillId="29" borderId="10" xfId="0" applyFont="1" applyFill="1" applyBorder="1" applyAlignment="1">
      <alignment horizontal="left"/>
    </xf>
    <xf numFmtId="0" fontId="48" fillId="27" borderId="10" xfId="0" applyFont="1" applyFill="1" applyBorder="1" applyAlignment="1">
      <alignment horizontal="left"/>
    </xf>
    <xf numFmtId="0" fontId="49" fillId="26" borderId="10" xfId="0" applyFont="1" applyFill="1" applyBorder="1" applyAlignment="1">
      <alignment horizontal="center"/>
    </xf>
    <xf numFmtId="0" fontId="44" fillId="26" borderId="0" xfId="0" applyFont="1" applyFill="1" applyAlignment="1">
      <alignment vertical="top"/>
    </xf>
    <xf numFmtId="0" fontId="47" fillId="24" borderId="10" xfId="0" applyFont="1" applyFill="1" applyBorder="1" applyAlignment="1">
      <alignment horizontal="center" vertical="top" wrapText="1"/>
    </xf>
    <xf numFmtId="0" fontId="47" fillId="24" borderId="10" xfId="0" applyFont="1" applyFill="1" applyBorder="1" applyAlignment="1">
      <alignment horizontal="center" vertical="top"/>
    </xf>
    <xf numFmtId="0" fontId="50" fillId="33" borderId="0" xfId="0" applyFont="1" applyFill="1" applyAlignment="1">
      <alignment horizontal="center" vertical="center"/>
    </xf>
    <xf numFmtId="0" fontId="51" fillId="33" borderId="0" xfId="0" applyFont="1" applyFill="1" applyAlignment="1">
      <alignment horizontal="center" vertical="center"/>
    </xf>
    <xf numFmtId="0" fontId="54" fillId="27" borderId="17" xfId="0" applyFont="1" applyFill="1" applyBorder="1" applyAlignment="1" applyProtection="1">
      <alignment horizontal="center" vertical="top" wrapText="1"/>
      <protection hidden="1"/>
    </xf>
    <xf numFmtId="0" fontId="54" fillId="27" borderId="28" xfId="0" applyFont="1" applyFill="1" applyBorder="1" applyAlignment="1" applyProtection="1">
      <alignment horizontal="center" vertical="top" wrapText="1"/>
      <protection hidden="1"/>
    </xf>
    <xf numFmtId="0" fontId="54" fillId="27" borderId="16" xfId="0" applyFont="1" applyFill="1" applyBorder="1" applyAlignment="1" applyProtection="1">
      <alignment horizontal="center" vertical="top" wrapText="1"/>
      <protection hidden="1"/>
    </xf>
    <xf numFmtId="0" fontId="42" fillId="28" borderId="42" xfId="0" applyFont="1" applyFill="1" applyBorder="1" applyAlignment="1" applyProtection="1">
      <alignment horizontal="center" vertical="center" wrapText="1"/>
      <protection hidden="1"/>
    </xf>
    <xf numFmtId="0" fontId="42" fillId="28" borderId="43" xfId="0" applyFont="1" applyFill="1" applyBorder="1" applyAlignment="1" applyProtection="1">
      <alignment horizontal="center" vertical="center" wrapText="1"/>
      <protection hidden="1"/>
    </xf>
    <xf numFmtId="0" fontId="94" fillId="38" borderId="42" xfId="0" applyFont="1" applyFill="1" applyBorder="1" applyAlignment="1" applyProtection="1">
      <alignment horizontal="center" vertical="center" wrapText="1"/>
      <protection hidden="1"/>
    </xf>
    <xf numFmtId="0" fontId="94" fillId="38" borderId="43" xfId="0" applyFont="1" applyFill="1" applyBorder="1" applyAlignment="1" applyProtection="1">
      <alignment horizontal="center" vertical="center" wrapText="1"/>
      <protection hidden="1"/>
    </xf>
    <xf numFmtId="0" fontId="94" fillId="38" borderId="44" xfId="0" applyFont="1" applyFill="1" applyBorder="1" applyAlignment="1" applyProtection="1">
      <alignment horizontal="center" vertical="center" wrapText="1"/>
      <protection hidden="1"/>
    </xf>
    <xf numFmtId="0" fontId="92" fillId="27" borderId="42" xfId="0" applyFont="1" applyFill="1" applyBorder="1" applyAlignment="1" applyProtection="1">
      <alignment horizontal="center" vertical="center" wrapText="1"/>
      <protection hidden="1"/>
    </xf>
    <xf numFmtId="0" fontId="92" fillId="27" borderId="43" xfId="0" applyFont="1" applyFill="1" applyBorder="1" applyAlignment="1" applyProtection="1">
      <alignment horizontal="center" vertical="center" wrapText="1"/>
      <protection hidden="1"/>
    </xf>
    <xf numFmtId="0" fontId="92" fillId="27" borderId="44" xfId="0" applyFont="1" applyFill="1" applyBorder="1" applyAlignment="1" applyProtection="1">
      <alignment horizontal="center" vertical="center" wrapText="1"/>
      <protection hidden="1"/>
    </xf>
    <xf numFmtId="0" fontId="91" fillId="24" borderId="42" xfId="0" applyFont="1" applyFill="1" applyBorder="1" applyAlignment="1" applyProtection="1">
      <alignment horizontal="left" vertical="center" wrapText="1"/>
      <protection locked="0" hidden="1"/>
    </xf>
    <xf numFmtId="0" fontId="91" fillId="24" borderId="43" xfId="0" applyFont="1" applyFill="1" applyBorder="1" applyAlignment="1" applyProtection="1">
      <alignment horizontal="left" vertical="center" wrapText="1"/>
      <protection locked="0" hidden="1"/>
    </xf>
    <xf numFmtId="0" fontId="71" fillId="26" borderId="0" xfId="1" applyNumberFormat="1" applyFont="1" applyFill="1" applyBorder="1" applyAlignment="1" applyProtection="1">
      <alignment horizontal="center" vertical="top"/>
      <protection hidden="1"/>
    </xf>
    <xf numFmtId="0" fontId="35" fillId="26" borderId="36" xfId="1" applyNumberFormat="1" applyFont="1" applyFill="1" applyBorder="1" applyAlignment="1" applyProtection="1">
      <alignment horizontal="center" vertical="center"/>
      <protection hidden="1"/>
    </xf>
    <xf numFmtId="1" fontId="34" fillId="26" borderId="36" xfId="1" applyNumberFormat="1" applyFont="1" applyFill="1" applyBorder="1" applyAlignment="1" applyProtection="1">
      <alignment horizontal="left" vertical="center"/>
      <protection hidden="1"/>
    </xf>
    <xf numFmtId="0" fontId="34" fillId="26" borderId="0" xfId="1" applyNumberFormat="1" applyFont="1" applyFill="1" applyBorder="1" applyAlignment="1" applyProtection="1">
      <alignment horizontal="left" vertical="center" indent="1"/>
      <protection hidden="1"/>
    </xf>
    <xf numFmtId="0" fontId="39" fillId="26" borderId="0" xfId="1" applyNumberFormat="1" applyFont="1" applyFill="1" applyBorder="1" applyAlignment="1" applyProtection="1">
      <alignment horizontal="center" vertical="top"/>
      <protection hidden="1"/>
    </xf>
    <xf numFmtId="0" fontId="40" fillId="26" borderId="0" xfId="1" applyNumberFormat="1" applyFont="1" applyFill="1" applyBorder="1" applyAlignment="1" applyProtection="1">
      <alignment horizontal="center" vertical="center"/>
      <protection hidden="1"/>
    </xf>
    <xf numFmtId="1" fontId="34" fillId="26" borderId="0" xfId="1" applyNumberFormat="1" applyFont="1" applyFill="1" applyBorder="1" applyAlignment="1" applyProtection="1">
      <alignment horizontal="left" vertical="center"/>
      <protection hidden="1"/>
    </xf>
    <xf numFmtId="0" fontId="35" fillId="26" borderId="0" xfId="1" applyNumberFormat="1" applyFont="1" applyFill="1" applyBorder="1" applyAlignment="1" applyProtection="1">
      <alignment horizontal="center" vertical="center"/>
      <protection hidden="1"/>
    </xf>
    <xf numFmtId="0" fontId="79" fillId="26" borderId="0" xfId="1" applyNumberFormat="1" applyFont="1" applyFill="1" applyBorder="1" applyAlignment="1" applyProtection="1">
      <alignment horizontal="left" vertical="center"/>
      <protection hidden="1"/>
    </xf>
    <xf numFmtId="0" fontId="34" fillId="26" borderId="36" xfId="1" applyNumberFormat="1" applyFont="1" applyFill="1" applyBorder="1" applyAlignment="1" applyProtection="1">
      <alignment horizontal="left" vertical="center"/>
      <protection hidden="1"/>
    </xf>
    <xf numFmtId="0" fontId="34" fillId="26" borderId="0" xfId="1" applyNumberFormat="1" applyFont="1" applyFill="1" applyBorder="1" applyAlignment="1" applyProtection="1">
      <alignment horizontal="left" vertical="center"/>
      <protection hidden="1"/>
    </xf>
    <xf numFmtId="0" fontId="35" fillId="26" borderId="36" xfId="1" applyNumberFormat="1" applyFont="1" applyFill="1" applyBorder="1" applyAlignment="1" applyProtection="1">
      <alignment horizontal="left" vertical="center" indent="1"/>
      <protection hidden="1"/>
    </xf>
    <xf numFmtId="0" fontId="97" fillId="24" borderId="10" xfId="0" applyFont="1" applyFill="1" applyBorder="1" applyAlignment="1" applyProtection="1">
      <alignment horizontal="center"/>
      <protection hidden="1"/>
    </xf>
    <xf numFmtId="0" fontId="98" fillId="27" borderId="10" xfId="0" applyFont="1" applyFill="1" applyBorder="1" applyAlignment="1" applyProtection="1">
      <alignment horizontal="center" vertical="center"/>
      <protection hidden="1"/>
    </xf>
    <xf numFmtId="0" fontId="52" fillId="0" borderId="10" xfId="38" applyFont="1" applyBorder="1" applyAlignment="1" applyProtection="1">
      <alignment horizontal="left" vertical="center"/>
      <protection hidden="1"/>
    </xf>
    <xf numFmtId="168" fontId="103" fillId="0" borderId="10" xfId="48" applyNumberFormat="1" applyFont="1" applyBorder="1" applyAlignment="1" applyProtection="1">
      <alignment horizontal="center" vertical="center"/>
      <protection hidden="1"/>
    </xf>
    <xf numFmtId="168" fontId="103" fillId="0" borderId="19" xfId="48" applyNumberFormat="1" applyFont="1" applyBorder="1" applyAlignment="1" applyProtection="1">
      <alignment horizontal="center" vertical="center"/>
      <protection hidden="1"/>
    </xf>
    <xf numFmtId="0" fontId="72" fillId="0" borderId="10" xfId="38" applyFont="1" applyBorder="1" applyAlignment="1" applyProtection="1">
      <alignment horizontal="right" vertical="center"/>
      <protection hidden="1"/>
    </xf>
    <xf numFmtId="0" fontId="93" fillId="26" borderId="29" xfId="38" applyFont="1" applyFill="1" applyBorder="1" applyAlignment="1" applyProtection="1">
      <alignment horizontal="center" vertical="center"/>
      <protection hidden="1"/>
    </xf>
    <xf numFmtId="0" fontId="93" fillId="26" borderId="30" xfId="38" applyFont="1" applyFill="1" applyBorder="1" applyAlignment="1" applyProtection="1">
      <alignment horizontal="center" vertical="center"/>
      <protection hidden="1"/>
    </xf>
    <xf numFmtId="0" fontId="75" fillId="34" borderId="30" xfId="38" applyFont="1" applyFill="1" applyBorder="1" applyAlignment="1" applyProtection="1">
      <alignment horizontal="center" vertical="center"/>
      <protection hidden="1"/>
    </xf>
    <xf numFmtId="0" fontId="75" fillId="34" borderId="31" xfId="38" applyFont="1" applyFill="1" applyBorder="1" applyAlignment="1" applyProtection="1">
      <alignment horizontal="center" vertical="center"/>
      <protection hidden="1"/>
    </xf>
    <xf numFmtId="0" fontId="75" fillId="34" borderId="0" xfId="38" applyFont="1" applyFill="1" applyBorder="1" applyAlignment="1" applyProtection="1">
      <alignment horizontal="center" vertical="center"/>
      <protection hidden="1"/>
    </xf>
    <xf numFmtId="0" fontId="75" fillId="34" borderId="32" xfId="38" applyFont="1" applyFill="1" applyBorder="1" applyAlignment="1" applyProtection="1">
      <alignment horizontal="center" vertical="center"/>
      <protection hidden="1"/>
    </xf>
    <xf numFmtId="0" fontId="65" fillId="26" borderId="53" xfId="38" applyFont="1" applyFill="1" applyBorder="1" applyAlignment="1" applyProtection="1">
      <alignment horizontal="right" vertical="center"/>
      <protection hidden="1"/>
    </xf>
    <xf numFmtId="0" fontId="65" fillId="26" borderId="0" xfId="38" applyFont="1" applyFill="1" applyBorder="1" applyAlignment="1" applyProtection="1">
      <alignment horizontal="right" vertical="center"/>
      <protection hidden="1"/>
    </xf>
    <xf numFmtId="0" fontId="69" fillId="0" borderId="10" xfId="39" applyFont="1" applyFill="1" applyBorder="1" applyAlignment="1" applyProtection="1">
      <alignment horizontal="left" vertical="center"/>
      <protection hidden="1"/>
    </xf>
    <xf numFmtId="0" fontId="73" fillId="0" borderId="10" xfId="38" applyFont="1" applyFill="1" applyBorder="1" applyAlignment="1" applyProtection="1">
      <alignment horizontal="left" vertical="center"/>
      <protection hidden="1"/>
    </xf>
    <xf numFmtId="0" fontId="38" fillId="0" borderId="10" xfId="38" applyFont="1" applyFill="1" applyBorder="1" applyAlignment="1" applyProtection="1">
      <alignment horizontal="center" vertical="center"/>
      <protection hidden="1"/>
    </xf>
    <xf numFmtId="0" fontId="38" fillId="0" borderId="19" xfId="38" applyFont="1" applyFill="1" applyBorder="1" applyAlignment="1" applyProtection="1">
      <alignment horizontal="center" vertical="center"/>
      <protection hidden="1"/>
    </xf>
    <xf numFmtId="0" fontId="61" fillId="0" borderId="20" xfId="38" applyFont="1" applyBorder="1" applyAlignment="1" applyProtection="1">
      <alignment horizontal="center" vertical="top"/>
      <protection hidden="1"/>
    </xf>
    <xf numFmtId="2" fontId="52" fillId="0" borderId="12" xfId="38" applyNumberFormat="1" applyFont="1" applyBorder="1" applyAlignment="1" applyProtection="1">
      <alignment horizontal="center" vertical="center"/>
      <protection hidden="1"/>
    </xf>
    <xf numFmtId="2" fontId="52" fillId="0" borderId="13" xfId="38" applyNumberFormat="1" applyFont="1" applyBorder="1" applyAlignment="1" applyProtection="1">
      <alignment horizontal="center" vertical="center"/>
      <protection hidden="1"/>
    </xf>
    <xf numFmtId="2" fontId="52" fillId="0" borderId="14" xfId="38" applyNumberFormat="1" applyFont="1" applyBorder="1" applyAlignment="1" applyProtection="1">
      <alignment horizontal="center" vertical="center"/>
      <protection hidden="1"/>
    </xf>
    <xf numFmtId="0" fontId="103" fillId="0" borderId="10" xfId="38" applyFont="1" applyBorder="1" applyAlignment="1" applyProtection="1">
      <alignment horizontal="center" vertical="center"/>
      <protection hidden="1"/>
    </xf>
    <xf numFmtId="0" fontId="103" fillId="0" borderId="19" xfId="0" applyFont="1" applyBorder="1" applyAlignment="1" applyProtection="1">
      <alignment vertical="center"/>
      <protection hidden="1"/>
    </xf>
    <xf numFmtId="0" fontId="103" fillId="0" borderId="10" xfId="0" applyFont="1" applyBorder="1" applyAlignment="1" applyProtection="1">
      <alignment vertical="center"/>
      <protection hidden="1"/>
    </xf>
    <xf numFmtId="2" fontId="52" fillId="0" borderId="10" xfId="38" applyNumberFormat="1" applyFont="1" applyBorder="1" applyAlignment="1" applyProtection="1">
      <alignment horizontal="center" vertical="center"/>
      <protection hidden="1"/>
    </xf>
    <xf numFmtId="0" fontId="52" fillId="0" borderId="10" xfId="38" applyFont="1" applyBorder="1" applyAlignment="1" applyProtection="1">
      <alignment horizontal="center" vertical="center"/>
      <protection hidden="1"/>
    </xf>
    <xf numFmtId="0" fontId="73" fillId="0" borderId="10" xfId="38" applyFont="1" applyBorder="1" applyAlignment="1" applyProtection="1">
      <alignment horizontal="left" vertical="center"/>
      <protection hidden="1"/>
    </xf>
    <xf numFmtId="0" fontId="103" fillId="0" borderId="19" xfId="38" applyFont="1" applyBorder="1" applyAlignment="1" applyProtection="1">
      <alignment horizontal="center" vertical="center"/>
      <protection hidden="1"/>
    </xf>
    <xf numFmtId="0" fontId="52" fillId="0" borderId="10" xfId="38" applyFont="1" applyFill="1" applyBorder="1" applyAlignment="1" applyProtection="1">
      <alignment vertical="center"/>
      <protection hidden="1"/>
    </xf>
    <xf numFmtId="164" fontId="52" fillId="0" borderId="10" xfId="48" applyNumberFormat="1" applyFont="1" applyBorder="1" applyAlignment="1" applyProtection="1">
      <alignment horizontal="left" vertical="center"/>
      <protection hidden="1"/>
    </xf>
    <xf numFmtId="0" fontId="52" fillId="0" borderId="10" xfId="38" applyFont="1" applyBorder="1" applyAlignment="1" applyProtection="1">
      <alignment vertical="center"/>
      <protection hidden="1"/>
    </xf>
    <xf numFmtId="0" fontId="72" fillId="0" borderId="10" xfId="38" applyFont="1" applyBorder="1" applyAlignment="1" applyProtection="1">
      <alignment horizontal="left" vertical="center"/>
      <protection hidden="1"/>
    </xf>
    <xf numFmtId="0" fontId="52" fillId="0" borderId="10" xfId="38" applyFont="1" applyBorder="1" applyAlignment="1" applyProtection="1">
      <alignment vertical="center" wrapText="1"/>
      <protection hidden="1"/>
    </xf>
    <xf numFmtId="168" fontId="26" fillId="0" borderId="10" xfId="48" applyNumberFormat="1" applyFont="1" applyBorder="1" applyAlignment="1" applyProtection="1">
      <alignment horizontal="center" vertical="center"/>
      <protection hidden="1"/>
    </xf>
    <xf numFmtId="168" fontId="26" fillId="0" borderId="19" xfId="48" applyNumberFormat="1" applyFont="1" applyBorder="1" applyAlignment="1" applyProtection="1">
      <alignment horizontal="center" vertical="center"/>
      <protection hidden="1"/>
    </xf>
    <xf numFmtId="0" fontId="72" fillId="0" borderId="19" xfId="38" applyFont="1" applyBorder="1" applyAlignment="1" applyProtection="1">
      <alignment horizontal="left" vertical="center"/>
      <protection hidden="1"/>
    </xf>
    <xf numFmtId="0" fontId="52" fillId="0" borderId="12" xfId="38" applyFont="1" applyBorder="1" applyAlignment="1" applyProtection="1">
      <alignment horizontal="left" vertical="center"/>
      <protection hidden="1"/>
    </xf>
    <xf numFmtId="0" fontId="52" fillId="0" borderId="13" xfId="38" applyFont="1" applyBorder="1" applyAlignment="1" applyProtection="1">
      <alignment horizontal="left" vertical="center"/>
      <protection hidden="1"/>
    </xf>
    <xf numFmtId="0" fontId="52" fillId="0" borderId="24" xfId="38" applyFont="1" applyBorder="1" applyAlignment="1" applyProtection="1">
      <alignment horizontal="left" vertical="center"/>
      <protection hidden="1"/>
    </xf>
    <xf numFmtId="164" fontId="52" fillId="0" borderId="10" xfId="48" applyNumberFormat="1" applyFont="1" applyBorder="1" applyAlignment="1" applyProtection="1">
      <alignment horizontal="center" vertical="center"/>
      <protection hidden="1"/>
    </xf>
    <xf numFmtId="0" fontId="52" fillId="0" borderId="10" xfId="38" applyFont="1" applyFill="1" applyBorder="1" applyAlignment="1" applyProtection="1">
      <alignment horizontal="left" vertical="center" wrapText="1"/>
      <protection hidden="1"/>
    </xf>
    <xf numFmtId="0" fontId="52" fillId="0" borderId="10" xfId="38" applyFont="1" applyFill="1" applyBorder="1" applyAlignment="1" applyProtection="1">
      <alignment horizontal="left" vertical="center"/>
      <protection hidden="1"/>
    </xf>
    <xf numFmtId="0" fontId="73" fillId="0" borderId="10" xfId="38" applyFont="1" applyFill="1" applyBorder="1" applyAlignment="1" applyProtection="1">
      <alignment horizontal="right" vertical="center"/>
      <protection hidden="1"/>
    </xf>
    <xf numFmtId="164" fontId="73" fillId="0" borderId="10" xfId="48" applyNumberFormat="1" applyFont="1" applyBorder="1" applyAlignment="1" applyProtection="1">
      <alignment horizontal="left" vertical="center"/>
      <protection hidden="1"/>
    </xf>
    <xf numFmtId="0" fontId="52" fillId="0" borderId="19" xfId="38" applyFont="1" applyBorder="1" applyAlignment="1" applyProtection="1">
      <alignment horizontal="center" vertical="center"/>
      <protection hidden="1"/>
    </xf>
    <xf numFmtId="0" fontId="52" fillId="0" borderId="12" xfId="38" applyFont="1" applyFill="1" applyBorder="1" applyAlignment="1" applyProtection="1">
      <alignment vertical="center"/>
      <protection hidden="1"/>
    </xf>
    <xf numFmtId="0" fontId="52" fillId="0" borderId="13" xfId="38" applyFont="1" applyFill="1" applyBorder="1" applyAlignment="1" applyProtection="1">
      <alignment vertical="center"/>
      <protection hidden="1"/>
    </xf>
    <xf numFmtId="0" fontId="52" fillId="0" borderId="14" xfId="38" applyFont="1" applyFill="1" applyBorder="1" applyAlignment="1" applyProtection="1">
      <alignment vertical="center"/>
      <protection hidden="1"/>
    </xf>
    <xf numFmtId="0" fontId="73" fillId="0" borderId="10" xfId="38" applyFont="1" applyBorder="1" applyAlignment="1" applyProtection="1">
      <alignment horizontal="center" vertical="center"/>
      <protection hidden="1"/>
    </xf>
    <xf numFmtId="0" fontId="61" fillId="0" borderId="10" xfId="38" applyFont="1" applyBorder="1" applyAlignment="1" applyProtection="1">
      <alignment horizontal="center" vertical="center"/>
      <protection hidden="1"/>
    </xf>
    <xf numFmtId="0" fontId="61" fillId="0" borderId="19" xfId="38" applyFont="1" applyBorder="1" applyAlignment="1" applyProtection="1">
      <alignment horizontal="center" vertical="center"/>
      <protection hidden="1"/>
    </xf>
    <xf numFmtId="0" fontId="38" fillId="0" borderId="10" xfId="38" applyFont="1" applyBorder="1" applyAlignment="1" applyProtection="1">
      <alignment horizontal="left" vertical="center"/>
      <protection hidden="1"/>
    </xf>
    <xf numFmtId="9" fontId="52" fillId="0" borderId="10" xfId="38" applyNumberFormat="1" applyFont="1" applyBorder="1" applyAlignment="1" applyProtection="1">
      <alignment horizontal="center" vertical="center"/>
      <protection hidden="1"/>
    </xf>
    <xf numFmtId="2" fontId="72" fillId="0" borderId="10" xfId="0" applyNumberFormat="1" applyFont="1" applyBorder="1" applyAlignment="1" applyProtection="1">
      <alignment vertical="center"/>
      <protection hidden="1"/>
    </xf>
    <xf numFmtId="2" fontId="38" fillId="0" borderId="10" xfId="0" applyNumberFormat="1" applyFont="1" applyBorder="1" applyAlignment="1" applyProtection="1">
      <alignment horizontal="center" vertical="center"/>
      <protection hidden="1"/>
    </xf>
    <xf numFmtId="2" fontId="38" fillId="0" borderId="10" xfId="0" applyNumberFormat="1" applyFont="1" applyBorder="1" applyAlignment="1" applyProtection="1">
      <alignment vertical="center"/>
      <protection hidden="1"/>
    </xf>
    <xf numFmtId="0" fontId="61" fillId="0" borderId="10" xfId="38" applyFont="1" applyBorder="1" applyAlignment="1" applyProtection="1">
      <alignment horizontal="center" vertical="center" wrapText="1"/>
      <protection hidden="1"/>
    </xf>
    <xf numFmtId="168" fontId="61" fillId="0" borderId="10" xfId="48" applyNumberFormat="1" applyFont="1" applyBorder="1" applyAlignment="1" applyProtection="1">
      <alignment horizontal="left" vertical="center" wrapText="1"/>
      <protection hidden="1"/>
    </xf>
    <xf numFmtId="168" fontId="61" fillId="0" borderId="19" xfId="48" applyNumberFormat="1" applyFont="1" applyBorder="1" applyAlignment="1" applyProtection="1">
      <alignment horizontal="left" vertical="center" wrapText="1"/>
      <protection hidden="1"/>
    </xf>
    <xf numFmtId="0" fontId="61" fillId="0" borderId="25" xfId="38" applyFont="1" applyBorder="1" applyAlignment="1" applyProtection="1">
      <alignment horizontal="right" vertical="center"/>
      <protection hidden="1"/>
    </xf>
    <xf numFmtId="0" fontId="52" fillId="0" borderId="26" xfId="0" applyFont="1" applyBorder="1" applyProtection="1">
      <protection hidden="1"/>
    </xf>
    <xf numFmtId="168" fontId="61" fillId="0" borderId="26" xfId="48" applyNumberFormat="1" applyFont="1" applyBorder="1" applyAlignment="1" applyProtection="1">
      <alignment horizontal="center" vertical="center" wrapText="1"/>
      <protection hidden="1"/>
    </xf>
    <xf numFmtId="168" fontId="61" fillId="0" borderId="27" xfId="48" applyNumberFormat="1" applyFont="1" applyBorder="1" applyAlignment="1" applyProtection="1">
      <alignment horizontal="center" vertical="center" wrapText="1"/>
      <protection hidden="1"/>
    </xf>
    <xf numFmtId="0" fontId="73" fillId="0" borderId="10" xfId="38" applyFont="1" applyBorder="1" applyAlignment="1" applyProtection="1">
      <alignment horizontal="center" vertical="center" wrapText="1"/>
      <protection hidden="1"/>
    </xf>
    <xf numFmtId="0" fontId="61" fillId="0" borderId="48" xfId="38" applyFont="1" applyBorder="1" applyAlignment="1" applyProtection="1">
      <alignment horizontal="center" vertical="center" wrapText="1"/>
      <protection hidden="1"/>
    </xf>
    <xf numFmtId="0" fontId="61" fillId="0" borderId="50" xfId="38" applyFont="1" applyBorder="1" applyAlignment="1" applyProtection="1">
      <alignment horizontal="center" vertical="center" wrapText="1"/>
      <protection hidden="1"/>
    </xf>
    <xf numFmtId="0" fontId="61" fillId="0" borderId="19" xfId="38" applyFont="1" applyBorder="1" applyAlignment="1" applyProtection="1">
      <alignment horizontal="center" vertical="center" wrapText="1"/>
      <protection hidden="1"/>
    </xf>
    <xf numFmtId="0" fontId="61" fillId="0" borderId="21" xfId="38" applyFont="1" applyBorder="1" applyAlignment="1" applyProtection="1">
      <alignment horizontal="center" vertical="top"/>
      <protection hidden="1"/>
    </xf>
    <xf numFmtId="0" fontId="61" fillId="0" borderId="22" xfId="38" applyFont="1" applyBorder="1" applyAlignment="1" applyProtection="1">
      <alignment horizontal="center" vertical="top"/>
      <protection hidden="1"/>
    </xf>
    <xf numFmtId="0" fontId="61" fillId="0" borderId="23" xfId="38" applyFont="1" applyBorder="1" applyAlignment="1" applyProtection="1">
      <alignment horizontal="center" vertical="top"/>
      <protection hidden="1"/>
    </xf>
    <xf numFmtId="0" fontId="104" fillId="0" borderId="17" xfId="38" applyFont="1" applyBorder="1" applyAlignment="1" applyProtection="1">
      <alignment horizontal="center" vertical="center"/>
      <protection hidden="1"/>
    </xf>
    <xf numFmtId="0" fontId="105" fillId="0" borderId="35" xfId="0" applyFont="1" applyBorder="1" applyAlignment="1" applyProtection="1">
      <alignment vertical="center"/>
      <protection hidden="1"/>
    </xf>
    <xf numFmtId="0" fontId="105" fillId="0" borderId="28" xfId="0" applyFont="1" applyBorder="1" applyAlignment="1" applyProtection="1">
      <alignment vertical="center"/>
      <protection hidden="1"/>
    </xf>
    <xf numFmtId="0" fontId="105" fillId="0" borderId="32" xfId="0" applyFont="1" applyBorder="1" applyAlignment="1" applyProtection="1">
      <alignment vertical="center"/>
      <protection hidden="1"/>
    </xf>
    <xf numFmtId="0" fontId="105" fillId="0" borderId="16" xfId="0" applyFont="1" applyBorder="1" applyAlignment="1" applyProtection="1">
      <alignment vertical="center"/>
      <protection hidden="1"/>
    </xf>
    <xf numFmtId="0" fontId="105" fillId="0" borderId="33" xfId="0" applyFont="1" applyBorder="1" applyAlignment="1" applyProtection="1">
      <alignment vertical="center"/>
      <protection hidden="1"/>
    </xf>
    <xf numFmtId="0" fontId="72" fillId="0" borderId="12" xfId="38" applyFont="1" applyBorder="1" applyAlignment="1" applyProtection="1">
      <alignment horizontal="right" vertical="center"/>
      <protection hidden="1"/>
    </xf>
    <xf numFmtId="0" fontId="72" fillId="0" borderId="13" xfId="38" applyFont="1" applyBorder="1" applyAlignment="1" applyProtection="1">
      <alignment horizontal="right" vertical="center"/>
      <protection hidden="1"/>
    </xf>
    <xf numFmtId="0" fontId="72" fillId="0" borderId="14" xfId="38" applyFont="1" applyBorder="1" applyAlignment="1" applyProtection="1">
      <alignment horizontal="right" vertical="center"/>
      <protection hidden="1"/>
    </xf>
    <xf numFmtId="168" fontId="103" fillId="0" borderId="12" xfId="48" applyNumberFormat="1" applyFont="1" applyBorder="1" applyAlignment="1" applyProtection="1">
      <alignment horizontal="left" vertical="center"/>
      <protection hidden="1"/>
    </xf>
    <xf numFmtId="168" fontId="103" fillId="0" borderId="24" xfId="48" applyNumberFormat="1" applyFont="1" applyBorder="1" applyAlignment="1" applyProtection="1">
      <alignment horizontal="left" vertical="center"/>
      <protection hidden="1"/>
    </xf>
    <xf numFmtId="0" fontId="52" fillId="0" borderId="15" xfId="38" applyFont="1" applyBorder="1" applyAlignment="1" applyProtection="1">
      <alignment horizontal="left" vertical="center"/>
      <protection hidden="1"/>
    </xf>
    <xf numFmtId="168" fontId="103" fillId="0" borderId="16" xfId="48" applyNumberFormat="1" applyFont="1" applyBorder="1" applyAlignment="1" applyProtection="1">
      <alignment horizontal="left" vertical="center"/>
      <protection hidden="1"/>
    </xf>
    <xf numFmtId="168" fontId="103" fillId="0" borderId="33" xfId="48" applyNumberFormat="1" applyFont="1" applyBorder="1" applyAlignment="1" applyProtection="1">
      <alignment horizontal="left" vertical="center"/>
      <protection hidden="1"/>
    </xf>
    <xf numFmtId="0" fontId="75" fillId="34" borderId="11" xfId="38" applyFont="1" applyFill="1" applyBorder="1" applyAlignment="1" applyProtection="1">
      <alignment horizontal="center" vertical="center"/>
      <protection hidden="1"/>
    </xf>
    <xf numFmtId="0" fontId="75" fillId="34" borderId="33" xfId="38" applyFont="1" applyFill="1" applyBorder="1" applyAlignment="1" applyProtection="1">
      <alignment horizontal="center" vertical="center"/>
      <protection hidden="1"/>
    </xf>
    <xf numFmtId="0" fontId="101" fillId="26" borderId="53" xfId="38" applyFont="1" applyFill="1" applyBorder="1" applyAlignment="1" applyProtection="1">
      <alignment horizontal="right" vertical="center"/>
      <protection hidden="1"/>
    </xf>
    <xf numFmtId="0" fontId="101" fillId="26" borderId="0" xfId="38" applyFont="1" applyFill="1" applyBorder="1" applyAlignment="1" applyProtection="1">
      <alignment horizontal="right" vertical="center"/>
      <protection hidden="1"/>
    </xf>
    <xf numFmtId="0" fontId="69" fillId="0" borderId="13" xfId="39" applyFont="1" applyFill="1" applyBorder="1" applyAlignment="1" applyProtection="1">
      <alignment horizontal="left" vertical="center"/>
      <protection hidden="1"/>
    </xf>
    <xf numFmtId="0" fontId="38" fillId="0" borderId="12" xfId="38" applyFont="1" applyFill="1" applyBorder="1" applyAlignment="1" applyProtection="1">
      <alignment horizontal="left" vertical="center"/>
      <protection hidden="1"/>
    </xf>
    <xf numFmtId="0" fontId="38" fillId="0" borderId="24" xfId="38" applyFont="1" applyFill="1" applyBorder="1" applyAlignment="1" applyProtection="1">
      <alignment horizontal="left" vertical="center"/>
      <protection hidden="1"/>
    </xf>
    <xf numFmtId="0" fontId="104" fillId="0" borderId="10" xfId="38" applyFont="1" applyBorder="1" applyAlignment="1" applyProtection="1">
      <alignment horizontal="center" vertical="center"/>
      <protection hidden="1"/>
    </xf>
    <xf numFmtId="0" fontId="104" fillId="0" borderId="19" xfId="38" applyFont="1" applyBorder="1" applyAlignment="1" applyProtection="1">
      <alignment horizontal="center" vertical="center"/>
      <protection hidden="1"/>
    </xf>
    <xf numFmtId="0" fontId="52" fillId="0" borderId="46" xfId="38" applyFont="1" applyBorder="1" applyAlignment="1" applyProtection="1">
      <alignment horizontal="center" vertical="center"/>
      <protection hidden="1"/>
    </xf>
    <xf numFmtId="0" fontId="52" fillId="0" borderId="47" xfId="38" applyFont="1" applyBorder="1" applyAlignment="1" applyProtection="1">
      <alignment horizontal="center" vertical="center"/>
      <protection hidden="1"/>
    </xf>
    <xf numFmtId="0" fontId="52" fillId="0" borderId="51" xfId="38" applyFont="1" applyBorder="1" applyAlignment="1" applyProtection="1">
      <alignment horizontal="center" vertical="center"/>
      <protection hidden="1"/>
    </xf>
    <xf numFmtId="0" fontId="52" fillId="0" borderId="52" xfId="38" applyFont="1" applyBorder="1" applyAlignment="1" applyProtection="1">
      <alignment horizontal="center" vertical="center"/>
      <protection hidden="1"/>
    </xf>
    <xf numFmtId="0" fontId="52" fillId="0" borderId="12" xfId="38" applyFont="1" applyBorder="1" applyAlignment="1" applyProtection="1">
      <alignment horizontal="center" vertical="center"/>
      <protection hidden="1"/>
    </xf>
    <xf numFmtId="0" fontId="52" fillId="0" borderId="13" xfId="38" applyFont="1" applyBorder="1" applyAlignment="1" applyProtection="1">
      <alignment horizontal="center" vertical="center"/>
      <protection hidden="1"/>
    </xf>
    <xf numFmtId="0" fontId="52" fillId="0" borderId="14" xfId="38" applyFont="1" applyBorder="1" applyAlignment="1" applyProtection="1">
      <alignment horizontal="center" vertical="center"/>
      <protection hidden="1"/>
    </xf>
    <xf numFmtId="0" fontId="52" fillId="0" borderId="48" xfId="38" applyFont="1" applyBorder="1" applyAlignment="1" applyProtection="1">
      <alignment horizontal="center" vertical="center"/>
      <protection hidden="1"/>
    </xf>
    <xf numFmtId="0" fontId="52" fillId="0" borderId="49" xfId="38" applyFont="1" applyBorder="1" applyAlignment="1" applyProtection="1">
      <alignment horizontal="center" vertical="center"/>
      <protection hidden="1"/>
    </xf>
    <xf numFmtId="0" fontId="52" fillId="0" borderId="50" xfId="38" applyFont="1" applyBorder="1" applyAlignment="1" applyProtection="1">
      <alignment horizontal="center" vertical="center"/>
      <protection hidden="1"/>
    </xf>
    <xf numFmtId="0" fontId="52" fillId="0" borderId="54" xfId="38" applyFont="1" applyBorder="1" applyAlignment="1" applyProtection="1">
      <alignment horizontal="center" vertical="center"/>
      <protection hidden="1"/>
    </xf>
    <xf numFmtId="168" fontId="52" fillId="0" borderId="12" xfId="48" applyNumberFormat="1" applyFont="1" applyBorder="1" applyAlignment="1" applyProtection="1">
      <alignment horizontal="left" vertical="center"/>
      <protection hidden="1"/>
    </xf>
    <xf numFmtId="168" fontId="52" fillId="0" borderId="24" xfId="48" applyNumberFormat="1" applyFont="1" applyBorder="1" applyAlignment="1" applyProtection="1">
      <alignment horizontal="left" vertical="center"/>
      <protection hidden="1"/>
    </xf>
    <xf numFmtId="0" fontId="64" fillId="0" borderId="12" xfId="38" applyFont="1" applyBorder="1" applyAlignment="1" applyProtection="1">
      <alignment horizontal="left" vertical="center" wrapText="1"/>
      <protection hidden="1"/>
    </xf>
    <xf numFmtId="0" fontId="64" fillId="0" borderId="13" xfId="38" applyFont="1" applyBorder="1" applyAlignment="1" applyProtection="1">
      <alignment horizontal="left" vertical="center" wrapText="1"/>
      <protection hidden="1"/>
    </xf>
    <xf numFmtId="0" fontId="64" fillId="0" borderId="14" xfId="38" applyFont="1" applyBorder="1" applyAlignment="1" applyProtection="1">
      <alignment horizontal="left" vertical="center" wrapText="1"/>
      <protection hidden="1"/>
    </xf>
    <xf numFmtId="168" fontId="72" fillId="0" borderId="12" xfId="48" applyNumberFormat="1" applyFont="1" applyBorder="1" applyAlignment="1" applyProtection="1">
      <alignment horizontal="left" vertical="center"/>
      <protection hidden="1"/>
    </xf>
    <xf numFmtId="168" fontId="72" fillId="0" borderId="24" xfId="48" applyNumberFormat="1" applyFont="1" applyBorder="1" applyAlignment="1" applyProtection="1">
      <alignment horizontal="left" vertical="center"/>
      <protection hidden="1"/>
    </xf>
    <xf numFmtId="0" fontId="64" fillId="0" borderId="12" xfId="38" applyFont="1" applyBorder="1" applyAlignment="1" applyProtection="1">
      <alignment horizontal="left" vertical="center"/>
      <protection hidden="1"/>
    </xf>
    <xf numFmtId="0" fontId="64" fillId="0" borderId="13" xfId="38" applyFont="1" applyBorder="1" applyAlignment="1" applyProtection="1">
      <alignment horizontal="left" vertical="center"/>
      <protection hidden="1"/>
    </xf>
    <xf numFmtId="0" fontId="64" fillId="0" borderId="14" xfId="38" applyFont="1" applyBorder="1" applyAlignment="1" applyProtection="1">
      <alignment horizontal="left" vertical="center"/>
      <protection hidden="1"/>
    </xf>
    <xf numFmtId="0" fontId="52" fillId="0" borderId="12" xfId="38" applyFont="1" applyBorder="1" applyAlignment="1" applyProtection="1">
      <alignment vertical="center"/>
      <protection hidden="1"/>
    </xf>
    <xf numFmtId="0" fontId="52" fillId="0" borderId="13" xfId="38" applyFont="1" applyBorder="1" applyAlignment="1" applyProtection="1">
      <alignment vertical="center"/>
      <protection hidden="1"/>
    </xf>
    <xf numFmtId="0" fontId="52" fillId="0" borderId="14" xfId="38" applyFont="1" applyBorder="1" applyAlignment="1" applyProtection="1">
      <alignment vertical="center"/>
      <protection hidden="1"/>
    </xf>
    <xf numFmtId="0" fontId="73" fillId="0" borderId="45" xfId="38" applyFont="1" applyBorder="1" applyAlignment="1" applyProtection="1">
      <alignment horizontal="center" vertical="center"/>
      <protection hidden="1"/>
    </xf>
    <xf numFmtId="0" fontId="63" fillId="0" borderId="12" xfId="38" applyFont="1" applyBorder="1" applyAlignment="1" applyProtection="1">
      <alignment horizontal="center" vertical="center"/>
      <protection hidden="1"/>
    </xf>
    <xf numFmtId="0" fontId="63" fillId="0" borderId="24" xfId="38" applyFont="1" applyBorder="1" applyAlignment="1" applyProtection="1">
      <alignment horizontal="center" vertical="center"/>
      <protection hidden="1"/>
    </xf>
    <xf numFmtId="168" fontId="74" fillId="0" borderId="12" xfId="48" applyNumberFormat="1" applyFont="1" applyBorder="1" applyAlignment="1" applyProtection="1">
      <alignment horizontal="left" vertical="center"/>
      <protection hidden="1"/>
    </xf>
    <xf numFmtId="168" fontId="74" fillId="0" borderId="24" xfId="48" applyNumberFormat="1" applyFont="1" applyBorder="1" applyAlignment="1" applyProtection="1">
      <alignment horizontal="left" vertical="center"/>
      <protection hidden="1"/>
    </xf>
    <xf numFmtId="3" fontId="52" fillId="0" borderId="12" xfId="38" applyNumberFormat="1" applyFont="1" applyBorder="1" applyAlignment="1" applyProtection="1">
      <alignment horizontal="center" vertical="center"/>
      <protection hidden="1"/>
    </xf>
    <xf numFmtId="3" fontId="52" fillId="0" borderId="13" xfId="38" applyNumberFormat="1" applyFont="1" applyBorder="1" applyAlignment="1" applyProtection="1">
      <alignment horizontal="center" vertical="center"/>
      <protection hidden="1"/>
    </xf>
    <xf numFmtId="3" fontId="52" fillId="0" borderId="14" xfId="38" applyNumberFormat="1" applyFont="1" applyBorder="1" applyAlignment="1" applyProtection="1">
      <alignment horizontal="center" vertical="center"/>
      <protection hidden="1"/>
    </xf>
    <xf numFmtId="9" fontId="52" fillId="0" borderId="17" xfId="38" applyNumberFormat="1" applyFont="1" applyBorder="1" applyAlignment="1" applyProtection="1">
      <alignment horizontal="center" vertical="center"/>
      <protection hidden="1"/>
    </xf>
    <xf numFmtId="9" fontId="52" fillId="0" borderId="18" xfId="38" applyNumberFormat="1" applyFont="1" applyBorder="1" applyAlignment="1" applyProtection="1">
      <alignment horizontal="center" vertical="center"/>
      <protection hidden="1"/>
    </xf>
    <xf numFmtId="2" fontId="38" fillId="0" borderId="12" xfId="0" applyNumberFormat="1" applyFont="1" applyBorder="1" applyAlignment="1" applyProtection="1">
      <alignment vertical="center"/>
      <protection hidden="1"/>
    </xf>
    <xf numFmtId="2" fontId="38" fillId="0" borderId="13" xfId="0" applyNumberFormat="1" applyFont="1" applyBorder="1" applyAlignment="1" applyProtection="1">
      <alignment vertical="center"/>
      <protection hidden="1"/>
    </xf>
    <xf numFmtId="2" fontId="38" fillId="0" borderId="14" xfId="0" applyNumberFormat="1" applyFont="1" applyBorder="1" applyAlignment="1" applyProtection="1">
      <alignment vertical="center"/>
      <protection hidden="1"/>
    </xf>
    <xf numFmtId="168" fontId="103" fillId="0" borderId="12" xfId="38" applyNumberFormat="1" applyFont="1" applyBorder="1" applyAlignment="1" applyProtection="1">
      <alignment horizontal="center" vertical="center"/>
      <protection hidden="1"/>
    </xf>
    <xf numFmtId="168" fontId="103" fillId="0" borderId="24" xfId="38" applyNumberFormat="1" applyFont="1" applyBorder="1" applyAlignment="1" applyProtection="1">
      <alignment horizontal="center" vertical="center"/>
      <protection hidden="1"/>
    </xf>
    <xf numFmtId="168" fontId="103" fillId="0" borderId="12" xfId="48" applyNumberFormat="1" applyFont="1" applyBorder="1" applyAlignment="1" applyProtection="1">
      <alignment horizontal="center" vertical="center"/>
      <protection hidden="1"/>
    </xf>
    <xf numFmtId="168" fontId="103" fillId="0" borderId="24" xfId="48" applyNumberFormat="1" applyFont="1" applyBorder="1" applyAlignment="1" applyProtection="1">
      <alignment horizontal="center" vertical="center"/>
      <protection hidden="1"/>
    </xf>
    <xf numFmtId="0" fontId="72" fillId="0" borderId="12" xfId="38" applyFont="1" applyBorder="1" applyAlignment="1" applyProtection="1">
      <alignment horizontal="left" vertical="center"/>
      <protection hidden="1"/>
    </xf>
    <xf numFmtId="0" fontId="72" fillId="0" borderId="13" xfId="38" applyFont="1" applyBorder="1" applyAlignment="1" applyProtection="1">
      <alignment horizontal="left" vertical="center"/>
      <protection hidden="1"/>
    </xf>
    <xf numFmtId="0" fontId="72" fillId="0" borderId="14" xfId="38" applyFont="1" applyBorder="1" applyAlignment="1" applyProtection="1">
      <alignment horizontal="left" vertical="center"/>
      <protection hidden="1"/>
    </xf>
    <xf numFmtId="2" fontId="72" fillId="0" borderId="12" xfId="0" applyNumberFormat="1" applyFont="1" applyBorder="1" applyAlignment="1" applyProtection="1">
      <alignment vertical="center"/>
      <protection hidden="1"/>
    </xf>
    <xf numFmtId="2" fontId="72" fillId="0" borderId="13" xfId="0" applyNumberFormat="1" applyFont="1" applyBorder="1" applyAlignment="1" applyProtection="1">
      <alignment vertical="center"/>
      <protection hidden="1"/>
    </xf>
    <xf numFmtId="2" fontId="72" fillId="0" borderId="14" xfId="0" applyNumberFormat="1" applyFont="1" applyBorder="1" applyAlignment="1" applyProtection="1">
      <alignment vertical="center"/>
      <protection hidden="1"/>
    </xf>
    <xf numFmtId="0" fontId="60" fillId="0" borderId="25" xfId="38" applyFont="1" applyBorder="1" applyAlignment="1" applyProtection="1">
      <alignment horizontal="right" vertical="center"/>
      <protection hidden="1"/>
    </xf>
    <xf numFmtId="0" fontId="60" fillId="0" borderId="26" xfId="38" applyFont="1" applyBorder="1" applyAlignment="1" applyProtection="1">
      <alignment horizontal="right" vertical="center"/>
      <protection hidden="1"/>
    </xf>
    <xf numFmtId="168" fontId="33" fillId="0" borderId="40" xfId="48" applyNumberFormat="1" applyFont="1" applyBorder="1" applyAlignment="1" applyProtection="1">
      <alignment horizontal="center" vertical="center" wrapText="1"/>
      <protection hidden="1"/>
    </xf>
    <xf numFmtId="168" fontId="33" fillId="0" borderId="34" xfId="48" applyNumberFormat="1" applyFont="1" applyBorder="1" applyAlignment="1" applyProtection="1">
      <alignment horizontal="center" vertical="center" wrapText="1"/>
      <protection hidden="1"/>
    </xf>
    <xf numFmtId="0" fontId="73" fillId="0" borderId="45" xfId="38" applyFont="1" applyBorder="1" applyAlignment="1" applyProtection="1">
      <alignment horizontal="center" vertical="center" wrapText="1"/>
      <protection hidden="1"/>
    </xf>
    <xf numFmtId="0" fontId="61" fillId="0" borderId="12" xfId="38" applyFont="1" applyBorder="1" applyAlignment="1" applyProtection="1">
      <alignment horizontal="center" vertical="center" wrapText="1"/>
      <protection hidden="1"/>
    </xf>
    <xf numFmtId="0" fontId="61" fillId="0" borderId="24" xfId="38" applyFont="1" applyBorder="1" applyAlignment="1" applyProtection="1">
      <alignment horizontal="center" vertical="center" wrapText="1"/>
      <protection hidden="1"/>
    </xf>
    <xf numFmtId="168" fontId="61" fillId="0" borderId="12" xfId="48" applyNumberFormat="1" applyFont="1" applyBorder="1" applyAlignment="1" applyProtection="1">
      <alignment horizontal="left" vertical="center" wrapText="1"/>
      <protection hidden="1"/>
    </xf>
    <xf numFmtId="168" fontId="61" fillId="0" borderId="24" xfId="48" applyNumberFormat="1" applyFont="1" applyBorder="1" applyAlignment="1" applyProtection="1">
      <alignment horizontal="left" vertical="center" wrapText="1"/>
      <protection hidden="1"/>
    </xf>
  </cellXfs>
  <cellStyles count="53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Comma 2" xfId="46"/>
    <cellStyle name="Currency" xfId="48" builtinId="4"/>
    <cellStyle name="Currency 2" xfId="47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Hyperlink" xfId="49" builtinId="8"/>
    <cellStyle name="Input 2" xfId="35"/>
    <cellStyle name="Linked Cell 2" xfId="36"/>
    <cellStyle name="Neutral 2" xfId="37"/>
    <cellStyle name="Normal" xfId="0" builtinId="0"/>
    <cellStyle name="Normal 2" xfId="38"/>
    <cellStyle name="Normal 2 3" xfId="50"/>
    <cellStyle name="Normal 3" xfId="1"/>
    <cellStyle name="Normal 5" xfId="51"/>
    <cellStyle name="Normal 6" xfId="52"/>
    <cellStyle name="Normal_pay 2008-09" xfId="39"/>
    <cellStyle name="Note 2" xfId="40"/>
    <cellStyle name="Output 2" xfId="41"/>
    <cellStyle name="Percent 2" xfId="45"/>
    <cellStyle name="Title 2" xfId="42"/>
    <cellStyle name="Total 2" xfId="43"/>
    <cellStyle name="Warning Text 2" xfId="44"/>
  </cellStyles>
  <dxfs count="11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68D660"/>
      <color rgb="FF148F07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youtube.com/channel/UCxkfJsAICJ6_8NvRn5T60Zg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s://youtu.be/7a0Kds6wPcg" TargetMode="External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5219559</xdr:colOff>
      <xdr:row>14</xdr:row>
      <xdr:rowOff>719764</xdr:rowOff>
    </xdr:from>
    <xdr:to>
      <xdr:col>7</xdr:col>
      <xdr:colOff>237254</xdr:colOff>
      <xdr:row>15</xdr:row>
      <xdr:rowOff>2803524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532524" y="6339514"/>
          <a:ext cx="11400695" cy="2818543"/>
        </a:xfrm>
        <a:prstGeom prst="rect">
          <a:avLst/>
        </a:prstGeom>
      </xdr:spPr>
    </xdr:pic>
    <xdr:clientData/>
  </xdr:twoCellAnchor>
  <xdr:twoCellAnchor editAs="oneCell">
    <xdr:from>
      <xdr:col>7</xdr:col>
      <xdr:colOff>-1</xdr:colOff>
      <xdr:row>9</xdr:row>
      <xdr:rowOff>381001</xdr:rowOff>
    </xdr:from>
    <xdr:to>
      <xdr:col>8</xdr:col>
      <xdr:colOff>9606</xdr:colOff>
      <xdr:row>16</xdr:row>
      <xdr:rowOff>8543</xdr:rowOff>
    </xdr:to>
    <xdr:pic>
      <xdr:nvPicPr>
        <xdr:cNvPr id="3" name="Picture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6695965" y="3959679"/>
          <a:ext cx="6051177" cy="52336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youtu.be/7a0Kds6wPcg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00B0F0"/>
  </sheetPr>
  <dimension ref="A1:R11"/>
  <sheetViews>
    <sheetView zoomScale="60" zoomScaleNormal="60" workbookViewId="0">
      <selection activeCell="C7" sqref="C7:Q7"/>
    </sheetView>
  </sheetViews>
  <sheetFormatPr defaultColWidth="9.33203125" defaultRowHeight="14.4"/>
  <cols>
    <col min="1" max="1" width="8.44140625" style="1" customWidth="1"/>
    <col min="2" max="2" width="3.88671875" style="1" customWidth="1"/>
    <col min="3" max="16" width="9.33203125" style="1"/>
    <col min="17" max="17" width="61.21875" style="1" customWidth="1"/>
    <col min="18" max="16384" width="9.33203125" style="1"/>
  </cols>
  <sheetData>
    <row r="1" spans="1:18" ht="38.700000000000003" customHeight="1">
      <c r="A1" s="2"/>
      <c r="B1" s="153" t="s">
        <v>76</v>
      </c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5"/>
    </row>
    <row r="2" spans="1:18" ht="25.8">
      <c r="A2" s="3"/>
      <c r="B2" s="6">
        <v>1</v>
      </c>
      <c r="C2" s="150" t="s">
        <v>262</v>
      </c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2"/>
    </row>
    <row r="3" spans="1:18" ht="25.8">
      <c r="A3" s="3"/>
      <c r="B3" s="6">
        <v>2</v>
      </c>
      <c r="C3" s="152" t="s">
        <v>77</v>
      </c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2"/>
    </row>
    <row r="4" spans="1:18" ht="25.8">
      <c r="A4" s="3"/>
      <c r="B4" s="6">
        <v>3</v>
      </c>
      <c r="C4" s="151" t="s">
        <v>263</v>
      </c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2"/>
    </row>
    <row r="5" spans="1:18" ht="25.8">
      <c r="A5" s="3"/>
      <c r="B5" s="6">
        <v>4</v>
      </c>
      <c r="C5" s="152" t="s">
        <v>107</v>
      </c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2"/>
    </row>
    <row r="6" spans="1:18" ht="25.8">
      <c r="A6" s="3"/>
      <c r="B6" s="6">
        <v>5</v>
      </c>
      <c r="C6" s="151" t="s">
        <v>80</v>
      </c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2"/>
    </row>
    <row r="7" spans="1:18" ht="25.8">
      <c r="A7" s="3"/>
      <c r="B7" s="6">
        <v>6</v>
      </c>
      <c r="C7" s="152" t="s">
        <v>78</v>
      </c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2"/>
    </row>
    <row r="8" spans="1:18" ht="25.8">
      <c r="A8" s="3"/>
      <c r="B8" s="6">
        <v>7</v>
      </c>
      <c r="C8" s="151" t="s">
        <v>79</v>
      </c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2"/>
    </row>
    <row r="9" spans="1:18" ht="46.35" customHeight="1">
      <c r="A9" s="3"/>
      <c r="B9" s="4"/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2"/>
    </row>
    <row r="10" spans="1:18" ht="104.4" customHeight="1">
      <c r="A10" s="155" t="s">
        <v>278</v>
      </c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</row>
    <row r="11" spans="1:18" ht="116.1" customHeight="1">
      <c r="A11" s="157" t="s">
        <v>81</v>
      </c>
      <c r="B11" s="158"/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</row>
  </sheetData>
  <sheetProtection password="CC61" sheet="1" objects="1" scenarios="1"/>
  <mergeCells count="11">
    <mergeCell ref="C7:Q7"/>
    <mergeCell ref="C8:Q8"/>
    <mergeCell ref="C9:Q9"/>
    <mergeCell ref="A10:R10"/>
    <mergeCell ref="A11:R11"/>
    <mergeCell ref="C2:Q2"/>
    <mergeCell ref="C4:Q4"/>
    <mergeCell ref="C5:Q5"/>
    <mergeCell ref="C6:Q6"/>
    <mergeCell ref="B1:Q1"/>
    <mergeCell ref="C3:Q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tabColor rgb="FF00B050"/>
  </sheetPr>
  <dimension ref="A1:AH78"/>
  <sheetViews>
    <sheetView topLeftCell="B1" zoomScale="60" zoomScaleNormal="60" workbookViewId="0">
      <selection activeCell="B1" sqref="B1:G1"/>
    </sheetView>
  </sheetViews>
  <sheetFormatPr defaultColWidth="9.33203125" defaultRowHeight="14.4"/>
  <cols>
    <col min="1" max="1" width="9.33203125" style="7" hidden="1" customWidth="1"/>
    <col min="2" max="2" width="4.44140625" style="7" customWidth="1"/>
    <col min="3" max="3" width="80.5546875" style="7" customWidth="1"/>
    <col min="4" max="4" width="33.21875" style="7" customWidth="1"/>
    <col min="5" max="5" width="5.88671875" style="7" customWidth="1"/>
    <col min="6" max="6" width="74.6640625" style="7" customWidth="1"/>
    <col min="7" max="7" width="37.109375" style="7" customWidth="1"/>
    <col min="8" max="8" width="85.6640625" style="7" customWidth="1"/>
    <col min="9" max="9" width="167.77734375" style="7" customWidth="1"/>
    <col min="10" max="10" width="8.77734375" style="7" customWidth="1"/>
    <col min="11" max="11" width="7.5546875" style="7" customWidth="1"/>
    <col min="12" max="12" width="6.33203125" style="7" customWidth="1"/>
    <col min="13" max="13" width="27.33203125" style="7" customWidth="1"/>
    <col min="14" max="14" width="68.88671875" style="7" customWidth="1"/>
    <col min="15" max="21" width="120.44140625" style="7" customWidth="1"/>
    <col min="22" max="16384" width="9.33203125" style="7"/>
  </cols>
  <sheetData>
    <row r="1" spans="1:34" ht="46.65" customHeight="1">
      <c r="B1" s="164" t="s">
        <v>43</v>
      </c>
      <c r="C1" s="165"/>
      <c r="D1" s="165"/>
      <c r="E1" s="165"/>
      <c r="F1" s="165"/>
      <c r="G1" s="166"/>
      <c r="H1" s="159" t="s">
        <v>106</v>
      </c>
      <c r="I1" s="11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9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</row>
    <row r="2" spans="1:34" ht="32.1" customHeight="1">
      <c r="B2" s="167" t="s">
        <v>44</v>
      </c>
      <c r="C2" s="168"/>
      <c r="D2" s="168"/>
      <c r="E2" s="168"/>
      <c r="F2" s="168"/>
      <c r="G2" s="169"/>
      <c r="H2" s="160"/>
      <c r="I2" s="119" t="s">
        <v>72</v>
      </c>
      <c r="J2" s="31"/>
      <c r="K2" s="31"/>
      <c r="L2" s="31"/>
      <c r="M2" s="31"/>
      <c r="N2" s="31"/>
      <c r="O2" s="28"/>
      <c r="P2" s="28"/>
      <c r="Q2" s="28"/>
      <c r="R2" s="28"/>
      <c r="S2" s="28"/>
      <c r="T2" s="28"/>
      <c r="U2" s="29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</row>
    <row r="3" spans="1:34" ht="32.25" customHeight="1">
      <c r="A3" s="25"/>
      <c r="B3" s="93">
        <v>1</v>
      </c>
      <c r="C3" s="97" t="s">
        <v>199</v>
      </c>
      <c r="D3" s="170" t="s">
        <v>274</v>
      </c>
      <c r="E3" s="171"/>
      <c r="F3" s="171"/>
      <c r="G3" s="171"/>
      <c r="H3" s="160"/>
      <c r="I3" s="120">
        <v>44986</v>
      </c>
      <c r="J3" s="31"/>
      <c r="K3" s="31"/>
      <c r="L3" s="31"/>
      <c r="M3" s="31"/>
      <c r="N3" s="31"/>
      <c r="O3" s="28"/>
      <c r="P3" s="28"/>
      <c r="Q3" s="28"/>
      <c r="R3" s="28"/>
      <c r="S3" s="28"/>
      <c r="T3" s="28"/>
      <c r="U3" s="29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</row>
    <row r="4" spans="1:34" ht="32.25" customHeight="1">
      <c r="A4" s="25"/>
      <c r="B4" s="93">
        <v>2</v>
      </c>
      <c r="C4" s="98" t="s">
        <v>200</v>
      </c>
      <c r="D4" s="92"/>
      <c r="E4" s="93">
        <v>13</v>
      </c>
      <c r="F4" s="98" t="s">
        <v>201</v>
      </c>
      <c r="G4" s="94" t="s">
        <v>275</v>
      </c>
      <c r="H4" s="160"/>
      <c r="I4" s="120">
        <v>45017</v>
      </c>
      <c r="J4" s="31"/>
      <c r="K4" s="31"/>
      <c r="L4" s="31"/>
      <c r="M4" s="31"/>
      <c r="N4" s="31"/>
      <c r="O4" s="28"/>
      <c r="P4" s="28"/>
      <c r="Q4" s="28"/>
      <c r="R4" s="28"/>
      <c r="S4" s="28"/>
      <c r="T4" s="28"/>
      <c r="U4" s="29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</row>
    <row r="5" spans="1:34" ht="32.25" customHeight="1">
      <c r="A5" s="25"/>
      <c r="B5" s="93">
        <v>3</v>
      </c>
      <c r="C5" s="97" t="s">
        <v>202</v>
      </c>
      <c r="D5" s="92" t="s">
        <v>108</v>
      </c>
      <c r="E5" s="93">
        <v>14</v>
      </c>
      <c r="F5" s="97" t="s">
        <v>203</v>
      </c>
      <c r="G5" s="94" t="s">
        <v>50</v>
      </c>
      <c r="H5" s="160"/>
      <c r="I5" s="120">
        <v>45047</v>
      </c>
      <c r="J5" s="31"/>
      <c r="K5" s="31"/>
      <c r="L5" s="31"/>
      <c r="M5" s="31"/>
      <c r="N5" s="31"/>
      <c r="O5" s="28"/>
      <c r="P5" s="28"/>
      <c r="Q5" s="28"/>
      <c r="R5" s="28"/>
      <c r="S5" s="28"/>
      <c r="T5" s="28"/>
      <c r="U5" s="29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</row>
    <row r="6" spans="1:34" ht="32.25" customHeight="1">
      <c r="A6" s="25"/>
      <c r="B6" s="93">
        <v>4</v>
      </c>
      <c r="C6" s="98" t="s">
        <v>204</v>
      </c>
      <c r="D6" s="92" t="s">
        <v>276</v>
      </c>
      <c r="E6" s="93">
        <v>15</v>
      </c>
      <c r="F6" s="98" t="s">
        <v>205</v>
      </c>
      <c r="G6" s="95">
        <v>61138157815</v>
      </c>
      <c r="H6" s="160"/>
      <c r="I6" s="120">
        <v>45078</v>
      </c>
      <c r="J6" s="31"/>
      <c r="K6" s="31"/>
      <c r="L6" s="31"/>
      <c r="M6" s="31"/>
      <c r="N6" s="31"/>
      <c r="O6" s="28"/>
      <c r="P6" s="28"/>
      <c r="Q6" s="28"/>
      <c r="R6" s="28"/>
      <c r="S6" s="28"/>
      <c r="T6" s="28"/>
      <c r="U6" s="29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</row>
    <row r="7" spans="1:34" ht="32.25" customHeight="1">
      <c r="A7" s="25"/>
      <c r="B7" s="93">
        <v>5</v>
      </c>
      <c r="C7" s="97" t="s">
        <v>206</v>
      </c>
      <c r="D7" s="92" t="s">
        <v>109</v>
      </c>
      <c r="E7" s="93">
        <v>16</v>
      </c>
      <c r="F7" s="97" t="s">
        <v>207</v>
      </c>
      <c r="G7" s="94">
        <v>5000</v>
      </c>
      <c r="H7" s="160"/>
      <c r="I7" s="120">
        <v>45108</v>
      </c>
      <c r="J7" s="31"/>
      <c r="K7" s="31"/>
      <c r="L7" s="31"/>
      <c r="M7" s="31"/>
      <c r="N7" s="31"/>
      <c r="O7" s="28"/>
      <c r="P7" s="28"/>
      <c r="Q7" s="28"/>
      <c r="R7" s="28"/>
      <c r="S7" s="28"/>
      <c r="T7" s="28"/>
      <c r="U7" s="29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</row>
    <row r="8" spans="1:34" ht="32.25" customHeight="1">
      <c r="A8" s="25"/>
      <c r="B8" s="93">
        <v>6</v>
      </c>
      <c r="C8" s="98" t="s">
        <v>73</v>
      </c>
      <c r="D8" s="92" t="s">
        <v>277</v>
      </c>
      <c r="E8" s="93">
        <v>17</v>
      </c>
      <c r="F8" s="98" t="s">
        <v>208</v>
      </c>
      <c r="G8" s="94">
        <v>9664061084</v>
      </c>
      <c r="H8" s="160"/>
      <c r="I8" s="120">
        <v>45139</v>
      </c>
      <c r="J8" s="31"/>
      <c r="K8" s="31"/>
      <c r="L8" s="31"/>
      <c r="M8" s="31"/>
      <c r="N8" s="31"/>
      <c r="O8" s="28"/>
      <c r="P8" s="28"/>
      <c r="Q8" s="28"/>
      <c r="R8" s="28"/>
      <c r="S8" s="28"/>
      <c r="T8" s="28"/>
      <c r="U8" s="29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</row>
    <row r="9" spans="1:34" ht="32.25" customHeight="1">
      <c r="A9" s="25"/>
      <c r="B9" s="93">
        <v>7</v>
      </c>
      <c r="C9" s="97" t="s">
        <v>264</v>
      </c>
      <c r="D9" s="92">
        <v>36900</v>
      </c>
      <c r="E9" s="93">
        <v>18</v>
      </c>
      <c r="F9" s="97" t="s">
        <v>266</v>
      </c>
      <c r="G9" s="96">
        <v>0.09</v>
      </c>
      <c r="H9" s="160"/>
      <c r="I9" s="120">
        <v>45170</v>
      </c>
      <c r="J9" s="31"/>
      <c r="K9" s="31"/>
      <c r="L9" s="31"/>
      <c r="M9" s="31"/>
      <c r="N9" s="31"/>
      <c r="O9" s="28"/>
      <c r="P9" s="28"/>
      <c r="Q9" s="28"/>
      <c r="R9" s="28"/>
      <c r="S9" s="28"/>
      <c r="T9" s="28"/>
      <c r="U9" s="29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</row>
    <row r="10" spans="1:34" ht="32.25" customHeight="1">
      <c r="A10" s="25"/>
      <c r="B10" s="93">
        <v>8</v>
      </c>
      <c r="C10" s="98" t="s">
        <v>209</v>
      </c>
      <c r="D10" s="92" t="s">
        <v>74</v>
      </c>
      <c r="E10" s="93">
        <v>19</v>
      </c>
      <c r="F10" s="98" t="s">
        <v>210</v>
      </c>
      <c r="G10" s="94">
        <v>2850</v>
      </c>
      <c r="H10" s="160"/>
      <c r="I10" s="120">
        <v>45200</v>
      </c>
      <c r="J10" s="31"/>
      <c r="K10" s="31"/>
      <c r="L10" s="31"/>
      <c r="M10" s="31"/>
      <c r="N10" s="31"/>
      <c r="O10" s="28"/>
      <c r="P10" s="29"/>
      <c r="Q10" s="29"/>
      <c r="R10" s="29"/>
      <c r="S10" s="29"/>
      <c r="T10" s="29"/>
      <c r="U10" s="29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</row>
    <row r="11" spans="1:34" ht="32.25" customHeight="1">
      <c r="A11" s="25"/>
      <c r="B11" s="93">
        <v>9</v>
      </c>
      <c r="C11" s="97" t="s">
        <v>265</v>
      </c>
      <c r="D11" s="92" t="s">
        <v>41</v>
      </c>
      <c r="E11" s="93">
        <v>20</v>
      </c>
      <c r="F11" s="97" t="s">
        <v>45</v>
      </c>
      <c r="G11" s="116">
        <v>45108</v>
      </c>
      <c r="H11" s="160"/>
      <c r="I11" s="120">
        <v>45231</v>
      </c>
      <c r="J11" s="32"/>
      <c r="K11" s="32"/>
      <c r="L11" s="32" t="s">
        <v>82</v>
      </c>
      <c r="M11" s="31"/>
      <c r="N11" s="31"/>
      <c r="O11" s="28"/>
      <c r="P11" s="29"/>
      <c r="Q11" s="29"/>
      <c r="R11" s="29"/>
      <c r="S11" s="29"/>
      <c r="T11" s="29"/>
      <c r="U11" s="29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</row>
    <row r="12" spans="1:34" ht="32.25" customHeight="1">
      <c r="A12" s="25"/>
      <c r="B12" s="93">
        <v>10</v>
      </c>
      <c r="C12" s="98" t="s">
        <v>46</v>
      </c>
      <c r="D12" s="92" t="s">
        <v>41</v>
      </c>
      <c r="E12" s="93">
        <v>21</v>
      </c>
      <c r="F12" s="98" t="s">
        <v>211</v>
      </c>
      <c r="G12" s="94" t="s">
        <v>41</v>
      </c>
      <c r="H12" s="160"/>
      <c r="I12" s="120">
        <v>45261</v>
      </c>
      <c r="J12" s="32"/>
      <c r="K12" s="32" t="s">
        <v>41</v>
      </c>
      <c r="L12" s="32" t="s">
        <v>83</v>
      </c>
      <c r="M12" s="31"/>
      <c r="N12" s="31"/>
      <c r="O12" s="28"/>
      <c r="P12" s="29"/>
      <c r="Q12" s="29"/>
      <c r="R12" s="29"/>
      <c r="S12" s="29"/>
      <c r="T12" s="29"/>
      <c r="U12" s="29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</row>
    <row r="13" spans="1:34" ht="32.25" customHeight="1">
      <c r="A13" s="25"/>
      <c r="B13" s="93">
        <v>11</v>
      </c>
      <c r="C13" s="97" t="s">
        <v>47</v>
      </c>
      <c r="D13" s="92"/>
      <c r="E13" s="93">
        <v>22</v>
      </c>
      <c r="F13" s="97" t="s">
        <v>212</v>
      </c>
      <c r="G13" s="94" t="s">
        <v>41</v>
      </c>
      <c r="H13" s="160"/>
      <c r="I13" s="120">
        <v>45292</v>
      </c>
      <c r="J13" s="32"/>
      <c r="K13" s="32" t="s">
        <v>42</v>
      </c>
      <c r="L13" s="32" t="s">
        <v>84</v>
      </c>
      <c r="M13" s="31"/>
      <c r="N13" s="31"/>
      <c r="O13" s="28"/>
      <c r="P13" s="29"/>
      <c r="Q13" s="29"/>
      <c r="R13" s="29"/>
      <c r="S13" s="29"/>
      <c r="T13" s="29"/>
      <c r="U13" s="29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</row>
    <row r="14" spans="1:34" ht="32.25" customHeight="1">
      <c r="A14" s="25"/>
      <c r="B14" s="93">
        <v>12</v>
      </c>
      <c r="C14" s="98" t="s">
        <v>48</v>
      </c>
      <c r="D14" s="92" t="s">
        <v>42</v>
      </c>
      <c r="E14" s="93">
        <v>23</v>
      </c>
      <c r="F14" s="98" t="s">
        <v>49</v>
      </c>
      <c r="G14" s="94" t="s">
        <v>72</v>
      </c>
      <c r="H14" s="160"/>
      <c r="I14" s="120">
        <v>44958</v>
      </c>
      <c r="J14" s="32" t="s">
        <v>72</v>
      </c>
      <c r="K14" s="32" t="s">
        <v>72</v>
      </c>
      <c r="L14" s="32" t="s">
        <v>85</v>
      </c>
      <c r="M14" s="31"/>
      <c r="N14" s="31"/>
      <c r="O14" s="28"/>
      <c r="P14" s="29"/>
      <c r="Q14" s="29"/>
      <c r="R14" s="29"/>
      <c r="S14" s="29"/>
      <c r="T14" s="29"/>
      <c r="U14" s="29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</row>
    <row r="15" spans="1:34" ht="57.6" customHeight="1">
      <c r="B15" s="162" t="s">
        <v>75</v>
      </c>
      <c r="C15" s="163"/>
      <c r="D15" s="163"/>
      <c r="E15" s="163"/>
      <c r="F15" s="163"/>
      <c r="G15" s="163"/>
      <c r="H15" s="160"/>
      <c r="I15" s="118"/>
      <c r="J15" s="33">
        <v>0.09</v>
      </c>
      <c r="K15" s="34">
        <v>44642</v>
      </c>
      <c r="L15" s="32" t="s">
        <v>86</v>
      </c>
      <c r="M15" s="31"/>
      <c r="N15" s="31"/>
      <c r="O15" s="28"/>
      <c r="P15" s="29"/>
      <c r="Q15" s="29"/>
      <c r="R15" s="29"/>
      <c r="S15" s="29"/>
      <c r="T15" s="29"/>
      <c r="U15" s="29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</row>
    <row r="16" spans="1:34" ht="224.7" customHeight="1">
      <c r="B16" s="38"/>
      <c r="C16" s="41" t="s">
        <v>111</v>
      </c>
      <c r="D16" s="39"/>
      <c r="E16" s="39"/>
      <c r="F16" s="39"/>
      <c r="G16" s="40"/>
      <c r="H16" s="161"/>
      <c r="I16" s="118"/>
      <c r="J16" s="33">
        <v>0.18</v>
      </c>
      <c r="K16" s="34">
        <v>44673</v>
      </c>
      <c r="L16" s="32" t="s">
        <v>87</v>
      </c>
      <c r="M16" s="31"/>
      <c r="N16" s="31"/>
      <c r="O16" s="28"/>
      <c r="P16" s="29"/>
      <c r="Q16" s="29"/>
      <c r="R16" s="29"/>
      <c r="S16" s="29"/>
      <c r="T16" s="29"/>
      <c r="U16" s="29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</row>
    <row r="17" spans="4:34">
      <c r="H17" s="26" t="s">
        <v>110</v>
      </c>
      <c r="I17" s="35"/>
      <c r="J17" s="32" t="s">
        <v>72</v>
      </c>
      <c r="K17" s="34">
        <v>44703</v>
      </c>
      <c r="L17" s="32" t="s">
        <v>88</v>
      </c>
      <c r="M17" s="31"/>
      <c r="N17" s="31"/>
      <c r="O17" s="28"/>
      <c r="P17" s="29"/>
      <c r="Q17" s="29"/>
      <c r="R17" s="29"/>
      <c r="S17" s="29"/>
      <c r="T17" s="29"/>
      <c r="U17" s="29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</row>
    <row r="18" spans="4:34">
      <c r="H18" s="26"/>
      <c r="I18" s="35"/>
      <c r="J18" s="32">
        <v>320</v>
      </c>
      <c r="K18" s="34">
        <v>44734</v>
      </c>
      <c r="L18" s="32" t="s">
        <v>89</v>
      </c>
      <c r="M18" s="31"/>
      <c r="N18" s="31"/>
      <c r="O18" s="28"/>
      <c r="P18" s="29"/>
      <c r="Q18" s="29"/>
      <c r="R18" s="29"/>
      <c r="S18" s="29"/>
      <c r="T18" s="29"/>
      <c r="U18" s="29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</row>
    <row r="19" spans="4:34">
      <c r="H19" s="26"/>
      <c r="I19" s="35"/>
      <c r="J19" s="32">
        <v>620</v>
      </c>
      <c r="K19" s="34">
        <v>44764</v>
      </c>
      <c r="L19" s="32" t="s">
        <v>90</v>
      </c>
      <c r="M19" s="31"/>
      <c r="N19" s="31"/>
      <c r="O19" s="28"/>
      <c r="P19" s="29"/>
      <c r="Q19" s="29"/>
      <c r="R19" s="29"/>
      <c r="S19" s="29"/>
      <c r="T19" s="29"/>
      <c r="U19" s="29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</row>
    <row r="20" spans="4:34">
      <c r="H20" s="26"/>
      <c r="I20" s="35"/>
      <c r="J20" s="32">
        <v>1000</v>
      </c>
      <c r="K20" s="34">
        <v>44795</v>
      </c>
      <c r="L20" s="32" t="s">
        <v>74</v>
      </c>
      <c r="M20" s="31"/>
      <c r="N20" s="31"/>
      <c r="O20" s="28"/>
      <c r="P20" s="29"/>
      <c r="Q20" s="29"/>
      <c r="R20" s="29"/>
      <c r="S20" s="29"/>
      <c r="T20" s="29"/>
      <c r="U20" s="29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</row>
    <row r="21" spans="4:34">
      <c r="H21" s="26"/>
      <c r="I21" s="35"/>
      <c r="J21" s="32"/>
      <c r="K21" s="34">
        <v>44826</v>
      </c>
      <c r="L21" s="32" t="s">
        <v>91</v>
      </c>
      <c r="M21" s="31"/>
      <c r="N21" s="31"/>
      <c r="O21" s="28"/>
      <c r="P21" s="29"/>
      <c r="Q21" s="29"/>
      <c r="R21" s="29"/>
      <c r="S21" s="29"/>
      <c r="T21" s="29"/>
      <c r="U21" s="29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</row>
    <row r="22" spans="4:34">
      <c r="H22" s="26"/>
      <c r="I22" s="35"/>
      <c r="J22" s="32"/>
      <c r="K22" s="34">
        <v>44856</v>
      </c>
      <c r="L22" s="32" t="s">
        <v>92</v>
      </c>
      <c r="M22" s="31"/>
      <c r="N22" s="31"/>
      <c r="O22" s="28"/>
      <c r="P22" s="29"/>
      <c r="Q22" s="29"/>
      <c r="R22" s="29"/>
      <c r="S22" s="29"/>
      <c r="T22" s="29"/>
      <c r="U22" s="29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</row>
    <row r="23" spans="4:34">
      <c r="H23" s="26"/>
      <c r="I23" s="35"/>
      <c r="J23" s="32"/>
      <c r="K23" s="34">
        <v>44887</v>
      </c>
      <c r="L23" s="32" t="s">
        <v>93</v>
      </c>
      <c r="M23" s="31"/>
      <c r="N23" s="31"/>
      <c r="O23" s="28"/>
      <c r="P23" s="29"/>
      <c r="Q23" s="29"/>
      <c r="R23" s="29"/>
      <c r="S23" s="29"/>
      <c r="T23" s="29"/>
      <c r="U23" s="29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</row>
    <row r="24" spans="4:34">
      <c r="D24" s="121"/>
      <c r="E24" s="121"/>
      <c r="F24" s="121"/>
      <c r="G24" s="121"/>
      <c r="H24" s="26"/>
      <c r="I24" s="35"/>
      <c r="J24" s="32"/>
      <c r="K24" s="34">
        <v>44917</v>
      </c>
      <c r="L24" s="32" t="s">
        <v>94</v>
      </c>
      <c r="M24" s="31"/>
      <c r="N24" s="31"/>
      <c r="O24" s="28"/>
      <c r="P24" s="29"/>
      <c r="Q24" s="29"/>
      <c r="R24" s="29"/>
      <c r="S24" s="29"/>
      <c r="T24" s="29"/>
      <c r="U24" s="29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</row>
    <row r="25" spans="4:34">
      <c r="D25" s="121"/>
      <c r="E25" s="121"/>
      <c r="F25" s="121"/>
      <c r="G25" s="121"/>
      <c r="H25" s="26"/>
      <c r="I25" s="35"/>
      <c r="J25" s="32"/>
      <c r="K25" s="34">
        <v>44584</v>
      </c>
      <c r="L25" s="32" t="s">
        <v>95</v>
      </c>
      <c r="M25" s="31"/>
      <c r="N25" s="31"/>
      <c r="O25" s="28"/>
      <c r="P25" s="29"/>
      <c r="Q25" s="29"/>
      <c r="R25" s="29"/>
      <c r="S25" s="29"/>
      <c r="T25" s="29"/>
      <c r="U25" s="29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</row>
    <row r="26" spans="4:34">
      <c r="D26" s="121"/>
      <c r="E26" s="121"/>
      <c r="F26" s="121"/>
      <c r="G26" s="121"/>
      <c r="H26" s="26"/>
      <c r="I26" s="35"/>
      <c r="J26" s="32"/>
      <c r="K26" s="34">
        <v>44615</v>
      </c>
      <c r="L26" s="32" t="s">
        <v>96</v>
      </c>
      <c r="M26" s="31"/>
      <c r="N26" s="31"/>
      <c r="O26" s="28"/>
      <c r="P26" s="29"/>
      <c r="Q26" s="29"/>
      <c r="R26" s="29"/>
      <c r="S26" s="29"/>
      <c r="T26" s="29"/>
      <c r="U26" s="29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</row>
    <row r="27" spans="4:34">
      <c r="D27" s="121"/>
      <c r="E27" s="121"/>
      <c r="F27" s="121"/>
      <c r="G27" s="121"/>
      <c r="H27" s="26"/>
      <c r="I27" s="35"/>
      <c r="J27" s="32"/>
      <c r="K27" s="32"/>
      <c r="L27" s="32" t="s">
        <v>97</v>
      </c>
      <c r="M27" s="31"/>
      <c r="N27" s="31"/>
      <c r="O27" s="28"/>
      <c r="P27" s="29"/>
      <c r="Q27" s="29"/>
      <c r="R27" s="29"/>
      <c r="S27" s="29"/>
      <c r="T27" s="29"/>
      <c r="U27" s="29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</row>
    <row r="28" spans="4:34">
      <c r="D28" s="121"/>
      <c r="E28" s="121"/>
      <c r="F28" s="121"/>
      <c r="G28" s="121"/>
      <c r="H28" s="26"/>
      <c r="I28" s="35"/>
      <c r="J28" s="32"/>
      <c r="K28" s="32"/>
      <c r="L28" s="32" t="s">
        <v>98</v>
      </c>
      <c r="M28" s="31"/>
      <c r="N28" s="31"/>
      <c r="O28" s="28"/>
      <c r="P28" s="29"/>
      <c r="Q28" s="29"/>
      <c r="R28" s="29"/>
      <c r="S28" s="29"/>
      <c r="T28" s="29"/>
      <c r="U28" s="29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</row>
    <row r="29" spans="4:34">
      <c r="D29" s="121"/>
      <c r="E29" s="121"/>
      <c r="F29" s="121"/>
      <c r="G29" s="121"/>
      <c r="H29" s="26"/>
      <c r="I29" s="35"/>
      <c r="J29" s="32"/>
      <c r="K29" s="32"/>
      <c r="L29" s="32" t="s">
        <v>99</v>
      </c>
      <c r="M29" s="31"/>
      <c r="N29" s="31"/>
      <c r="O29" s="28"/>
      <c r="P29" s="29"/>
      <c r="Q29" s="29"/>
      <c r="R29" s="29"/>
      <c r="S29" s="29"/>
      <c r="T29" s="29"/>
      <c r="U29" s="29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</row>
    <row r="30" spans="4:34">
      <c r="D30" s="121"/>
      <c r="E30" s="121"/>
      <c r="F30" s="121"/>
      <c r="G30" s="121"/>
      <c r="H30" s="26"/>
      <c r="I30" s="35"/>
      <c r="J30" s="32"/>
      <c r="K30" s="32"/>
      <c r="L30" s="32" t="s">
        <v>100</v>
      </c>
      <c r="M30" s="31"/>
      <c r="N30" s="31"/>
      <c r="O30" s="28"/>
      <c r="P30" s="29"/>
      <c r="Q30" s="29"/>
      <c r="R30" s="29"/>
      <c r="S30" s="29"/>
      <c r="T30" s="29"/>
      <c r="U30" s="29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</row>
    <row r="31" spans="4:34">
      <c r="D31" s="121"/>
      <c r="E31" s="121"/>
      <c r="F31" s="121"/>
      <c r="G31" s="121"/>
      <c r="H31" s="26"/>
      <c r="I31" s="35"/>
      <c r="J31" s="32"/>
      <c r="K31" s="32"/>
      <c r="L31" s="32" t="s">
        <v>101</v>
      </c>
      <c r="M31" s="31"/>
      <c r="N31" s="31"/>
      <c r="O31" s="28"/>
      <c r="P31" s="29"/>
      <c r="Q31" s="29"/>
      <c r="R31" s="29"/>
      <c r="S31" s="29"/>
      <c r="T31" s="29"/>
      <c r="U31" s="29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</row>
    <row r="32" spans="4:34">
      <c r="D32" s="121"/>
      <c r="E32" s="121"/>
      <c r="F32" s="121"/>
      <c r="G32" s="121"/>
      <c r="H32" s="26"/>
      <c r="I32" s="35"/>
      <c r="J32" s="32"/>
      <c r="K32" s="32"/>
      <c r="L32" s="32" t="s">
        <v>102</v>
      </c>
      <c r="M32" s="31"/>
      <c r="N32" s="31"/>
      <c r="O32" s="28"/>
      <c r="P32" s="29"/>
      <c r="Q32" s="29"/>
      <c r="R32" s="29"/>
      <c r="S32" s="29"/>
      <c r="T32" s="29"/>
      <c r="U32" s="29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</row>
    <row r="33" spans="3:34">
      <c r="C33" s="121"/>
      <c r="D33" s="121"/>
      <c r="E33" s="121"/>
      <c r="F33" s="121"/>
      <c r="G33" s="121"/>
      <c r="H33" s="26"/>
      <c r="I33" s="35"/>
      <c r="J33" s="32"/>
      <c r="K33" s="32"/>
      <c r="L33" s="32" t="s">
        <v>103</v>
      </c>
      <c r="M33" s="31"/>
      <c r="N33" s="31"/>
      <c r="O33" s="28"/>
      <c r="P33" s="29"/>
      <c r="Q33" s="29"/>
      <c r="R33" s="29"/>
      <c r="S33" s="29"/>
      <c r="T33" s="29"/>
      <c r="U33" s="29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</row>
    <row r="34" spans="3:34">
      <c r="C34" s="121"/>
      <c r="D34" s="121"/>
      <c r="E34" s="121"/>
      <c r="F34" s="121"/>
      <c r="G34" s="121"/>
      <c r="H34" s="26"/>
      <c r="I34" s="35"/>
      <c r="J34" s="32"/>
      <c r="K34" s="32"/>
      <c r="L34" s="32" t="s">
        <v>104</v>
      </c>
      <c r="M34" s="31"/>
      <c r="N34" s="31"/>
      <c r="O34" s="28"/>
      <c r="P34" s="29"/>
      <c r="Q34" s="29"/>
      <c r="R34" s="29"/>
      <c r="S34" s="29"/>
      <c r="T34" s="29"/>
      <c r="U34" s="29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</row>
    <row r="35" spans="3:34">
      <c r="C35" s="121"/>
      <c r="D35" s="121"/>
      <c r="E35" s="121"/>
      <c r="F35" s="121"/>
      <c r="G35" s="121"/>
      <c r="H35" s="26"/>
      <c r="I35" s="35"/>
      <c r="J35" s="32"/>
      <c r="K35" s="32"/>
      <c r="L35" s="32" t="s">
        <v>105</v>
      </c>
      <c r="M35" s="31"/>
      <c r="N35" s="31"/>
      <c r="O35" s="28"/>
      <c r="P35" s="29"/>
      <c r="Q35" s="29"/>
      <c r="R35" s="29"/>
      <c r="S35" s="29"/>
      <c r="T35" s="29"/>
      <c r="U35" s="29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</row>
    <row r="36" spans="3:34">
      <c r="C36" s="121"/>
      <c r="D36" s="121"/>
      <c r="E36" s="121"/>
      <c r="F36" s="121"/>
      <c r="G36" s="121"/>
      <c r="H36" s="26"/>
      <c r="I36" s="35"/>
      <c r="J36" s="32"/>
      <c r="K36" s="32"/>
      <c r="L36" s="32"/>
      <c r="M36" s="31"/>
      <c r="N36" s="31"/>
      <c r="O36" s="28"/>
      <c r="P36" s="29"/>
      <c r="Q36" s="29"/>
      <c r="R36" s="29"/>
      <c r="S36" s="29"/>
      <c r="T36" s="29"/>
      <c r="U36" s="29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</row>
    <row r="37" spans="3:34">
      <c r="C37" s="121"/>
      <c r="D37" s="121"/>
      <c r="E37" s="121"/>
      <c r="F37" s="121"/>
      <c r="G37" s="121"/>
      <c r="H37" s="26"/>
      <c r="I37" s="35"/>
      <c r="J37" s="32"/>
      <c r="K37" s="32"/>
      <c r="L37" s="32"/>
      <c r="M37" s="31"/>
      <c r="N37" s="31"/>
      <c r="O37" s="28"/>
      <c r="P37" s="29"/>
      <c r="Q37" s="29"/>
      <c r="R37" s="29"/>
      <c r="S37" s="29"/>
      <c r="T37" s="29"/>
      <c r="U37" s="29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</row>
    <row r="38" spans="3:34">
      <c r="C38" s="121"/>
      <c r="D38" s="121"/>
      <c r="E38" s="121"/>
      <c r="F38" s="121"/>
      <c r="G38" s="121"/>
      <c r="I38" s="30"/>
      <c r="J38" s="32"/>
      <c r="K38" s="32"/>
      <c r="L38" s="32"/>
      <c r="M38" s="31"/>
      <c r="N38" s="31"/>
      <c r="O38" s="28"/>
      <c r="P38" s="29"/>
      <c r="Q38" s="29"/>
      <c r="R38" s="29"/>
      <c r="S38" s="29"/>
      <c r="T38" s="29"/>
      <c r="U38" s="29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</row>
    <row r="39" spans="3:34">
      <c r="C39" s="121"/>
      <c r="D39" s="121"/>
      <c r="E39" s="121"/>
      <c r="F39" s="121"/>
      <c r="G39" s="121"/>
      <c r="I39" s="30"/>
      <c r="J39" s="31"/>
      <c r="K39" s="31"/>
      <c r="L39" s="31"/>
      <c r="M39" s="31"/>
      <c r="N39" s="31"/>
      <c r="O39" s="28"/>
      <c r="P39" s="29"/>
      <c r="Q39" s="29"/>
      <c r="R39" s="29"/>
      <c r="S39" s="29"/>
      <c r="T39" s="29"/>
      <c r="U39" s="29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</row>
    <row r="40" spans="3:34">
      <c r="C40" s="121"/>
      <c r="D40" s="121"/>
      <c r="E40" s="121"/>
      <c r="F40" s="121"/>
      <c r="G40" s="121"/>
      <c r="I40" s="30"/>
      <c r="J40" s="31"/>
      <c r="K40" s="31"/>
      <c r="L40" s="31"/>
      <c r="M40" s="31"/>
      <c r="N40" s="31"/>
      <c r="O40" s="28"/>
      <c r="P40" s="29"/>
      <c r="Q40" s="29"/>
      <c r="R40" s="29"/>
      <c r="S40" s="29"/>
      <c r="T40" s="29"/>
      <c r="U40" s="29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</row>
    <row r="41" spans="3:34">
      <c r="C41" s="121"/>
      <c r="D41" s="121"/>
      <c r="E41" s="121"/>
      <c r="F41" s="121"/>
      <c r="G41" s="121"/>
      <c r="I41" s="30"/>
      <c r="J41" s="31"/>
      <c r="K41" s="31"/>
      <c r="L41" s="31"/>
      <c r="M41" s="31"/>
      <c r="N41" s="31"/>
      <c r="O41" s="28"/>
      <c r="P41" s="29"/>
      <c r="Q41" s="29"/>
      <c r="R41" s="29"/>
      <c r="S41" s="29"/>
      <c r="T41" s="29"/>
      <c r="U41" s="29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</row>
    <row r="42" spans="3:34">
      <c r="C42" s="121"/>
      <c r="D42" s="121"/>
      <c r="E42" s="121"/>
      <c r="F42" s="121"/>
      <c r="G42" s="121"/>
      <c r="I42" s="30"/>
      <c r="J42" s="31"/>
      <c r="K42" s="31"/>
      <c r="L42" s="31"/>
      <c r="M42" s="31"/>
      <c r="N42" s="31"/>
      <c r="O42" s="28"/>
      <c r="P42" s="29"/>
      <c r="Q42" s="29"/>
      <c r="R42" s="29"/>
      <c r="S42" s="29"/>
      <c r="T42" s="29"/>
      <c r="U42" s="29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</row>
    <row r="43" spans="3:34">
      <c r="C43" s="121"/>
      <c r="D43" s="121"/>
      <c r="E43" s="121"/>
      <c r="F43" s="121"/>
      <c r="G43" s="121"/>
      <c r="I43" s="30"/>
      <c r="J43" s="31"/>
      <c r="K43" s="31"/>
      <c r="L43" s="31"/>
      <c r="M43" s="31"/>
      <c r="N43" s="31"/>
      <c r="O43" s="28"/>
      <c r="P43" s="29"/>
      <c r="Q43" s="29"/>
      <c r="R43" s="29"/>
      <c r="S43" s="29"/>
      <c r="T43" s="29"/>
      <c r="U43" s="29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</row>
    <row r="44" spans="3:34">
      <c r="C44" s="121"/>
      <c r="D44" s="121"/>
      <c r="E44" s="121"/>
      <c r="F44" s="121"/>
      <c r="I44" s="30"/>
      <c r="J44" s="31"/>
      <c r="K44" s="31"/>
      <c r="L44" s="31"/>
      <c r="M44" s="31"/>
      <c r="N44" s="31"/>
      <c r="O44" s="28"/>
      <c r="P44" s="29"/>
      <c r="Q44" s="29"/>
      <c r="R44" s="29"/>
      <c r="S44" s="29"/>
      <c r="T44" s="29"/>
      <c r="U44" s="29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</row>
    <row r="45" spans="3:34">
      <c r="C45" s="121"/>
      <c r="D45" s="121"/>
      <c r="E45" s="121"/>
      <c r="F45" s="121"/>
      <c r="I45" s="122"/>
      <c r="J45" s="31"/>
      <c r="K45" s="31"/>
      <c r="L45" s="31"/>
      <c r="M45" s="31"/>
      <c r="N45" s="31"/>
      <c r="O45" s="28"/>
      <c r="P45" s="29"/>
      <c r="Q45" s="29"/>
      <c r="R45" s="29"/>
      <c r="S45" s="29"/>
      <c r="T45" s="29"/>
      <c r="U45" s="29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</row>
    <row r="46" spans="3:34">
      <c r="C46" s="121"/>
      <c r="D46" s="121"/>
      <c r="E46" s="121"/>
      <c r="F46" s="121"/>
      <c r="I46" s="122"/>
      <c r="J46" s="31"/>
      <c r="K46" s="31"/>
      <c r="L46" s="31"/>
      <c r="M46" s="31"/>
      <c r="N46" s="31"/>
      <c r="O46" s="28"/>
      <c r="P46" s="29"/>
      <c r="Q46" s="29"/>
      <c r="R46" s="29"/>
      <c r="S46" s="29"/>
      <c r="T46" s="29"/>
      <c r="U46" s="29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</row>
    <row r="47" spans="3:34">
      <c r="C47" s="121"/>
      <c r="D47" s="121"/>
      <c r="E47" s="121"/>
      <c r="F47" s="121"/>
      <c r="I47" s="122"/>
      <c r="J47" s="31"/>
      <c r="K47" s="31"/>
      <c r="L47" s="31"/>
      <c r="M47" s="31"/>
      <c r="N47" s="31"/>
      <c r="O47" s="28"/>
      <c r="P47" s="29"/>
      <c r="Q47" s="29"/>
      <c r="R47" s="29"/>
      <c r="S47" s="29"/>
      <c r="T47" s="29"/>
      <c r="U47" s="29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</row>
    <row r="48" spans="3:34">
      <c r="I48" s="122"/>
      <c r="J48" s="31"/>
      <c r="K48" s="31"/>
      <c r="L48" s="31"/>
      <c r="M48" s="31"/>
      <c r="N48" s="31"/>
      <c r="O48" s="28"/>
      <c r="P48" s="29"/>
      <c r="Q48" s="29"/>
      <c r="R48" s="29"/>
      <c r="S48" s="29"/>
      <c r="T48" s="29"/>
      <c r="U48" s="29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</row>
    <row r="49" spans="9:34">
      <c r="I49" s="122"/>
      <c r="J49" s="31"/>
      <c r="K49" s="31"/>
      <c r="L49" s="31"/>
      <c r="M49" s="31"/>
      <c r="N49" s="31"/>
      <c r="O49" s="28"/>
      <c r="P49" s="29"/>
      <c r="Q49" s="29"/>
      <c r="R49" s="29"/>
      <c r="S49" s="29"/>
      <c r="T49" s="29"/>
      <c r="U49" s="29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</row>
    <row r="50" spans="9:34">
      <c r="I50" s="122"/>
      <c r="J50" s="31"/>
      <c r="K50" s="31"/>
      <c r="L50" s="31"/>
      <c r="M50" s="31"/>
      <c r="N50" s="31"/>
      <c r="O50" s="28"/>
      <c r="P50" s="29"/>
      <c r="Q50" s="29"/>
      <c r="R50" s="29"/>
      <c r="S50" s="29"/>
      <c r="T50" s="29"/>
      <c r="U50" s="29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</row>
    <row r="51" spans="9:34">
      <c r="I51" s="122"/>
      <c r="J51" s="31"/>
      <c r="K51" s="31"/>
      <c r="L51" s="31"/>
      <c r="M51" s="31"/>
      <c r="N51" s="31"/>
      <c r="O51" s="28"/>
      <c r="P51" s="29"/>
      <c r="Q51" s="29"/>
      <c r="R51" s="29"/>
      <c r="S51" s="29"/>
      <c r="T51" s="29"/>
      <c r="U51" s="29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</row>
    <row r="52" spans="9:34">
      <c r="I52" s="122"/>
      <c r="J52" s="31"/>
      <c r="K52" s="31"/>
      <c r="L52" s="31"/>
      <c r="M52" s="31"/>
      <c r="N52" s="31"/>
      <c r="O52" s="28"/>
      <c r="P52" s="29"/>
      <c r="Q52" s="29"/>
      <c r="R52" s="29"/>
      <c r="S52" s="29"/>
      <c r="T52" s="29"/>
      <c r="U52" s="29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</row>
    <row r="53" spans="9:34">
      <c r="I53" s="122"/>
      <c r="J53" s="31"/>
      <c r="K53" s="31"/>
      <c r="L53" s="31"/>
      <c r="M53" s="31"/>
      <c r="N53" s="31"/>
      <c r="O53" s="28"/>
      <c r="P53" s="29"/>
      <c r="Q53" s="29"/>
      <c r="R53" s="29"/>
      <c r="S53" s="29"/>
      <c r="T53" s="29"/>
      <c r="U53" s="29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</row>
    <row r="54" spans="9:34">
      <c r="I54" s="122"/>
      <c r="J54" s="31"/>
      <c r="K54" s="31"/>
      <c r="L54" s="31"/>
      <c r="M54" s="31"/>
      <c r="N54" s="31"/>
      <c r="O54" s="28"/>
      <c r="P54" s="29"/>
      <c r="Q54" s="29"/>
      <c r="R54" s="29"/>
      <c r="S54" s="29"/>
      <c r="T54" s="29"/>
      <c r="U54" s="29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</row>
    <row r="55" spans="9:34">
      <c r="I55" s="122"/>
      <c r="J55" s="31"/>
      <c r="K55" s="31"/>
      <c r="L55" s="31"/>
      <c r="M55" s="31"/>
      <c r="N55" s="31"/>
      <c r="O55" s="28"/>
      <c r="P55" s="29"/>
      <c r="Q55" s="29"/>
      <c r="R55" s="29"/>
      <c r="S55" s="29"/>
      <c r="T55" s="29"/>
      <c r="U55" s="29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</row>
    <row r="56" spans="9:34">
      <c r="I56" s="122"/>
      <c r="J56" s="31"/>
      <c r="K56" s="31"/>
      <c r="L56" s="31"/>
      <c r="M56" s="31"/>
      <c r="N56" s="31"/>
      <c r="O56" s="28"/>
      <c r="P56" s="29"/>
      <c r="Q56" s="29"/>
      <c r="R56" s="29"/>
      <c r="S56" s="29"/>
      <c r="T56" s="29"/>
      <c r="U56" s="29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</row>
    <row r="57" spans="9:34">
      <c r="I57" s="122"/>
      <c r="J57" s="31"/>
      <c r="K57" s="31"/>
      <c r="L57" s="31"/>
      <c r="M57" s="31"/>
      <c r="N57" s="31"/>
      <c r="O57" s="28"/>
      <c r="P57" s="29"/>
      <c r="Q57" s="29"/>
      <c r="R57" s="29"/>
      <c r="S57" s="29"/>
      <c r="T57" s="29"/>
      <c r="U57" s="29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</row>
    <row r="58" spans="9:34">
      <c r="I58" s="122"/>
      <c r="J58" s="36"/>
      <c r="K58" s="36"/>
      <c r="L58" s="36"/>
      <c r="M58" s="36"/>
      <c r="N58" s="36"/>
      <c r="O58" s="37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</row>
    <row r="59" spans="9:34">
      <c r="I59" s="122"/>
      <c r="J59" s="36"/>
      <c r="K59" s="36"/>
      <c r="L59" s="36"/>
      <c r="M59" s="36"/>
      <c r="N59" s="36"/>
      <c r="O59" s="37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</row>
    <row r="60" spans="9:34">
      <c r="I60" s="122"/>
      <c r="J60" s="36"/>
      <c r="K60" s="36"/>
      <c r="L60" s="36"/>
      <c r="M60" s="36"/>
      <c r="N60" s="36"/>
      <c r="O60" s="37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</row>
    <row r="61" spans="9:34">
      <c r="I61" s="122"/>
      <c r="J61" s="36"/>
      <c r="K61" s="36"/>
      <c r="L61" s="36"/>
      <c r="M61" s="36"/>
      <c r="N61" s="36"/>
      <c r="O61" s="37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</row>
    <row r="62" spans="9:34">
      <c r="I62" s="122"/>
      <c r="J62" s="36"/>
      <c r="K62" s="36"/>
      <c r="L62" s="36"/>
      <c r="M62" s="36"/>
      <c r="N62" s="36"/>
      <c r="O62" s="37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</row>
    <row r="63" spans="9:34">
      <c r="I63" s="122"/>
      <c r="J63" s="36"/>
      <c r="K63" s="36"/>
      <c r="L63" s="36"/>
      <c r="M63" s="36"/>
      <c r="N63" s="36"/>
      <c r="O63" s="37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</row>
    <row r="64" spans="9:34">
      <c r="I64" s="122"/>
      <c r="J64" s="36"/>
      <c r="K64" s="36"/>
      <c r="L64" s="36"/>
      <c r="M64" s="36"/>
      <c r="N64" s="36"/>
      <c r="O64" s="37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</row>
    <row r="65" spans="9:15">
      <c r="I65" s="121"/>
      <c r="J65" s="123"/>
      <c r="K65" s="123"/>
      <c r="L65" s="123"/>
      <c r="M65" s="123"/>
      <c r="N65" s="123"/>
      <c r="O65" s="27"/>
    </row>
    <row r="66" spans="9:15">
      <c r="I66" s="121"/>
      <c r="J66" s="121"/>
      <c r="K66" s="121"/>
      <c r="L66" s="121"/>
      <c r="M66" s="121"/>
      <c r="N66" s="121"/>
    </row>
    <row r="67" spans="9:15">
      <c r="I67" s="121"/>
      <c r="J67" s="121"/>
      <c r="K67" s="121"/>
      <c r="L67" s="121"/>
      <c r="M67" s="121"/>
      <c r="N67" s="121"/>
    </row>
    <row r="68" spans="9:15">
      <c r="I68" s="121"/>
      <c r="J68" s="121"/>
      <c r="K68" s="121"/>
      <c r="L68" s="121"/>
      <c r="M68" s="121"/>
      <c r="N68" s="121"/>
    </row>
    <row r="69" spans="9:15">
      <c r="I69" s="121"/>
      <c r="J69" s="121"/>
      <c r="K69" s="121"/>
      <c r="L69" s="121"/>
      <c r="M69" s="121"/>
      <c r="N69" s="121"/>
    </row>
    <row r="70" spans="9:15">
      <c r="I70" s="121"/>
      <c r="J70" s="121"/>
      <c r="K70" s="121"/>
      <c r="L70" s="121"/>
      <c r="M70" s="121"/>
      <c r="N70" s="121"/>
    </row>
    <row r="71" spans="9:15">
      <c r="I71" s="121"/>
      <c r="J71" s="121"/>
      <c r="K71" s="121"/>
      <c r="L71" s="121"/>
      <c r="M71" s="121"/>
      <c r="N71" s="121"/>
    </row>
    <row r="72" spans="9:15">
      <c r="I72" s="121"/>
      <c r="J72" s="121"/>
      <c r="K72" s="121"/>
      <c r="L72" s="121"/>
      <c r="M72" s="121"/>
      <c r="N72" s="121"/>
    </row>
    <row r="73" spans="9:15">
      <c r="I73" s="121"/>
      <c r="J73" s="121"/>
      <c r="K73" s="121"/>
      <c r="L73" s="121"/>
      <c r="M73" s="121"/>
      <c r="N73" s="121"/>
    </row>
    <row r="74" spans="9:15">
      <c r="I74" s="121"/>
      <c r="J74" s="121"/>
      <c r="K74" s="121"/>
      <c r="L74" s="121"/>
      <c r="M74" s="121"/>
      <c r="N74" s="121"/>
    </row>
    <row r="75" spans="9:15">
      <c r="I75" s="121"/>
      <c r="J75" s="121"/>
      <c r="K75" s="121"/>
      <c r="L75" s="121"/>
      <c r="M75" s="121"/>
      <c r="N75" s="121"/>
    </row>
    <row r="76" spans="9:15">
      <c r="I76" s="121"/>
      <c r="J76" s="121"/>
      <c r="K76" s="121"/>
      <c r="L76" s="121"/>
      <c r="M76" s="121"/>
      <c r="N76" s="121"/>
    </row>
    <row r="77" spans="9:15">
      <c r="I77" s="121"/>
      <c r="J77" s="121"/>
      <c r="K77" s="121"/>
      <c r="L77" s="121"/>
      <c r="M77" s="121"/>
      <c r="N77" s="121"/>
    </row>
    <row r="78" spans="9:15">
      <c r="I78" s="121"/>
      <c r="J78" s="121"/>
      <c r="K78" s="121"/>
      <c r="L78" s="121"/>
      <c r="M78" s="121"/>
      <c r="N78" s="121"/>
    </row>
  </sheetData>
  <sheetProtection password="CC61" sheet="1" objects="1" scenarios="1"/>
  <mergeCells count="5">
    <mergeCell ref="H1:H16"/>
    <mergeCell ref="B15:G15"/>
    <mergeCell ref="B1:G1"/>
    <mergeCell ref="B2:G2"/>
    <mergeCell ref="D3:G3"/>
  </mergeCells>
  <dataValidations count="6">
    <dataValidation type="list" allowBlank="1" showInputMessage="1" showErrorMessage="1" sqref="D11:D12 D14 G12:G13">
      <formula1>$K$12:$K$13</formula1>
    </dataValidation>
    <dataValidation type="list" allowBlank="1" showInputMessage="1" showErrorMessage="1" sqref="G11">
      <formula1>$I$2:$I$14</formula1>
    </dataValidation>
    <dataValidation type="list" allowBlank="1" showInputMessage="1" showErrorMessage="1" sqref="G9">
      <formula1>$J$14:$J$16</formula1>
    </dataValidation>
    <dataValidation type="list" allowBlank="1" showInputMessage="1" showErrorMessage="1" sqref="D10">
      <formula1>$L$11:$L$34</formula1>
    </dataValidation>
    <dataValidation type="list" allowBlank="1" showInputMessage="1" showErrorMessage="1" sqref="G14">
      <formula1>$J$17:$J$20</formula1>
    </dataValidation>
    <dataValidation type="whole" errorStyle="information" allowBlank="1" showInputMessage="1" error="DEAR SIR/MADAM  मोबाइल नंबर 10 अंक का होता है |" sqref="G8">
      <formula1>10</formula1>
      <formula2>10</formula2>
    </dataValidation>
  </dataValidations>
  <hyperlinks>
    <hyperlink ref="C16" r:id="rId1"/>
  </hyperlinks>
  <pageMargins left="0.7" right="0.7" top="0.75" bottom="0.75" header="0.3" footer="0.3"/>
  <pageSetup orientation="portrait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tabColor rgb="FFFF0000"/>
    <pageSetUpPr fitToPage="1"/>
  </sheetPr>
  <dimension ref="A1:AG32"/>
  <sheetViews>
    <sheetView topLeftCell="C18" zoomScale="70" zoomScaleNormal="70" workbookViewId="0">
      <selection activeCell="P7" sqref="P7:Q7"/>
    </sheetView>
  </sheetViews>
  <sheetFormatPr defaultColWidth="9.33203125" defaultRowHeight="14.4"/>
  <cols>
    <col min="1" max="2" width="9.33203125" style="11" hidden="1" customWidth="1"/>
    <col min="3" max="3" width="13.33203125" style="11" customWidth="1"/>
    <col min="4" max="4" width="10.21875" style="11" customWidth="1"/>
    <col min="5" max="7" width="5.5546875" style="11" customWidth="1"/>
    <col min="8" max="8" width="8.21875" style="11" customWidth="1"/>
    <col min="9" max="9" width="8.33203125" style="11" customWidth="1"/>
    <col min="10" max="12" width="6.33203125" style="11" customWidth="1"/>
    <col min="13" max="13" width="7.21875" style="11" customWidth="1"/>
    <col min="14" max="14" width="10.21875" style="11" customWidth="1"/>
    <col min="15" max="15" width="8.21875" style="11" customWidth="1"/>
    <col min="16" max="17" width="6.6640625" style="11" customWidth="1"/>
    <col min="18" max="18" width="7.21875" style="11" customWidth="1"/>
    <col min="19" max="19" width="5.5546875" style="11" customWidth="1"/>
    <col min="20" max="20" width="10" style="11" customWidth="1"/>
    <col min="21" max="21" width="5.77734375" style="11" customWidth="1"/>
    <col min="22" max="22" width="7.88671875" style="11" customWidth="1"/>
    <col min="23" max="24" width="6.33203125" style="11" customWidth="1"/>
    <col min="25" max="25" width="6.6640625" style="11" customWidth="1"/>
    <col min="26" max="26" width="9.33203125" style="11" customWidth="1"/>
    <col min="27" max="28" width="11" style="11" customWidth="1"/>
    <col min="29" max="16384" width="9.33203125" style="11"/>
  </cols>
  <sheetData>
    <row r="1" spans="1:32" ht="0.6" customHeight="1">
      <c r="A1" s="55"/>
      <c r="B1" s="55"/>
      <c r="C1" s="56"/>
      <c r="D1" s="57"/>
      <c r="E1" s="57"/>
      <c r="F1" s="57"/>
      <c r="G1" s="57"/>
      <c r="H1" s="57"/>
      <c r="I1" s="57"/>
      <c r="J1" s="57"/>
      <c r="K1" s="57"/>
      <c r="L1" s="8"/>
      <c r="M1" s="8"/>
      <c r="N1" s="58"/>
      <c r="O1" s="58"/>
      <c r="P1" s="58"/>
      <c r="Q1" s="58"/>
      <c r="R1" s="58"/>
      <c r="S1" s="58"/>
      <c r="T1" s="9"/>
      <c r="U1" s="57"/>
      <c r="V1" s="59"/>
      <c r="W1" s="59"/>
      <c r="X1" s="59"/>
      <c r="Y1" s="59"/>
      <c r="Z1" s="10"/>
      <c r="AA1" s="60"/>
      <c r="AB1" s="60"/>
      <c r="AC1" s="55"/>
    </row>
    <row r="2" spans="1:32" ht="27.6">
      <c r="A2" s="55"/>
      <c r="B2" s="55"/>
      <c r="C2" s="176" t="str">
        <f>MASTERDATA!D3</f>
        <v>GOVT. SR. SEC. VIRDHOLIYA, MAVALI UDAIPUR</v>
      </c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55"/>
    </row>
    <row r="3" spans="1:32" ht="24">
      <c r="A3" s="55"/>
      <c r="B3" s="55"/>
      <c r="C3" s="177" t="s">
        <v>112</v>
      </c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/>
      <c r="AC3" s="55"/>
    </row>
    <row r="4" spans="1:32" ht="17.399999999999999">
      <c r="A4" s="55"/>
      <c r="B4" s="55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55"/>
    </row>
    <row r="5" spans="1:32" ht="16.8">
      <c r="A5" s="13"/>
      <c r="B5" s="13"/>
      <c r="C5" s="14" t="s">
        <v>8</v>
      </c>
      <c r="D5" s="180" t="str">
        <f>MASTERDATA!D5</f>
        <v>SUNIL KUMAR MAHAWAR</v>
      </c>
      <c r="E5" s="180"/>
      <c r="F5" s="180"/>
      <c r="G5" s="180"/>
      <c r="H5" s="180"/>
      <c r="I5" s="180"/>
      <c r="J5" s="180"/>
      <c r="K5" s="179" t="s">
        <v>0</v>
      </c>
      <c r="L5" s="179"/>
      <c r="M5" s="182" t="str">
        <f>MASTERDATA!D6</f>
        <v>970B</v>
      </c>
      <c r="N5" s="182"/>
      <c r="O5" s="182"/>
      <c r="P5" s="15"/>
      <c r="Q5" s="15"/>
      <c r="R5" s="14" t="s">
        <v>9</v>
      </c>
      <c r="S5" s="175">
        <f>MASTERDATA!D4</f>
        <v>0</v>
      </c>
      <c r="T5" s="175"/>
      <c r="U5" s="175"/>
      <c r="V5" s="175"/>
      <c r="W5" s="13"/>
      <c r="X5" s="16"/>
      <c r="Y5" s="179" t="s">
        <v>10</v>
      </c>
      <c r="Z5" s="179"/>
      <c r="AA5" s="178">
        <f>MASTERDATA!G6</f>
        <v>61138157815</v>
      </c>
      <c r="AB5" s="178"/>
      <c r="AC5" s="13"/>
    </row>
    <row r="6" spans="1:32" ht="17.399999999999999" thickBot="1">
      <c r="A6" s="13"/>
      <c r="B6" s="13"/>
      <c r="C6" s="17" t="s">
        <v>11</v>
      </c>
      <c r="D6" s="181" t="str">
        <f>IF(MASTERDATA!G5="","",CONCATENATE(MASTERDATA!G5," ","(",MASTERDATA!D10,")"))</f>
        <v>TEACHER (L10)</v>
      </c>
      <c r="E6" s="181"/>
      <c r="F6" s="181"/>
      <c r="G6" s="181"/>
      <c r="H6" s="181"/>
      <c r="I6" s="181"/>
      <c r="J6" s="181"/>
      <c r="K6" s="173" t="s">
        <v>12</v>
      </c>
      <c r="L6" s="173"/>
      <c r="M6" s="181" t="str">
        <f>MASTERDATA!D7</f>
        <v>XXXXXX</v>
      </c>
      <c r="N6" s="181"/>
      <c r="O6" s="61"/>
      <c r="P6" s="15"/>
      <c r="Q6" s="13"/>
      <c r="R6" s="183" t="str">
        <f>MASTERDATA!C8</f>
        <v>GPF NO.:-</v>
      </c>
      <c r="S6" s="183"/>
      <c r="T6" s="174" t="str">
        <f>IF(MASTERDATA!D8="","",MASTERDATA!D8)</f>
        <v>RJ4949</v>
      </c>
      <c r="U6" s="174"/>
      <c r="V6" s="174"/>
      <c r="W6" s="174"/>
      <c r="X6" s="18"/>
      <c r="Y6" s="173" t="s">
        <v>13</v>
      </c>
      <c r="Z6" s="173"/>
      <c r="AA6" s="174">
        <f>MASTERDATA!G8</f>
        <v>9664061084</v>
      </c>
      <c r="AB6" s="174"/>
      <c r="AC6" s="13"/>
    </row>
    <row r="7" spans="1:32" ht="110.7" customHeight="1">
      <c r="A7" s="62"/>
      <c r="B7" s="62"/>
      <c r="C7" s="63" t="s">
        <v>14</v>
      </c>
      <c r="D7" s="64" t="s">
        <v>15</v>
      </c>
      <c r="E7" s="64" t="s">
        <v>16</v>
      </c>
      <c r="F7" s="64" t="s">
        <v>17</v>
      </c>
      <c r="G7" s="64" t="s">
        <v>18</v>
      </c>
      <c r="H7" s="64" t="s">
        <v>19</v>
      </c>
      <c r="I7" s="64" t="s">
        <v>20</v>
      </c>
      <c r="J7" s="64" t="s">
        <v>21</v>
      </c>
      <c r="K7" s="64" t="s">
        <v>22</v>
      </c>
      <c r="L7" s="64" t="str">
        <f>IF(MASTERDATA!G14="NA","Other Allowance","CCA")</f>
        <v>Other Allowance</v>
      </c>
      <c r="M7" s="64" t="s">
        <v>23</v>
      </c>
      <c r="N7" s="65" t="s">
        <v>24</v>
      </c>
      <c r="O7" s="64" t="s">
        <v>52</v>
      </c>
      <c r="P7" s="64" t="s">
        <v>25</v>
      </c>
      <c r="Q7" s="64" t="s">
        <v>26</v>
      </c>
      <c r="R7" s="64" t="s">
        <v>27</v>
      </c>
      <c r="S7" s="64" t="s">
        <v>28</v>
      </c>
      <c r="T7" s="64" t="s">
        <v>29</v>
      </c>
      <c r="U7" s="64" t="s">
        <v>30</v>
      </c>
      <c r="V7" s="64" t="s">
        <v>31</v>
      </c>
      <c r="W7" s="64" t="s">
        <v>32</v>
      </c>
      <c r="X7" s="64" t="s">
        <v>33</v>
      </c>
      <c r="Y7" s="64" t="s">
        <v>33</v>
      </c>
      <c r="Z7" s="64" t="s">
        <v>34</v>
      </c>
      <c r="AA7" s="65" t="s">
        <v>35</v>
      </c>
      <c r="AB7" s="66" t="s">
        <v>36</v>
      </c>
      <c r="AC7" s="62"/>
    </row>
    <row r="8" spans="1:32" ht="22.35" customHeight="1">
      <c r="A8" s="67"/>
      <c r="B8" s="67">
        <v>3</v>
      </c>
      <c r="C8" s="68">
        <v>44986</v>
      </c>
      <c r="D8" s="69">
        <f>MASTERDATA!D9</f>
        <v>36900</v>
      </c>
      <c r="E8" s="70">
        <v>0</v>
      </c>
      <c r="F8" s="70">
        <v>0</v>
      </c>
      <c r="G8" s="70">
        <v>0</v>
      </c>
      <c r="H8" s="70">
        <f>ROUND(38%*D8,0)</f>
        <v>14022</v>
      </c>
      <c r="I8" s="71">
        <f>IF(MASTERDATA!$G$9="NA",0,IF(MASTERDATA!$G$9=9%,ROUND(0.09*D8,0),ROUND(0.18*D8,0)))</f>
        <v>3321</v>
      </c>
      <c r="J8" s="70"/>
      <c r="K8" s="70"/>
      <c r="L8" s="70" t="str">
        <f>IF(MASTERDATA!G14="NA","",MASTERDATA!G14)</f>
        <v/>
      </c>
      <c r="M8" s="70"/>
      <c r="N8" s="72">
        <f t="shared" ref="N8:N26" si="0">SUM(D8:M8)</f>
        <v>54243</v>
      </c>
      <c r="O8" s="70">
        <f>MASTERDATA!G10</f>
        <v>2850</v>
      </c>
      <c r="P8" s="70">
        <v>0</v>
      </c>
      <c r="Q8" s="70">
        <f>MASTERDATA!G7</f>
        <v>5000</v>
      </c>
      <c r="R8" s="70"/>
      <c r="S8" s="71">
        <f>IF(MASTERDATA!$G$12="NO",0,IF(D9&lt;18001,265,IF(D9&lt;33501,440,IF(D9&lt;54001,658,875))))</f>
        <v>658</v>
      </c>
      <c r="T8" s="70"/>
      <c r="U8" s="70">
        <v>0</v>
      </c>
      <c r="V8" s="70"/>
      <c r="W8" s="70"/>
      <c r="X8" s="70" t="s">
        <v>1</v>
      </c>
      <c r="Y8" s="73"/>
      <c r="Z8" s="74">
        <f>SUM(O8:Y8)</f>
        <v>8508</v>
      </c>
      <c r="AA8" s="75">
        <f t="shared" ref="AA8:AA26" si="1">N8-Z8</f>
        <v>45735</v>
      </c>
      <c r="AB8" s="76"/>
      <c r="AC8" s="67"/>
    </row>
    <row r="9" spans="1:32" ht="22.35" customHeight="1">
      <c r="A9" s="67"/>
      <c r="B9" s="67">
        <v>4</v>
      </c>
      <c r="C9" s="68">
        <v>45017</v>
      </c>
      <c r="D9" s="69">
        <f>D8</f>
        <v>36900</v>
      </c>
      <c r="E9" s="70">
        <v>0</v>
      </c>
      <c r="F9" s="70">
        <v>0</v>
      </c>
      <c r="G9" s="70">
        <v>0</v>
      </c>
      <c r="H9" s="70">
        <f t="shared" ref="H9:H15" si="2">ROUND(42%*D9,0)</f>
        <v>15498</v>
      </c>
      <c r="I9" s="71">
        <f>IF(MASTERDATA!$G$9="NA",0,IF(MASTERDATA!$G$9=9%,ROUND(0.09*D9,0),ROUND(0.18*D9,0)))</f>
        <v>3321</v>
      </c>
      <c r="J9" s="70">
        <v>0</v>
      </c>
      <c r="K9" s="70">
        <v>0</v>
      </c>
      <c r="L9" s="70">
        <f>IF(L$8=L78,0,L8)</f>
        <v>0</v>
      </c>
      <c r="M9" s="70"/>
      <c r="N9" s="72">
        <f t="shared" si="0"/>
        <v>55719</v>
      </c>
      <c r="O9" s="70">
        <f t="shared" ref="O9:O19" si="3">O8</f>
        <v>2850</v>
      </c>
      <c r="P9" s="70">
        <v>0</v>
      </c>
      <c r="Q9" s="70">
        <f t="shared" ref="Q9:R19" si="4">Q8</f>
        <v>5000</v>
      </c>
      <c r="R9" s="70">
        <f>R8</f>
        <v>0</v>
      </c>
      <c r="S9" s="71">
        <f>IF(MASTERDATA!$G$12="NO",0,IF(D10&lt;18001,265,IF(D10&lt;33501,440,IF(D10&lt;54001,658,875))))</f>
        <v>658</v>
      </c>
      <c r="T9" s="70">
        <f t="shared" ref="T9:T18" si="5">T8</f>
        <v>0</v>
      </c>
      <c r="U9" s="70">
        <v>1400</v>
      </c>
      <c r="V9" s="70">
        <f>V8</f>
        <v>0</v>
      </c>
      <c r="W9" s="70"/>
      <c r="X9" s="70" t="s">
        <v>1</v>
      </c>
      <c r="Y9" s="70">
        <v>0</v>
      </c>
      <c r="Z9" s="74">
        <f t="shared" ref="Z9:Z25" si="6">SUM(O9:Y9)</f>
        <v>9908</v>
      </c>
      <c r="AA9" s="75">
        <f t="shared" si="1"/>
        <v>45811</v>
      </c>
      <c r="AB9" s="76"/>
      <c r="AC9" s="67"/>
    </row>
    <row r="10" spans="1:32" ht="22.35" customHeight="1">
      <c r="A10" s="67"/>
      <c r="B10" s="67">
        <v>5</v>
      </c>
      <c r="C10" s="68">
        <v>45047</v>
      </c>
      <c r="D10" s="69">
        <f>D9</f>
        <v>36900</v>
      </c>
      <c r="E10" s="70">
        <v>0</v>
      </c>
      <c r="F10" s="70">
        <v>0</v>
      </c>
      <c r="G10" s="70">
        <v>0</v>
      </c>
      <c r="H10" s="70">
        <f t="shared" si="2"/>
        <v>15498</v>
      </c>
      <c r="I10" s="71">
        <f>IF(MASTERDATA!$G$9="NA",0,IF(MASTERDATA!$G$9=9%,ROUND(0.09*D10,0),ROUND(0.18*D10,0)))</f>
        <v>3321</v>
      </c>
      <c r="J10" s="70">
        <v>0</v>
      </c>
      <c r="K10" s="70">
        <v>0</v>
      </c>
      <c r="L10" s="70">
        <f t="shared" ref="L10:L19" si="7">IF(L$8=0,0,L9)</f>
        <v>0</v>
      </c>
      <c r="M10" s="70" t="s">
        <v>1</v>
      </c>
      <c r="N10" s="72">
        <f t="shared" si="0"/>
        <v>55719</v>
      </c>
      <c r="O10" s="70">
        <f>O11</f>
        <v>2850</v>
      </c>
      <c r="P10" s="70">
        <v>0</v>
      </c>
      <c r="Q10" s="70">
        <f t="shared" si="4"/>
        <v>5000</v>
      </c>
      <c r="R10" s="70">
        <f t="shared" si="4"/>
        <v>0</v>
      </c>
      <c r="S10" s="71">
        <f>IF(MASTERDATA!$G$12="NO",0,IF(D10&lt;18001,265,IF(D10&lt;33501,440,IF(D10&lt;54001,658,875))))</f>
        <v>658</v>
      </c>
      <c r="T10" s="70">
        <f t="shared" si="5"/>
        <v>0</v>
      </c>
      <c r="U10" s="70">
        <v>0</v>
      </c>
      <c r="V10" s="70">
        <f t="shared" ref="V10:V19" si="8">V9</f>
        <v>0</v>
      </c>
      <c r="W10" s="70"/>
      <c r="X10" s="70" t="s">
        <v>1</v>
      </c>
      <c r="Y10" s="70">
        <v>0</v>
      </c>
      <c r="Z10" s="74">
        <f t="shared" si="6"/>
        <v>8508</v>
      </c>
      <c r="AA10" s="75">
        <f t="shared" si="1"/>
        <v>47211</v>
      </c>
      <c r="AB10" s="76"/>
      <c r="AC10" s="67"/>
      <c r="AF10" s="19"/>
    </row>
    <row r="11" spans="1:32" ht="22.35" customHeight="1">
      <c r="A11" s="67"/>
      <c r="B11" s="67">
        <v>6</v>
      </c>
      <c r="C11" s="68">
        <v>45078</v>
      </c>
      <c r="D11" s="69">
        <f>D10</f>
        <v>36900</v>
      </c>
      <c r="E11" s="70">
        <v>0</v>
      </c>
      <c r="F11" s="70">
        <v>0</v>
      </c>
      <c r="G11" s="70">
        <v>0</v>
      </c>
      <c r="H11" s="70">
        <f t="shared" si="2"/>
        <v>15498</v>
      </c>
      <c r="I11" s="71">
        <f>IF(MASTERDATA!$G$9="NA",0,IF(MASTERDATA!$G$9=9%,ROUND(0.09*D11,0),ROUND(0.18*D11,0)))</f>
        <v>3321</v>
      </c>
      <c r="J11" s="70">
        <v>0</v>
      </c>
      <c r="K11" s="70">
        <v>0</v>
      </c>
      <c r="L11" s="70">
        <f t="shared" si="7"/>
        <v>0</v>
      </c>
      <c r="M11" s="70" t="s">
        <v>1</v>
      </c>
      <c r="N11" s="72">
        <f t="shared" si="0"/>
        <v>55719</v>
      </c>
      <c r="O11" s="70">
        <f>MASTERDATA!G10</f>
        <v>2850</v>
      </c>
      <c r="P11" s="70">
        <v>0</v>
      </c>
      <c r="Q11" s="70">
        <f t="shared" si="4"/>
        <v>5000</v>
      </c>
      <c r="R11" s="70">
        <f t="shared" si="4"/>
        <v>0</v>
      </c>
      <c r="S11" s="71">
        <f>IF(MASTERDATA!$G$12="NO",0,IF(D11&lt;18001,265,IF(D11&lt;33501,440,IF(D11&lt;54001,658,875))))</f>
        <v>658</v>
      </c>
      <c r="T11" s="70">
        <f t="shared" si="5"/>
        <v>0</v>
      </c>
      <c r="U11" s="70">
        <v>0</v>
      </c>
      <c r="V11" s="70">
        <f t="shared" si="8"/>
        <v>0</v>
      </c>
      <c r="W11" s="70"/>
      <c r="X11" s="70" t="s">
        <v>1</v>
      </c>
      <c r="Y11" s="70">
        <v>0</v>
      </c>
      <c r="Z11" s="74">
        <f t="shared" si="6"/>
        <v>8508</v>
      </c>
      <c r="AA11" s="75">
        <f t="shared" si="1"/>
        <v>47211</v>
      </c>
      <c r="AB11" s="76"/>
      <c r="AC11" s="67"/>
    </row>
    <row r="12" spans="1:32" ht="22.35" customHeight="1">
      <c r="A12" s="67"/>
      <c r="B12" s="67">
        <v>7</v>
      </c>
      <c r="C12" s="68">
        <v>45108</v>
      </c>
      <c r="D12" s="69">
        <f>MROUND(ROUND(1.03*D11,0),100)</f>
        <v>38000</v>
      </c>
      <c r="E12" s="70">
        <v>0</v>
      </c>
      <c r="F12" s="70">
        <v>0</v>
      </c>
      <c r="G12" s="70">
        <v>0</v>
      </c>
      <c r="H12" s="70">
        <f t="shared" si="2"/>
        <v>15960</v>
      </c>
      <c r="I12" s="71">
        <f>IF(MASTERDATA!$G$9="NA",0,IF(MASTERDATA!$G$9=9%,ROUND(0.09*D12,0),ROUND(0.18*D12,0)))</f>
        <v>3420</v>
      </c>
      <c r="J12" s="70">
        <v>0</v>
      </c>
      <c r="K12" s="70">
        <v>0</v>
      </c>
      <c r="L12" s="70">
        <f t="shared" si="7"/>
        <v>0</v>
      </c>
      <c r="M12" s="70" t="s">
        <v>1</v>
      </c>
      <c r="N12" s="72">
        <f t="shared" si="0"/>
        <v>57380</v>
      </c>
      <c r="O12" s="70">
        <f t="shared" si="3"/>
        <v>2850</v>
      </c>
      <c r="P12" s="70">
        <v>0</v>
      </c>
      <c r="Q12" s="70">
        <f t="shared" si="4"/>
        <v>5000</v>
      </c>
      <c r="R12" s="70">
        <f t="shared" si="4"/>
        <v>0</v>
      </c>
      <c r="S12" s="71">
        <f>IF(MASTERDATA!$G$12="NO",0,IF(D12&lt;18001,265,IF(D12&lt;33501,440,IF(D12&lt;54001,658,875))))</f>
        <v>658</v>
      </c>
      <c r="T12" s="70">
        <f t="shared" si="5"/>
        <v>0</v>
      </c>
      <c r="U12" s="70">
        <v>0</v>
      </c>
      <c r="V12" s="70">
        <f t="shared" si="8"/>
        <v>0</v>
      </c>
      <c r="W12" s="70"/>
      <c r="X12" s="70" t="s">
        <v>1</v>
      </c>
      <c r="Y12" s="70">
        <v>0</v>
      </c>
      <c r="Z12" s="74">
        <f t="shared" si="6"/>
        <v>8508</v>
      </c>
      <c r="AA12" s="75">
        <f t="shared" si="1"/>
        <v>48872</v>
      </c>
      <c r="AB12" s="76"/>
      <c r="AC12" s="67"/>
    </row>
    <row r="13" spans="1:32" ht="22.35" customHeight="1">
      <c r="A13" s="67"/>
      <c r="B13" s="67">
        <v>8</v>
      </c>
      <c r="C13" s="68">
        <v>45139</v>
      </c>
      <c r="D13" s="69">
        <f t="shared" ref="D13:D19" si="9">D12</f>
        <v>38000</v>
      </c>
      <c r="E13" s="70">
        <v>0</v>
      </c>
      <c r="F13" s="70">
        <v>0</v>
      </c>
      <c r="G13" s="70">
        <v>0</v>
      </c>
      <c r="H13" s="70">
        <f t="shared" si="2"/>
        <v>15960</v>
      </c>
      <c r="I13" s="71">
        <f>IF(MASTERDATA!$G$9="NA",0,IF(MASTERDATA!$G$9=9%,ROUND(0.09*D13,0),ROUND(0.18*D13,0)))</f>
        <v>3420</v>
      </c>
      <c r="J13" s="70">
        <v>0</v>
      </c>
      <c r="K13" s="70">
        <v>0</v>
      </c>
      <c r="L13" s="70">
        <f t="shared" si="7"/>
        <v>0</v>
      </c>
      <c r="M13" s="70" t="s">
        <v>1</v>
      </c>
      <c r="N13" s="72">
        <f t="shared" si="0"/>
        <v>57380</v>
      </c>
      <c r="O13" s="70">
        <f>O12</f>
        <v>2850</v>
      </c>
      <c r="P13" s="70">
        <v>0</v>
      </c>
      <c r="Q13" s="70">
        <f t="shared" si="4"/>
        <v>5000</v>
      </c>
      <c r="R13" s="70">
        <f t="shared" si="4"/>
        <v>0</v>
      </c>
      <c r="S13" s="71">
        <f>IF(MASTERDATA!$G$12="NO",0,IF(D13&lt;18001,265,IF(D13&lt;33501,440,IF(D13&lt;54001,658,875))))</f>
        <v>658</v>
      </c>
      <c r="T13" s="70">
        <f t="shared" si="5"/>
        <v>0</v>
      </c>
      <c r="U13" s="70">
        <v>0</v>
      </c>
      <c r="V13" s="70">
        <f t="shared" si="8"/>
        <v>0</v>
      </c>
      <c r="W13" s="70"/>
      <c r="X13" s="70" t="s">
        <v>1</v>
      </c>
      <c r="Y13" s="70">
        <v>0</v>
      </c>
      <c r="Z13" s="74">
        <f t="shared" si="6"/>
        <v>8508</v>
      </c>
      <c r="AA13" s="75">
        <f t="shared" si="1"/>
        <v>48872</v>
      </c>
      <c r="AB13" s="76"/>
      <c r="AC13" s="67"/>
    </row>
    <row r="14" spans="1:32" ht="22.35" customHeight="1">
      <c r="A14" s="67"/>
      <c r="B14" s="67">
        <v>9</v>
      </c>
      <c r="C14" s="68">
        <v>45170</v>
      </c>
      <c r="D14" s="69">
        <f t="shared" si="9"/>
        <v>38000</v>
      </c>
      <c r="E14" s="70">
        <v>0</v>
      </c>
      <c r="F14" s="70">
        <v>0</v>
      </c>
      <c r="G14" s="70">
        <v>0</v>
      </c>
      <c r="H14" s="70">
        <f t="shared" si="2"/>
        <v>15960</v>
      </c>
      <c r="I14" s="71">
        <f>IF(MASTERDATA!$G$9="NA",0,IF(MASTERDATA!$G$9=9%,ROUND(0.09*D14,0),ROUND(0.18*D14,0)))</f>
        <v>3420</v>
      </c>
      <c r="J14" s="70">
        <v>0</v>
      </c>
      <c r="K14" s="70">
        <v>0</v>
      </c>
      <c r="L14" s="70">
        <f t="shared" si="7"/>
        <v>0</v>
      </c>
      <c r="M14" s="70" t="s">
        <v>1</v>
      </c>
      <c r="N14" s="72">
        <f t="shared" si="0"/>
        <v>57380</v>
      </c>
      <c r="O14" s="70">
        <f t="shared" si="3"/>
        <v>2850</v>
      </c>
      <c r="P14" s="70">
        <v>0</v>
      </c>
      <c r="Q14" s="70">
        <f t="shared" si="4"/>
        <v>5000</v>
      </c>
      <c r="R14" s="70">
        <f t="shared" si="4"/>
        <v>0</v>
      </c>
      <c r="S14" s="71">
        <f>IF(MASTERDATA!$G$12="NO",0,IF(D14&lt;18001,265,IF(D14&lt;33501,440,IF(D14&lt;54001,658,875))))</f>
        <v>658</v>
      </c>
      <c r="T14" s="70">
        <f t="shared" si="5"/>
        <v>0</v>
      </c>
      <c r="U14" s="70">
        <v>0</v>
      </c>
      <c r="V14" s="70">
        <f t="shared" si="8"/>
        <v>0</v>
      </c>
      <c r="W14" s="70"/>
      <c r="X14" s="70" t="s">
        <v>1</v>
      </c>
      <c r="Y14" s="70">
        <v>0</v>
      </c>
      <c r="Z14" s="74">
        <f t="shared" si="6"/>
        <v>8508</v>
      </c>
      <c r="AA14" s="75">
        <f t="shared" si="1"/>
        <v>48872</v>
      </c>
      <c r="AB14" s="76"/>
      <c r="AC14" s="67"/>
    </row>
    <row r="15" spans="1:32" ht="26.7" customHeight="1">
      <c r="A15" s="67"/>
      <c r="B15" s="67">
        <v>10</v>
      </c>
      <c r="C15" s="68">
        <v>45200</v>
      </c>
      <c r="D15" s="69">
        <f t="shared" si="9"/>
        <v>38000</v>
      </c>
      <c r="E15" s="70">
        <v>0</v>
      </c>
      <c r="F15" s="70">
        <v>0</v>
      </c>
      <c r="G15" s="70">
        <v>0</v>
      </c>
      <c r="H15" s="70">
        <f t="shared" si="2"/>
        <v>15960</v>
      </c>
      <c r="I15" s="71">
        <f>IF(MASTERDATA!$G$9="NA",0,IF(MASTERDATA!$G$9=9%,ROUND(0.09*D15,0),ROUND(0.18*D15,0)))</f>
        <v>3420</v>
      </c>
      <c r="J15" s="70">
        <v>0</v>
      </c>
      <c r="K15" s="70">
        <v>0</v>
      </c>
      <c r="L15" s="70">
        <f t="shared" si="7"/>
        <v>0</v>
      </c>
      <c r="M15" s="70" t="s">
        <v>1</v>
      </c>
      <c r="N15" s="72">
        <f>SUM(D15:M15)</f>
        <v>57380</v>
      </c>
      <c r="O15" s="70">
        <f t="shared" si="3"/>
        <v>2850</v>
      </c>
      <c r="P15" s="70">
        <v>0</v>
      </c>
      <c r="Q15" s="70">
        <f t="shared" si="4"/>
        <v>5000</v>
      </c>
      <c r="R15" s="70">
        <f t="shared" si="4"/>
        <v>0</v>
      </c>
      <c r="S15" s="71">
        <f>IF(MASTERDATA!$G$12="NO",0,IF(D15&lt;18001,265,IF(D15&lt;33501,440,IF(D15&lt;54001,658,875))))</f>
        <v>658</v>
      </c>
      <c r="T15" s="70">
        <f t="shared" si="5"/>
        <v>0</v>
      </c>
      <c r="U15" s="70">
        <v>0</v>
      </c>
      <c r="V15" s="70">
        <f t="shared" si="8"/>
        <v>0</v>
      </c>
      <c r="W15" s="70"/>
      <c r="X15" s="70" t="s">
        <v>1</v>
      </c>
      <c r="Y15" s="70">
        <v>0</v>
      </c>
      <c r="Z15" s="74">
        <f t="shared" si="6"/>
        <v>8508</v>
      </c>
      <c r="AA15" s="75">
        <f t="shared" si="1"/>
        <v>48872</v>
      </c>
      <c r="AB15" s="76"/>
      <c r="AC15" s="67"/>
    </row>
    <row r="16" spans="1:32" ht="26.7" customHeight="1">
      <c r="A16" s="67"/>
      <c r="B16" s="67">
        <v>11</v>
      </c>
      <c r="C16" s="68">
        <v>45231</v>
      </c>
      <c r="D16" s="69">
        <f t="shared" si="9"/>
        <v>38000</v>
      </c>
      <c r="E16" s="70">
        <v>0</v>
      </c>
      <c r="F16" s="70">
        <v>0</v>
      </c>
      <c r="G16" s="70">
        <v>0</v>
      </c>
      <c r="H16" s="70">
        <f>ROUND(46%*D16,0)</f>
        <v>17480</v>
      </c>
      <c r="I16" s="71">
        <f>IF(MASTERDATA!$G$9="NA",0,IF(MASTERDATA!$G$9=9%,ROUND(0.09*D16,0),ROUND(0.18*D16,0)))</f>
        <v>3420</v>
      </c>
      <c r="J16" s="70">
        <v>0</v>
      </c>
      <c r="K16" s="70">
        <v>0</v>
      </c>
      <c r="L16" s="70">
        <f t="shared" si="7"/>
        <v>0</v>
      </c>
      <c r="M16" s="70" t="s">
        <v>1</v>
      </c>
      <c r="N16" s="72">
        <f t="shared" si="0"/>
        <v>58900</v>
      </c>
      <c r="O16" s="70">
        <f t="shared" si="3"/>
        <v>2850</v>
      </c>
      <c r="P16" s="70">
        <v>0</v>
      </c>
      <c r="Q16" s="70">
        <f t="shared" si="4"/>
        <v>5000</v>
      </c>
      <c r="R16" s="70">
        <f t="shared" si="4"/>
        <v>0</v>
      </c>
      <c r="S16" s="71">
        <f>IF(MASTERDATA!$G$12="NO",0,IF(D16&lt;18001,265,IF(D16&lt;33501,440,IF(D16&lt;54001,658,875))))</f>
        <v>658</v>
      </c>
      <c r="T16" s="70">
        <f t="shared" si="5"/>
        <v>0</v>
      </c>
      <c r="U16" s="70">
        <v>0</v>
      </c>
      <c r="V16" s="70">
        <f t="shared" si="8"/>
        <v>0</v>
      </c>
      <c r="W16" s="70"/>
      <c r="X16" s="70" t="s">
        <v>1</v>
      </c>
      <c r="Y16" s="70">
        <v>0</v>
      </c>
      <c r="Z16" s="74">
        <f t="shared" si="6"/>
        <v>8508</v>
      </c>
      <c r="AA16" s="75">
        <f t="shared" si="1"/>
        <v>50392</v>
      </c>
      <c r="AB16" s="76"/>
      <c r="AC16" s="67"/>
    </row>
    <row r="17" spans="1:33" ht="26.7" customHeight="1">
      <c r="A17" s="67"/>
      <c r="B17" s="67">
        <v>12</v>
      </c>
      <c r="C17" s="68">
        <v>45261</v>
      </c>
      <c r="D17" s="69">
        <f t="shared" si="9"/>
        <v>38000</v>
      </c>
      <c r="E17" s="70">
        <v>0</v>
      </c>
      <c r="F17" s="70">
        <v>0</v>
      </c>
      <c r="G17" s="70">
        <v>0</v>
      </c>
      <c r="H17" s="70">
        <f t="shared" ref="H17:H19" si="10">ROUND(46%*D17,0)</f>
        <v>17480</v>
      </c>
      <c r="I17" s="71">
        <f>IF(MASTERDATA!$G$9="NA",0,IF(MASTERDATA!$G$9=9%,ROUND(0.09*D17,0),ROUND(0.18*D17,0)))</f>
        <v>3420</v>
      </c>
      <c r="J17" s="70">
        <v>0</v>
      </c>
      <c r="K17" s="70">
        <v>0</v>
      </c>
      <c r="L17" s="70">
        <f t="shared" si="7"/>
        <v>0</v>
      </c>
      <c r="M17" s="70" t="s">
        <v>1</v>
      </c>
      <c r="N17" s="72">
        <f t="shared" si="0"/>
        <v>58900</v>
      </c>
      <c r="O17" s="70">
        <f>O16</f>
        <v>2850</v>
      </c>
      <c r="P17" s="70">
        <v>0</v>
      </c>
      <c r="Q17" s="70">
        <f t="shared" si="4"/>
        <v>5000</v>
      </c>
      <c r="R17" s="70">
        <f t="shared" si="4"/>
        <v>0</v>
      </c>
      <c r="S17" s="71">
        <f>IF(MASTERDATA!$G$12="NO",0,IF(D17&lt;18001,265,IF(D17&lt;33501,440,IF(D17&lt;54001,658,875))))</f>
        <v>658</v>
      </c>
      <c r="T17" s="70">
        <f t="shared" si="5"/>
        <v>0</v>
      </c>
      <c r="U17" s="70">
        <v>0</v>
      </c>
      <c r="V17" s="70">
        <f t="shared" si="8"/>
        <v>0</v>
      </c>
      <c r="W17" s="70"/>
      <c r="X17" s="70" t="s">
        <v>1</v>
      </c>
      <c r="Y17" s="70">
        <v>0</v>
      </c>
      <c r="Z17" s="74">
        <f t="shared" si="6"/>
        <v>8508</v>
      </c>
      <c r="AA17" s="75">
        <f t="shared" si="1"/>
        <v>50392</v>
      </c>
      <c r="AB17" s="76"/>
      <c r="AC17" s="67"/>
      <c r="AD17" s="20"/>
      <c r="AE17" s="20"/>
      <c r="AF17" s="20"/>
      <c r="AG17" s="20"/>
    </row>
    <row r="18" spans="1:33" ht="22.35" customHeight="1">
      <c r="A18" s="67"/>
      <c r="B18" s="67">
        <v>1</v>
      </c>
      <c r="C18" s="68">
        <v>45292</v>
      </c>
      <c r="D18" s="69">
        <f t="shared" si="9"/>
        <v>38000</v>
      </c>
      <c r="E18" s="70">
        <v>0</v>
      </c>
      <c r="F18" s="70">
        <v>0</v>
      </c>
      <c r="G18" s="70">
        <v>0</v>
      </c>
      <c r="H18" s="70">
        <f t="shared" si="10"/>
        <v>17480</v>
      </c>
      <c r="I18" s="71">
        <f>IF(MASTERDATA!$G$9="NA",0,IF(MASTERDATA!$G$9=9%,ROUND(0.09*D18,0),ROUND(0.18*D18,0)))</f>
        <v>3420</v>
      </c>
      <c r="J18" s="70">
        <v>0</v>
      </c>
      <c r="K18" s="70">
        <v>0</v>
      </c>
      <c r="L18" s="70">
        <f t="shared" si="7"/>
        <v>0</v>
      </c>
      <c r="M18" s="70" t="s">
        <v>1</v>
      </c>
      <c r="N18" s="72">
        <f t="shared" si="0"/>
        <v>58900</v>
      </c>
      <c r="O18" s="70">
        <f t="shared" si="3"/>
        <v>2850</v>
      </c>
      <c r="P18" s="70">
        <v>0</v>
      </c>
      <c r="Q18" s="70">
        <f t="shared" si="4"/>
        <v>5000</v>
      </c>
      <c r="R18" s="70">
        <f t="shared" si="4"/>
        <v>0</v>
      </c>
      <c r="S18" s="71">
        <f>IF(MASTERDATA!$G$12="NO",0,IF(D18&lt;18001,265,IF(D18&lt;33501,440,IF(D18&lt;54001,658,875))))</f>
        <v>658</v>
      </c>
      <c r="T18" s="70">
        <f t="shared" si="5"/>
        <v>0</v>
      </c>
      <c r="U18" s="70">
        <v>0</v>
      </c>
      <c r="V18" s="70">
        <f t="shared" si="8"/>
        <v>0</v>
      </c>
      <c r="W18" s="70"/>
      <c r="X18" s="70" t="s">
        <v>1</v>
      </c>
      <c r="Y18" s="70">
        <v>0</v>
      </c>
      <c r="Z18" s="74">
        <f t="shared" si="6"/>
        <v>8508</v>
      </c>
      <c r="AA18" s="75">
        <f t="shared" si="1"/>
        <v>50392</v>
      </c>
      <c r="AB18" s="76"/>
      <c r="AC18" s="67"/>
      <c r="AD18" s="20"/>
      <c r="AE18" s="20"/>
      <c r="AF18" s="20"/>
      <c r="AG18" s="20"/>
    </row>
    <row r="19" spans="1:33" ht="25.35" customHeight="1">
      <c r="A19" s="67"/>
      <c r="B19" s="67">
        <v>2</v>
      </c>
      <c r="C19" s="68">
        <v>45323</v>
      </c>
      <c r="D19" s="69">
        <f t="shared" si="9"/>
        <v>38000</v>
      </c>
      <c r="E19" s="70">
        <v>0</v>
      </c>
      <c r="F19" s="70">
        <v>0</v>
      </c>
      <c r="G19" s="70">
        <v>0</v>
      </c>
      <c r="H19" s="70">
        <f t="shared" si="10"/>
        <v>17480</v>
      </c>
      <c r="I19" s="71">
        <f>IF(MASTERDATA!$G$9="NA",0,IF(MASTERDATA!$G$9=9%,ROUND(0.09*D19,0),ROUND(0.18*D19,0)))</f>
        <v>3420</v>
      </c>
      <c r="J19" s="70">
        <v>0</v>
      </c>
      <c r="K19" s="70">
        <v>0</v>
      </c>
      <c r="L19" s="70">
        <f t="shared" si="7"/>
        <v>0</v>
      </c>
      <c r="M19" s="70" t="s">
        <v>1</v>
      </c>
      <c r="N19" s="72">
        <f t="shared" si="0"/>
        <v>58900</v>
      </c>
      <c r="O19" s="70">
        <f t="shared" si="3"/>
        <v>2850</v>
      </c>
      <c r="P19" s="70">
        <v>0</v>
      </c>
      <c r="Q19" s="70">
        <f t="shared" si="4"/>
        <v>5000</v>
      </c>
      <c r="R19" s="70">
        <f t="shared" si="4"/>
        <v>0</v>
      </c>
      <c r="S19" s="71">
        <f>IF(MASTERDATA!$G$12="NO",0,IF(D19&lt;18001,265,IF(D19&lt;33501,440,IF(D19&lt;54001,658,875))))</f>
        <v>658</v>
      </c>
      <c r="T19" s="70"/>
      <c r="U19" s="70">
        <v>0</v>
      </c>
      <c r="V19" s="70">
        <f t="shared" si="8"/>
        <v>0</v>
      </c>
      <c r="W19" s="70"/>
      <c r="X19" s="70" t="s">
        <v>1</v>
      </c>
      <c r="Y19" s="70">
        <v>0</v>
      </c>
      <c r="Z19" s="74">
        <f t="shared" si="6"/>
        <v>8508</v>
      </c>
      <c r="AA19" s="75">
        <f t="shared" si="1"/>
        <v>50392</v>
      </c>
      <c r="AB19" s="76"/>
      <c r="AC19" s="67"/>
      <c r="AD19" s="20"/>
      <c r="AE19" s="20"/>
      <c r="AF19" s="20"/>
      <c r="AG19" s="20"/>
    </row>
    <row r="20" spans="1:33" ht="30.6" customHeight="1">
      <c r="A20" s="67"/>
      <c r="B20" s="67"/>
      <c r="C20" s="77" t="s">
        <v>37</v>
      </c>
      <c r="D20" s="69"/>
      <c r="E20" s="70"/>
      <c r="F20" s="70"/>
      <c r="G20" s="70"/>
      <c r="H20" s="70"/>
      <c r="I20" s="70"/>
      <c r="J20" s="70"/>
      <c r="K20" s="70"/>
      <c r="L20" s="70"/>
      <c r="M20" s="70"/>
      <c r="N20" s="72">
        <f t="shared" si="0"/>
        <v>0</v>
      </c>
      <c r="O20" s="70"/>
      <c r="P20" s="70"/>
      <c r="Q20" s="70"/>
      <c r="R20" s="70"/>
      <c r="S20" s="70"/>
      <c r="T20" s="70"/>
      <c r="U20" s="70"/>
      <c r="V20" s="70"/>
      <c r="W20" s="70"/>
      <c r="X20" s="70" t="s">
        <v>1</v>
      </c>
      <c r="Y20" s="70"/>
      <c r="Z20" s="74">
        <f t="shared" si="6"/>
        <v>0</v>
      </c>
      <c r="AA20" s="75">
        <f t="shared" si="1"/>
        <v>0</v>
      </c>
      <c r="AB20" s="76"/>
      <c r="AC20" s="67"/>
      <c r="AD20" s="20"/>
      <c r="AE20" s="20"/>
      <c r="AF20" s="20"/>
      <c r="AG20" s="20"/>
    </row>
    <row r="21" spans="1:33" ht="35.1" customHeight="1">
      <c r="A21" s="67"/>
      <c r="B21" s="67"/>
      <c r="C21" s="77" t="s">
        <v>113</v>
      </c>
      <c r="D21" s="69">
        <f>IF(MASTERDATA!G11="NA",0,IF(AND(MONTH(MASTERDATA!G11)&gt;=3,MONTH(MASTERDATA!G11)&lt;=6),'GA55'!D8/2,IF(OR(MONTH(MASTERDATA!G11)&gt;=7,MONTH(MASTERDATA!G11)&lt;=2),'GA55'!D12/2)))</f>
        <v>19000</v>
      </c>
      <c r="E21" s="70"/>
      <c r="F21" s="70"/>
      <c r="G21" s="70"/>
      <c r="H21" s="70">
        <f>D21*42%</f>
        <v>7980</v>
      </c>
      <c r="I21" s="70"/>
      <c r="J21" s="70"/>
      <c r="K21" s="70"/>
      <c r="L21" s="70"/>
      <c r="M21" s="70"/>
      <c r="N21" s="72">
        <f t="shared" si="0"/>
        <v>26980</v>
      </c>
      <c r="O21" s="70"/>
      <c r="P21" s="70"/>
      <c r="Q21" s="70"/>
      <c r="R21" s="70"/>
      <c r="S21" s="70"/>
      <c r="T21" s="70"/>
      <c r="U21" s="70"/>
      <c r="V21" s="70"/>
      <c r="W21" s="70"/>
      <c r="X21" s="70" t="s">
        <v>1</v>
      </c>
      <c r="Y21" s="70"/>
      <c r="Z21" s="74">
        <f t="shared" si="6"/>
        <v>0</v>
      </c>
      <c r="AA21" s="75">
        <f t="shared" si="1"/>
        <v>26980</v>
      </c>
      <c r="AB21" s="76"/>
      <c r="AC21" s="67"/>
      <c r="AD21" s="20"/>
    </row>
    <row r="22" spans="1:33" ht="33" customHeight="1">
      <c r="A22" s="67"/>
      <c r="B22" s="67"/>
      <c r="C22" s="77" t="s">
        <v>114</v>
      </c>
      <c r="D22" s="69">
        <f>IF(MASTERDATA!D12="YES",6774,0)</f>
        <v>6774</v>
      </c>
      <c r="E22" s="70"/>
      <c r="F22" s="70"/>
      <c r="G22" s="70"/>
      <c r="H22" s="70"/>
      <c r="I22" s="70"/>
      <c r="J22" s="70"/>
      <c r="K22" s="70"/>
      <c r="L22" s="70"/>
      <c r="M22" s="70"/>
      <c r="N22" s="72">
        <f t="shared" si="0"/>
        <v>6774</v>
      </c>
      <c r="O22" s="70">
        <f>IF(D22=0,0,ROUND(D22*25%,0))</f>
        <v>1694</v>
      </c>
      <c r="P22" s="70">
        <v>0</v>
      </c>
      <c r="Q22" s="70"/>
      <c r="R22" s="70"/>
      <c r="S22" s="70"/>
      <c r="T22" s="70"/>
      <c r="U22" s="70"/>
      <c r="V22" s="70"/>
      <c r="W22" s="70"/>
      <c r="X22" s="70" t="s">
        <v>1</v>
      </c>
      <c r="Y22" s="70"/>
      <c r="Z22" s="74">
        <f t="shared" si="6"/>
        <v>1694</v>
      </c>
      <c r="AA22" s="75">
        <f>N22-Z22</f>
        <v>5080</v>
      </c>
      <c r="AB22" s="76"/>
      <c r="AC22" s="67"/>
      <c r="AD22" s="20"/>
    </row>
    <row r="23" spans="1:33" ht="31.35" customHeight="1">
      <c r="A23" s="67"/>
      <c r="B23" s="67"/>
      <c r="C23" s="78" t="s">
        <v>232</v>
      </c>
      <c r="D23" s="79"/>
      <c r="E23" s="70"/>
      <c r="F23" s="70"/>
      <c r="G23" s="70"/>
      <c r="H23" s="70">
        <f>D8*4%+D9*4%+D10*4%</f>
        <v>4428</v>
      </c>
      <c r="I23" s="80"/>
      <c r="J23" s="70"/>
      <c r="K23" s="70"/>
      <c r="L23" s="70" t="s">
        <v>1</v>
      </c>
      <c r="M23" s="70"/>
      <c r="N23" s="72">
        <f t="shared" si="0"/>
        <v>4428</v>
      </c>
      <c r="O23" s="70">
        <f>N23</f>
        <v>4428</v>
      </c>
      <c r="P23" s="70">
        <v>0</v>
      </c>
      <c r="Q23" s="70"/>
      <c r="R23" s="70"/>
      <c r="S23" s="70"/>
      <c r="T23" s="70"/>
      <c r="U23" s="70"/>
      <c r="V23" s="70"/>
      <c r="W23" s="70"/>
      <c r="X23" s="70" t="s">
        <v>1</v>
      </c>
      <c r="Y23" s="70"/>
      <c r="Z23" s="74">
        <f t="shared" si="6"/>
        <v>4428</v>
      </c>
      <c r="AA23" s="75">
        <f t="shared" si="1"/>
        <v>0</v>
      </c>
      <c r="AB23" s="76"/>
      <c r="AC23" s="67"/>
      <c r="AD23" s="20"/>
    </row>
    <row r="24" spans="1:33" ht="31.35" customHeight="1">
      <c r="A24" s="67"/>
      <c r="B24" s="67"/>
      <c r="C24" s="78" t="s">
        <v>273</v>
      </c>
      <c r="D24" s="126"/>
      <c r="E24" s="70"/>
      <c r="F24" s="70"/>
      <c r="G24" s="70"/>
      <c r="H24" s="70">
        <f>D12*4%+D13*4%+D14*4%+D15*4%</f>
        <v>6080</v>
      </c>
      <c r="I24" s="127"/>
      <c r="J24" s="70"/>
      <c r="K24" s="70"/>
      <c r="L24" s="70"/>
      <c r="M24" s="70"/>
      <c r="N24" s="72">
        <f t="shared" si="0"/>
        <v>6080</v>
      </c>
      <c r="O24" s="70">
        <f>N24</f>
        <v>6080</v>
      </c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4">
        <f t="shared" si="6"/>
        <v>6080</v>
      </c>
      <c r="AA24" s="75">
        <f t="shared" si="1"/>
        <v>0</v>
      </c>
      <c r="AB24" s="76"/>
      <c r="AC24" s="67"/>
      <c r="AD24" s="20"/>
    </row>
    <row r="25" spans="1:33" ht="31.35" customHeight="1">
      <c r="A25" s="67"/>
      <c r="B25" s="67"/>
      <c r="C25" s="81" t="s">
        <v>233</v>
      </c>
      <c r="D25" s="69"/>
      <c r="E25" s="70"/>
      <c r="F25" s="70"/>
      <c r="G25" s="70"/>
      <c r="H25" s="71"/>
      <c r="I25" s="70"/>
      <c r="J25" s="70"/>
      <c r="K25" s="70"/>
      <c r="L25" s="70"/>
      <c r="M25" s="70"/>
      <c r="N25" s="72">
        <f t="shared" si="0"/>
        <v>0</v>
      </c>
      <c r="O25" s="70">
        <f>N25</f>
        <v>0</v>
      </c>
      <c r="P25" s="70"/>
      <c r="Q25" s="70"/>
      <c r="R25" s="70"/>
      <c r="S25" s="70"/>
      <c r="T25" s="70"/>
      <c r="U25" s="70"/>
      <c r="V25" s="70"/>
      <c r="W25" s="70"/>
      <c r="X25" s="70" t="s">
        <v>1</v>
      </c>
      <c r="Y25" s="70"/>
      <c r="Z25" s="74">
        <f t="shared" si="6"/>
        <v>0</v>
      </c>
      <c r="AA25" s="75">
        <f t="shared" si="1"/>
        <v>0</v>
      </c>
      <c r="AB25" s="76"/>
      <c r="AC25" s="67"/>
      <c r="AD25" s="20"/>
    </row>
    <row r="26" spans="1:33" ht="23.7" customHeight="1">
      <c r="A26" s="67"/>
      <c r="B26" s="67"/>
      <c r="C26" s="82" t="s">
        <v>38</v>
      </c>
      <c r="D26" s="69"/>
      <c r="E26" s="70"/>
      <c r="F26" s="70"/>
      <c r="G26" s="70"/>
      <c r="H26" s="70"/>
      <c r="I26" s="70"/>
      <c r="J26" s="70"/>
      <c r="K26" s="70"/>
      <c r="L26" s="70"/>
      <c r="M26" s="70"/>
      <c r="N26" s="72">
        <f t="shared" si="0"/>
        <v>0</v>
      </c>
      <c r="O26" s="70"/>
      <c r="P26" s="70"/>
      <c r="Q26" s="70"/>
      <c r="R26" s="70"/>
      <c r="S26" s="70"/>
      <c r="T26" s="70"/>
      <c r="U26" s="70"/>
      <c r="V26" s="70"/>
      <c r="W26" s="70"/>
      <c r="X26" s="70" t="s">
        <v>1</v>
      </c>
      <c r="Y26" s="70"/>
      <c r="Z26" s="74">
        <f>SUM(O26:Y26)</f>
        <v>0</v>
      </c>
      <c r="AA26" s="75">
        <f t="shared" si="1"/>
        <v>0</v>
      </c>
      <c r="AB26" s="76"/>
      <c r="AC26" s="67"/>
      <c r="AD26" s="20"/>
    </row>
    <row r="27" spans="1:33" ht="73.650000000000006" customHeight="1" thickBot="1">
      <c r="A27" s="83"/>
      <c r="B27" s="83"/>
      <c r="C27" s="84" t="s">
        <v>39</v>
      </c>
      <c r="D27" s="85">
        <f t="shared" ref="D27:AA27" si="11">SUM(D8:D26)</f>
        <v>477374</v>
      </c>
      <c r="E27" s="85">
        <f t="shared" si="11"/>
        <v>0</v>
      </c>
      <c r="F27" s="85">
        <f t="shared" si="11"/>
        <v>0</v>
      </c>
      <c r="G27" s="85">
        <f t="shared" si="11"/>
        <v>0</v>
      </c>
      <c r="H27" s="85">
        <f t="shared" si="11"/>
        <v>212764</v>
      </c>
      <c r="I27" s="85">
        <f t="shared" si="11"/>
        <v>40644</v>
      </c>
      <c r="J27" s="85">
        <f t="shared" si="11"/>
        <v>0</v>
      </c>
      <c r="K27" s="85">
        <f t="shared" si="11"/>
        <v>0</v>
      </c>
      <c r="L27" s="85">
        <f t="shared" si="11"/>
        <v>0</v>
      </c>
      <c r="M27" s="85">
        <f t="shared" si="11"/>
        <v>0</v>
      </c>
      <c r="N27" s="85">
        <f t="shared" si="11"/>
        <v>730782</v>
      </c>
      <c r="O27" s="85">
        <f t="shared" si="11"/>
        <v>46402</v>
      </c>
      <c r="P27" s="85">
        <f t="shared" si="11"/>
        <v>0</v>
      </c>
      <c r="Q27" s="85">
        <f t="shared" si="11"/>
        <v>60000</v>
      </c>
      <c r="R27" s="85">
        <f t="shared" si="11"/>
        <v>0</v>
      </c>
      <c r="S27" s="85">
        <f>SUM(S8:S26)</f>
        <v>7896</v>
      </c>
      <c r="T27" s="85">
        <f t="shared" si="11"/>
        <v>0</v>
      </c>
      <c r="U27" s="85">
        <f t="shared" si="11"/>
        <v>1400</v>
      </c>
      <c r="V27" s="85">
        <f t="shared" si="11"/>
        <v>0</v>
      </c>
      <c r="W27" s="85">
        <f t="shared" si="11"/>
        <v>0</v>
      </c>
      <c r="X27" s="85">
        <f t="shared" si="11"/>
        <v>0</v>
      </c>
      <c r="Y27" s="85">
        <f t="shared" si="11"/>
        <v>0</v>
      </c>
      <c r="Z27" s="85">
        <f t="shared" si="11"/>
        <v>115698</v>
      </c>
      <c r="AA27" s="85">
        <f t="shared" si="11"/>
        <v>615084</v>
      </c>
      <c r="AB27" s="86"/>
      <c r="AC27" s="83"/>
      <c r="AD27" s="21"/>
      <c r="AE27" s="21"/>
      <c r="AF27" s="21"/>
      <c r="AG27" s="21"/>
    </row>
    <row r="28" spans="1:33">
      <c r="A28" s="87"/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22"/>
      <c r="AE28" s="22"/>
      <c r="AF28" s="22"/>
      <c r="AG28" s="22"/>
    </row>
    <row r="29" spans="1:33">
      <c r="A29" s="87"/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22"/>
      <c r="AE29" s="22"/>
      <c r="AF29" s="22"/>
      <c r="AG29" s="22"/>
    </row>
    <row r="30" spans="1:33" ht="20.399999999999999">
      <c r="A30" s="23"/>
      <c r="B30" s="23"/>
      <c r="C30" s="23"/>
      <c r="D30" s="23"/>
      <c r="E30" s="88" t="s">
        <v>6</v>
      </c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88" t="s">
        <v>7</v>
      </c>
      <c r="AB30" s="23"/>
      <c r="AC30" s="23"/>
    </row>
    <row r="31" spans="1:33" ht="16.8">
      <c r="A31" s="55"/>
      <c r="B31" s="55"/>
      <c r="C31" s="55"/>
      <c r="D31" s="23"/>
      <c r="E31" s="89" t="str">
        <f>MASTERDATA!D5</f>
        <v>SUNIL KUMAR MAHAWAR</v>
      </c>
      <c r="F31" s="90"/>
      <c r="G31" s="90"/>
      <c r="H31" s="90"/>
      <c r="I31" s="90"/>
      <c r="J31" s="90"/>
      <c r="K31" s="90"/>
      <c r="L31" s="90"/>
      <c r="M31" s="90"/>
      <c r="N31" s="172" t="s">
        <v>40</v>
      </c>
      <c r="O31" s="172"/>
      <c r="P31" s="172"/>
      <c r="Q31" s="90"/>
      <c r="R31" s="90"/>
      <c r="S31" s="90"/>
      <c r="T31" s="90"/>
      <c r="U31" s="91"/>
      <c r="V31" s="91"/>
      <c r="W31" s="91"/>
      <c r="X31" s="90"/>
      <c r="Y31" s="90"/>
      <c r="Z31" s="90"/>
      <c r="AA31" s="89" t="str">
        <f>MASTERDATA!G4</f>
        <v>SHREE SURENDRA PALIWAL</v>
      </c>
      <c r="AB31" s="90"/>
      <c r="AC31" s="55"/>
    </row>
    <row r="32" spans="1:33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</row>
  </sheetData>
  <sheetProtection password="CC61" sheet="1" objects="1" scenarios="1"/>
  <mergeCells count="16">
    <mergeCell ref="N31:P31"/>
    <mergeCell ref="Y6:Z6"/>
    <mergeCell ref="AA6:AB6"/>
    <mergeCell ref="S5:V5"/>
    <mergeCell ref="C2:AB2"/>
    <mergeCell ref="C3:AB3"/>
    <mergeCell ref="AA5:AB5"/>
    <mergeCell ref="Y5:Z5"/>
    <mergeCell ref="D5:J5"/>
    <mergeCell ref="D6:J6"/>
    <mergeCell ref="K5:L5"/>
    <mergeCell ref="K6:L6"/>
    <mergeCell ref="M5:O5"/>
    <mergeCell ref="M6:N6"/>
    <mergeCell ref="R6:S6"/>
    <mergeCell ref="T6:W6"/>
  </mergeCells>
  <conditionalFormatting sqref="I8 S8:S19">
    <cfRule type="cellIs" dxfId="10" priority="7" stopIfTrue="1" operator="equal">
      <formula>0</formula>
    </cfRule>
  </conditionalFormatting>
  <conditionalFormatting sqref="I9:I19">
    <cfRule type="cellIs" dxfId="9" priority="6" stopIfTrue="1" operator="equal">
      <formula>0</formula>
    </cfRule>
  </conditionalFormatting>
  <conditionalFormatting sqref="H25">
    <cfRule type="cellIs" dxfId="8" priority="5" stopIfTrue="1" operator="equal">
      <formula>0</formula>
    </cfRule>
  </conditionalFormatting>
  <printOptions horizontalCentered="1" verticalCentered="1"/>
  <pageMargins left="0" right="0" top="0.2" bottom="0" header="0.3" footer="0.3"/>
  <pageSetup paperSize="9" scale="6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tabColor rgb="FFFFFF00"/>
  </sheetPr>
  <dimension ref="A1:G21"/>
  <sheetViews>
    <sheetView topLeftCell="B1" zoomScale="50" zoomScaleNormal="50" workbookViewId="0">
      <selection activeCell="A2" sqref="A2:G2"/>
    </sheetView>
  </sheetViews>
  <sheetFormatPr defaultColWidth="9.33203125" defaultRowHeight="14.4"/>
  <cols>
    <col min="1" max="1" width="7.21875" style="100" customWidth="1"/>
    <col min="2" max="2" width="98.5546875" style="100" customWidth="1"/>
    <col min="3" max="3" width="17.109375" style="100" customWidth="1"/>
    <col min="4" max="4" width="0" style="100" hidden="1" customWidth="1"/>
    <col min="5" max="5" width="6.5546875" style="100" customWidth="1"/>
    <col min="6" max="6" width="105.33203125" style="100" customWidth="1"/>
    <col min="7" max="7" width="17.6640625" style="100" customWidth="1"/>
    <col min="8" max="16384" width="9.33203125" style="100"/>
  </cols>
  <sheetData>
    <row r="1" spans="1:7" ht="33.9" customHeight="1">
      <c r="A1" s="184" t="s">
        <v>51</v>
      </c>
      <c r="B1" s="184"/>
      <c r="C1" s="184"/>
      <c r="D1" s="184"/>
      <c r="E1" s="184"/>
      <c r="F1" s="184"/>
      <c r="G1" s="184"/>
    </row>
    <row r="2" spans="1:7" ht="33.9" customHeight="1">
      <c r="A2" s="185" t="str">
        <f>MASTERDATA!D5&amp; ",          "&amp;'GA55'!D6&amp;"         PAN- "&amp;'GA55'!M5</f>
        <v>SUNIL KUMAR MAHAWAR,          TEACHER (L10)         PAN- 970B</v>
      </c>
      <c r="B2" s="185"/>
      <c r="C2" s="185"/>
      <c r="D2" s="185"/>
      <c r="E2" s="185"/>
      <c r="F2" s="185"/>
      <c r="G2" s="185"/>
    </row>
    <row r="3" spans="1:7" ht="77.7" hidden="1" customHeight="1" thickBot="1">
      <c r="A3" s="101"/>
      <c r="B3" s="101"/>
      <c r="C3" s="101"/>
      <c r="D3" s="101"/>
      <c r="E3" s="101"/>
      <c r="F3" s="101"/>
      <c r="G3" s="101"/>
    </row>
    <row r="4" spans="1:7" ht="33.6" customHeight="1">
      <c r="A4" s="115">
        <v>1</v>
      </c>
      <c r="B4" s="102" t="s">
        <v>214</v>
      </c>
      <c r="C4" s="114">
        <v>0</v>
      </c>
      <c r="D4" s="104"/>
      <c r="E4" s="107">
        <v>19</v>
      </c>
      <c r="F4" s="102" t="s">
        <v>216</v>
      </c>
      <c r="G4" s="103">
        <v>50000</v>
      </c>
    </row>
    <row r="5" spans="1:7" ht="33.6" customHeight="1">
      <c r="A5" s="105">
        <v>2</v>
      </c>
      <c r="B5" s="106" t="s">
        <v>217</v>
      </c>
      <c r="C5" s="124">
        <v>0</v>
      </c>
      <c r="D5" s="104"/>
      <c r="E5" s="107">
        <v>20</v>
      </c>
      <c r="F5" s="102" t="s">
        <v>246</v>
      </c>
      <c r="G5" s="114">
        <v>0</v>
      </c>
    </row>
    <row r="6" spans="1:7" ht="33.6" customHeight="1">
      <c r="A6" s="115">
        <v>3</v>
      </c>
      <c r="B6" s="108" t="s">
        <v>218</v>
      </c>
      <c r="C6" s="124">
        <v>0</v>
      </c>
      <c r="D6" s="104"/>
      <c r="E6" s="107">
        <v>21</v>
      </c>
      <c r="F6" s="109" t="s">
        <v>247</v>
      </c>
      <c r="G6" s="114">
        <v>0</v>
      </c>
    </row>
    <row r="7" spans="1:7" ht="33.6" customHeight="1">
      <c r="A7" s="105">
        <v>4</v>
      </c>
      <c r="B7" s="108" t="s">
        <v>219</v>
      </c>
      <c r="C7" s="124">
        <v>0</v>
      </c>
      <c r="D7" s="104"/>
      <c r="E7" s="107">
        <v>22</v>
      </c>
      <c r="F7" s="109" t="s">
        <v>248</v>
      </c>
      <c r="G7" s="114">
        <v>0</v>
      </c>
    </row>
    <row r="8" spans="1:7" ht="33.6" customHeight="1">
      <c r="A8" s="115">
        <v>5</v>
      </c>
      <c r="B8" s="106" t="s">
        <v>220</v>
      </c>
      <c r="C8" s="124">
        <v>0</v>
      </c>
      <c r="D8" s="104"/>
      <c r="E8" s="107">
        <v>23</v>
      </c>
      <c r="F8" s="110" t="s">
        <v>249</v>
      </c>
      <c r="G8" s="114">
        <v>0</v>
      </c>
    </row>
    <row r="9" spans="1:7" ht="33.6" customHeight="1">
      <c r="A9" s="105">
        <v>6</v>
      </c>
      <c r="B9" s="106" t="s">
        <v>234</v>
      </c>
      <c r="C9" s="124">
        <v>0</v>
      </c>
      <c r="D9" s="104"/>
      <c r="E9" s="107">
        <v>24</v>
      </c>
      <c r="F9" s="102" t="s">
        <v>250</v>
      </c>
      <c r="G9" s="114">
        <v>0</v>
      </c>
    </row>
    <row r="10" spans="1:7" ht="33.6" customHeight="1">
      <c r="A10" s="115">
        <v>7</v>
      </c>
      <c r="B10" s="108" t="s">
        <v>221</v>
      </c>
      <c r="C10" s="124">
        <v>0</v>
      </c>
      <c r="D10" s="104"/>
      <c r="E10" s="107">
        <v>25</v>
      </c>
      <c r="F10" s="109" t="s">
        <v>251</v>
      </c>
      <c r="G10" s="114">
        <v>0</v>
      </c>
    </row>
    <row r="11" spans="1:7" ht="33.6" customHeight="1">
      <c r="A11" s="105">
        <v>8</v>
      </c>
      <c r="B11" s="111" t="s">
        <v>222</v>
      </c>
      <c r="C11" s="125">
        <v>0</v>
      </c>
      <c r="D11" s="104"/>
      <c r="E11" s="107">
        <v>26</v>
      </c>
      <c r="F11" s="112" t="s">
        <v>252</v>
      </c>
      <c r="G11" s="114">
        <v>0</v>
      </c>
    </row>
    <row r="12" spans="1:7" ht="33.6" customHeight="1">
      <c r="A12" s="115">
        <v>9</v>
      </c>
      <c r="B12" s="106" t="s">
        <v>223</v>
      </c>
      <c r="C12" s="124">
        <v>0</v>
      </c>
      <c r="D12" s="104"/>
      <c r="E12" s="107">
        <v>27</v>
      </c>
      <c r="F12" s="102" t="s">
        <v>253</v>
      </c>
      <c r="G12" s="114">
        <v>0</v>
      </c>
    </row>
    <row r="13" spans="1:7" ht="33.6" customHeight="1">
      <c r="A13" s="105">
        <v>10</v>
      </c>
      <c r="B13" s="106" t="s">
        <v>215</v>
      </c>
      <c r="C13" s="124">
        <v>0</v>
      </c>
      <c r="D13" s="104"/>
      <c r="E13" s="107">
        <v>28</v>
      </c>
      <c r="F13" s="102" t="s">
        <v>254</v>
      </c>
      <c r="G13" s="114">
        <v>0</v>
      </c>
    </row>
    <row r="14" spans="1:7" ht="33.6" customHeight="1">
      <c r="A14" s="115">
        <v>11</v>
      </c>
      <c r="B14" s="108" t="s">
        <v>224</v>
      </c>
      <c r="C14" s="124">
        <v>0</v>
      </c>
      <c r="D14" s="104"/>
      <c r="E14" s="107">
        <v>29</v>
      </c>
      <c r="F14" s="109" t="s">
        <v>255</v>
      </c>
      <c r="G14" s="114">
        <v>0</v>
      </c>
    </row>
    <row r="15" spans="1:7" ht="33.6" customHeight="1">
      <c r="A15" s="105">
        <v>12</v>
      </c>
      <c r="B15" s="108" t="s">
        <v>225</v>
      </c>
      <c r="C15" s="124">
        <v>0</v>
      </c>
      <c r="D15" s="104"/>
      <c r="E15" s="107">
        <v>30</v>
      </c>
      <c r="F15" s="109" t="s">
        <v>256</v>
      </c>
      <c r="G15" s="114">
        <v>0</v>
      </c>
    </row>
    <row r="16" spans="1:7" ht="33.6" customHeight="1">
      <c r="A16" s="115">
        <v>13</v>
      </c>
      <c r="B16" s="106" t="s">
        <v>226</v>
      </c>
      <c r="C16" s="124"/>
      <c r="D16" s="104"/>
      <c r="E16" s="107">
        <v>31</v>
      </c>
      <c r="F16" s="102" t="s">
        <v>257</v>
      </c>
      <c r="G16" s="114">
        <v>0</v>
      </c>
    </row>
    <row r="17" spans="1:7" ht="33.6" customHeight="1">
      <c r="A17" s="105">
        <v>14</v>
      </c>
      <c r="B17" s="106" t="s">
        <v>227</v>
      </c>
      <c r="C17" s="124">
        <v>0</v>
      </c>
      <c r="D17" s="104"/>
      <c r="E17" s="107">
        <v>32</v>
      </c>
      <c r="F17" s="102" t="s">
        <v>258</v>
      </c>
      <c r="G17" s="114">
        <v>0</v>
      </c>
    </row>
    <row r="18" spans="1:7" ht="33.6" customHeight="1">
      <c r="A18" s="115">
        <v>15</v>
      </c>
      <c r="B18" s="108" t="s">
        <v>228</v>
      </c>
      <c r="C18" s="124">
        <v>0</v>
      </c>
      <c r="D18" s="104"/>
      <c r="E18" s="107">
        <v>33</v>
      </c>
      <c r="F18" s="109" t="s">
        <v>259</v>
      </c>
      <c r="G18" s="114"/>
    </row>
    <row r="19" spans="1:7" ht="33.6" customHeight="1">
      <c r="A19" s="105">
        <v>16</v>
      </c>
      <c r="B19" s="108" t="s">
        <v>230</v>
      </c>
      <c r="C19" s="124">
        <v>0</v>
      </c>
      <c r="D19" s="104"/>
      <c r="E19" s="107">
        <v>34</v>
      </c>
      <c r="F19" s="109" t="s">
        <v>260</v>
      </c>
      <c r="G19" s="114">
        <v>0</v>
      </c>
    </row>
    <row r="20" spans="1:7" ht="33.6" customHeight="1">
      <c r="A20" s="115">
        <v>17</v>
      </c>
      <c r="B20" s="113" t="s">
        <v>229</v>
      </c>
      <c r="C20" s="125">
        <v>0</v>
      </c>
      <c r="D20" s="104"/>
      <c r="E20" s="107">
        <v>35</v>
      </c>
      <c r="F20" s="102" t="s">
        <v>261</v>
      </c>
      <c r="G20" s="114">
        <v>0</v>
      </c>
    </row>
    <row r="21" spans="1:7" ht="33.6" customHeight="1">
      <c r="A21" s="115">
        <v>18</v>
      </c>
      <c r="B21" s="113" t="s">
        <v>236</v>
      </c>
      <c r="C21" s="125"/>
      <c r="D21" s="104"/>
      <c r="E21" s="107">
        <v>36</v>
      </c>
      <c r="F21" s="102" t="s">
        <v>235</v>
      </c>
      <c r="G21" s="114"/>
    </row>
  </sheetData>
  <sheetProtection password="CC61" sheet="1" objects="1" scenarios="1"/>
  <mergeCells count="2">
    <mergeCell ref="A1:G1"/>
    <mergeCell ref="A2:G2"/>
  </mergeCells>
  <dataValidations count="9">
    <dataValidation type="whole" allowBlank="1" showInputMessage="1" showErrorMessage="1" errorTitle="80CCD(1b)" error="CHECK THE TOTAL VALUE of 80 C " sqref="G11">
      <formula1>0</formula1>
      <formula2>J11</formula2>
    </dataValidation>
    <dataValidation type="whole" allowBlank="1" showInputMessage="1" showErrorMessage="1" errorTitle="ARTICLE 80DD" sqref="G13">
      <formula1>0</formula1>
      <formula2>125000</formula2>
    </dataValidation>
    <dataValidation type="whole" operator="lessThanOrEqual" allowBlank="1" showInputMessage="1" showErrorMessage="1" sqref="G17">
      <formula1>125000</formula1>
    </dataValidation>
    <dataValidation operator="lessThanOrEqual" allowBlank="1" showInputMessage="1" showErrorMessage="1" errorTitle="Sorry...!!! Not Allow" error="HRA Rebate Permissible up to Actual HRA Recieved" sqref="C4"/>
    <dataValidation type="list" allowBlank="1" showInputMessage="1" showErrorMessage="1" sqref="G4">
      <formula1>"0,50000"</formula1>
    </dataValidation>
    <dataValidation type="whole" allowBlank="1" showInputMessage="1" showErrorMessage="1" errorTitle="ARTICLE 80D" sqref="G12">
      <formula1>0</formula1>
      <formula2>K12</formula2>
    </dataValidation>
    <dataValidation type="whole" allowBlank="1" showInputMessage="1" showErrorMessage="1" errorTitle="ARTICLE 80DDB" sqref="G14">
      <formula1>0</formula1>
      <formula2>K14</formula2>
    </dataValidation>
    <dataValidation type="whole" operator="lessThanOrEqual" allowBlank="1" showInputMessage="1" showErrorMessage="1" errorTitle="Sorry...!!! Not Allow" error="HRA Rebate Permissible up to Actual HRA Recieved" sqref="E4">
      <formula1>#REF!</formula1>
    </dataValidation>
    <dataValidation type="whole" operator="lessThanOrEqual" allowBlank="1" showInputMessage="1" showErrorMessage="1" errorTitle="Sorry...!!! Not Allow" error="HRA Rebate Permissible up to Actual HRA Recieved" sqref="E5:E21">
      <formula1>J22</formula1>
    </dataValidation>
  </dataValidation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9" tint="0.39997558519241921"/>
    <pageSetUpPr fitToPage="1"/>
  </sheetPr>
  <dimension ref="A1:BO1487"/>
  <sheetViews>
    <sheetView zoomScale="54" zoomScaleNormal="54" workbookViewId="0">
      <selection activeCell="P58" sqref="P58:Q58"/>
    </sheetView>
  </sheetViews>
  <sheetFormatPr defaultRowHeight="14.4"/>
  <cols>
    <col min="1" max="1" width="6.33203125" style="132" customWidth="1"/>
    <col min="2" max="2" width="5.109375" style="132" customWidth="1"/>
    <col min="3" max="3" width="8.88671875" style="132"/>
    <col min="4" max="4" width="9.33203125" style="132" customWidth="1"/>
    <col min="5" max="6" width="10.77734375" style="132" customWidth="1"/>
    <col min="7" max="7" width="9.109375" style="132" customWidth="1"/>
    <col min="8" max="8" width="4" style="132" customWidth="1"/>
    <col min="9" max="9" width="8.88671875" style="132"/>
    <col min="10" max="10" width="9.109375" style="132" customWidth="1"/>
    <col min="11" max="11" width="8.88671875" style="132"/>
    <col min="12" max="12" width="15.77734375" style="132" customWidth="1"/>
    <col min="13" max="13" width="11.33203125" style="132" customWidth="1"/>
    <col min="14" max="14" width="7" style="132" customWidth="1"/>
    <col min="15" max="15" width="13.33203125" style="132" customWidth="1"/>
    <col min="16" max="17" width="8.88671875" style="132"/>
    <col min="18" max="18" width="8.88671875" style="132" customWidth="1"/>
    <col min="19" max="16384" width="8.88671875" style="132"/>
  </cols>
  <sheetData>
    <row r="1" spans="1:67" ht="35.1" customHeight="1" thickBot="1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31"/>
      <c r="BM1" s="131"/>
      <c r="BN1" s="131"/>
      <c r="BO1" s="131"/>
    </row>
    <row r="2" spans="1:67" ht="29.1" customHeight="1">
      <c r="A2" s="133"/>
      <c r="B2" s="190" t="str">
        <f>MASTERDATA!D3</f>
        <v>GOVT. SR. SEC. VIRDHOLIYA, MAVALI UDAIPUR</v>
      </c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2" t="s">
        <v>193</v>
      </c>
      <c r="P2" s="192"/>
      <c r="Q2" s="193"/>
      <c r="R2" s="130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  <c r="BJ2" s="131"/>
      <c r="BK2" s="131"/>
      <c r="BL2" s="131"/>
      <c r="BM2" s="131"/>
      <c r="BN2" s="131"/>
    </row>
    <row r="3" spans="1:67" ht="23.7" customHeight="1">
      <c r="A3" s="133"/>
      <c r="B3" s="196" t="s">
        <v>196</v>
      </c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4"/>
      <c r="P3" s="194"/>
      <c r="Q3" s="195"/>
      <c r="R3" s="130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  <c r="BM3" s="131"/>
      <c r="BN3" s="131"/>
    </row>
    <row r="4" spans="1:67" ht="19.95" customHeight="1">
      <c r="A4" s="133"/>
      <c r="B4" s="134">
        <v>1</v>
      </c>
      <c r="C4" s="186" t="s">
        <v>117</v>
      </c>
      <c r="D4" s="186"/>
      <c r="E4" s="198" t="str">
        <f>MASTERDATA!D5</f>
        <v>SUNIL KUMAR MAHAWAR</v>
      </c>
      <c r="F4" s="198"/>
      <c r="G4" s="198"/>
      <c r="H4" s="198"/>
      <c r="I4" s="198"/>
      <c r="J4" s="198"/>
      <c r="K4" s="135" t="s">
        <v>194</v>
      </c>
      <c r="L4" s="199" t="str">
        <f>'NEW TAX REGIME'!L4:N4</f>
        <v>TEACHER  -L10</v>
      </c>
      <c r="M4" s="199"/>
      <c r="N4" s="199"/>
      <c r="O4" s="136" t="s">
        <v>0</v>
      </c>
      <c r="P4" s="200" t="str">
        <f>'NEW TAX REGIME'!P4:Q4</f>
        <v>970B</v>
      </c>
      <c r="Q4" s="201"/>
      <c r="R4" s="130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</row>
    <row r="5" spans="1:67" ht="19.95" customHeight="1">
      <c r="A5" s="133"/>
      <c r="B5" s="134">
        <v>2</v>
      </c>
      <c r="C5" s="186" t="s">
        <v>231</v>
      </c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7">
        <f>'GA55'!N27</f>
        <v>730782</v>
      </c>
      <c r="Q5" s="188"/>
      <c r="R5" s="130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  <c r="BM5" s="131"/>
      <c r="BN5" s="131"/>
    </row>
    <row r="6" spans="1:67" ht="19.95" customHeight="1">
      <c r="A6" s="133"/>
      <c r="B6" s="134">
        <v>3</v>
      </c>
      <c r="C6" s="186" t="s">
        <v>119</v>
      </c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7">
        <f>'EXTRA DEDUCATION'!G11+'EXTRA DEDUCATION'!C4</f>
        <v>0</v>
      </c>
      <c r="Q6" s="188"/>
      <c r="R6" s="130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31"/>
    </row>
    <row r="7" spans="1:67" ht="19.95" customHeight="1">
      <c r="A7" s="133"/>
      <c r="B7" s="134">
        <v>4</v>
      </c>
      <c r="C7" s="189" t="s">
        <v>120</v>
      </c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7">
        <f>P5-P6</f>
        <v>730782</v>
      </c>
      <c r="Q7" s="188"/>
      <c r="R7" s="130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</row>
    <row r="8" spans="1:67" ht="19.95" customHeight="1">
      <c r="A8" s="133"/>
      <c r="B8" s="202">
        <v>5</v>
      </c>
      <c r="C8" s="186" t="s">
        <v>121</v>
      </c>
      <c r="D8" s="186"/>
      <c r="E8" s="186"/>
      <c r="F8" s="186"/>
      <c r="G8" s="186"/>
      <c r="H8" s="186"/>
      <c r="I8" s="186"/>
      <c r="J8" s="186"/>
      <c r="K8" s="186"/>
      <c r="L8" s="186"/>
      <c r="M8" s="203">
        <f>'EXTRA DEDUCATION'!C5</f>
        <v>0</v>
      </c>
      <c r="N8" s="204"/>
      <c r="O8" s="205"/>
      <c r="P8" s="206"/>
      <c r="Q8" s="207"/>
      <c r="R8" s="130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</row>
    <row r="9" spans="1:67" ht="19.95" customHeight="1">
      <c r="A9" s="133"/>
      <c r="B9" s="202"/>
      <c r="C9" s="186" t="s">
        <v>122</v>
      </c>
      <c r="D9" s="186"/>
      <c r="E9" s="186"/>
      <c r="F9" s="186"/>
      <c r="G9" s="186"/>
      <c r="H9" s="186"/>
      <c r="I9" s="186"/>
      <c r="J9" s="186"/>
      <c r="K9" s="186"/>
      <c r="L9" s="186"/>
      <c r="M9" s="209">
        <f>'EXTRA DEDUCATION'!C6</f>
        <v>0</v>
      </c>
      <c r="N9" s="209"/>
      <c r="O9" s="209"/>
      <c r="P9" s="208"/>
      <c r="Q9" s="207"/>
      <c r="R9" s="130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131"/>
    </row>
    <row r="10" spans="1:67" ht="19.95" customHeight="1">
      <c r="A10" s="133"/>
      <c r="B10" s="202"/>
      <c r="C10" s="186" t="s">
        <v>123</v>
      </c>
      <c r="D10" s="186"/>
      <c r="E10" s="186"/>
      <c r="F10" s="186"/>
      <c r="G10" s="186"/>
      <c r="H10" s="186"/>
      <c r="I10" s="186"/>
      <c r="J10" s="186"/>
      <c r="K10" s="186"/>
      <c r="L10" s="186"/>
      <c r="M10" s="209">
        <f>'EXTRA DEDUCATION'!G4</f>
        <v>50000</v>
      </c>
      <c r="N10" s="209"/>
      <c r="O10" s="209"/>
      <c r="P10" s="208"/>
      <c r="Q10" s="207"/>
      <c r="R10" s="130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AN10" s="131"/>
      <c r="AO10" s="131"/>
      <c r="AP10" s="131"/>
      <c r="AQ10" s="131"/>
      <c r="AR10" s="131"/>
      <c r="AS10" s="131"/>
      <c r="AT10" s="131"/>
      <c r="AU10" s="131"/>
      <c r="AV10" s="131"/>
      <c r="AW10" s="131"/>
      <c r="AX10" s="131"/>
      <c r="AY10" s="131"/>
      <c r="AZ10" s="131"/>
      <c r="BA10" s="131"/>
      <c r="BB10" s="131"/>
      <c r="BC10" s="131"/>
      <c r="BD10" s="131"/>
      <c r="BE10" s="131"/>
      <c r="BF10" s="131"/>
      <c r="BG10" s="131"/>
      <c r="BH10" s="131"/>
      <c r="BI10" s="131"/>
      <c r="BJ10" s="131"/>
      <c r="BK10" s="131"/>
      <c r="BL10" s="131"/>
      <c r="BM10" s="131"/>
      <c r="BN10" s="131"/>
    </row>
    <row r="11" spans="1:67" ht="19.95" customHeight="1">
      <c r="A11" s="133"/>
      <c r="B11" s="202"/>
      <c r="C11" s="189" t="s">
        <v>169</v>
      </c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7">
        <f>SUM(M8:O10)</f>
        <v>50000</v>
      </c>
      <c r="Q11" s="188"/>
      <c r="R11" s="130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131"/>
      <c r="BI11" s="131"/>
      <c r="BJ11" s="131"/>
      <c r="BK11" s="131"/>
      <c r="BL11" s="131"/>
      <c r="BM11" s="131"/>
      <c r="BN11" s="131"/>
    </row>
    <row r="12" spans="1:67" ht="19.95" customHeight="1">
      <c r="A12" s="133"/>
      <c r="B12" s="134">
        <v>6</v>
      </c>
      <c r="C12" s="189" t="s">
        <v>124</v>
      </c>
      <c r="D12" s="189"/>
      <c r="E12" s="189"/>
      <c r="F12" s="189"/>
      <c r="G12" s="189"/>
      <c r="H12" s="189"/>
      <c r="I12" s="189"/>
      <c r="J12" s="189"/>
      <c r="K12" s="189"/>
      <c r="L12" s="189"/>
      <c r="M12" s="189"/>
      <c r="N12" s="189"/>
      <c r="O12" s="189"/>
      <c r="P12" s="187">
        <f>P7-P11</f>
        <v>680782</v>
      </c>
      <c r="Q12" s="188"/>
      <c r="R12" s="130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/>
      <c r="BA12" s="131"/>
      <c r="BB12" s="131"/>
      <c r="BC12" s="131"/>
      <c r="BD12" s="131"/>
      <c r="BE12" s="131"/>
      <c r="BF12" s="131"/>
      <c r="BG12" s="131"/>
      <c r="BH12" s="131"/>
      <c r="BI12" s="131"/>
      <c r="BJ12" s="131"/>
      <c r="BK12" s="131"/>
      <c r="BL12" s="131"/>
      <c r="BM12" s="131"/>
      <c r="BN12" s="131"/>
    </row>
    <row r="13" spans="1:67" ht="19.95" customHeight="1">
      <c r="A13" s="133"/>
      <c r="B13" s="202">
        <v>7</v>
      </c>
      <c r="C13" s="211" t="s">
        <v>125</v>
      </c>
      <c r="D13" s="211"/>
      <c r="E13" s="211"/>
      <c r="F13" s="211"/>
      <c r="G13" s="211"/>
      <c r="H13" s="211"/>
      <c r="I13" s="211"/>
      <c r="J13" s="211"/>
      <c r="K13" s="210" t="s">
        <v>126</v>
      </c>
      <c r="L13" s="210"/>
      <c r="M13" s="209">
        <f>'EXTRA DEDUCATION'!C7</f>
        <v>0</v>
      </c>
      <c r="N13" s="209"/>
      <c r="O13" s="209"/>
      <c r="P13" s="206"/>
      <c r="Q13" s="212"/>
      <c r="R13" s="130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/>
      <c r="BA13" s="131"/>
      <c r="BB13" s="131"/>
      <c r="BC13" s="131"/>
      <c r="BD13" s="131"/>
      <c r="BE13" s="131"/>
      <c r="BF13" s="131"/>
      <c r="BG13" s="131"/>
      <c r="BH13" s="131"/>
      <c r="BI13" s="131"/>
      <c r="BJ13" s="131"/>
      <c r="BK13" s="131"/>
      <c r="BL13" s="131"/>
      <c r="BM13" s="131"/>
      <c r="BN13" s="131"/>
    </row>
    <row r="14" spans="1:67" ht="19.95" customHeight="1">
      <c r="A14" s="133"/>
      <c r="B14" s="202"/>
      <c r="C14" s="210" t="s">
        <v>127</v>
      </c>
      <c r="D14" s="210"/>
      <c r="E14" s="210" t="s">
        <v>128</v>
      </c>
      <c r="F14" s="210"/>
      <c r="G14" s="210"/>
      <c r="H14" s="210" t="s">
        <v>129</v>
      </c>
      <c r="I14" s="210"/>
      <c r="J14" s="210"/>
      <c r="K14" s="210" t="s">
        <v>130</v>
      </c>
      <c r="L14" s="210"/>
      <c r="M14" s="210" t="s">
        <v>131</v>
      </c>
      <c r="N14" s="210"/>
      <c r="O14" s="210"/>
      <c r="P14" s="206"/>
      <c r="Q14" s="212"/>
      <c r="R14" s="130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  <c r="AS14" s="131"/>
      <c r="AT14" s="131"/>
      <c r="AU14" s="131"/>
      <c r="AV14" s="131"/>
      <c r="AW14" s="131"/>
      <c r="AX14" s="131"/>
      <c r="AY14" s="131"/>
      <c r="AZ14" s="131"/>
      <c r="BA14" s="131"/>
      <c r="BB14" s="131"/>
      <c r="BC14" s="131"/>
      <c r="BD14" s="131"/>
      <c r="BE14" s="131"/>
      <c r="BF14" s="131"/>
      <c r="BG14" s="131"/>
      <c r="BH14" s="131"/>
      <c r="BI14" s="131"/>
      <c r="BJ14" s="131"/>
      <c r="BK14" s="131"/>
      <c r="BL14" s="131"/>
      <c r="BM14" s="131"/>
      <c r="BN14" s="131"/>
    </row>
    <row r="15" spans="1:67" ht="19.95" customHeight="1">
      <c r="A15" s="133"/>
      <c r="B15" s="202"/>
      <c r="C15" s="210"/>
      <c r="D15" s="210"/>
      <c r="E15" s="209">
        <f>ROUND(M13*0.3,0)</f>
        <v>0</v>
      </c>
      <c r="F15" s="209"/>
      <c r="G15" s="209"/>
      <c r="H15" s="209">
        <f>'EXTRA DEDUCATION'!C10</f>
        <v>0</v>
      </c>
      <c r="I15" s="209"/>
      <c r="J15" s="209"/>
      <c r="K15" s="209">
        <f>'EXTRA DEDUCATION'!C8</f>
        <v>0</v>
      </c>
      <c r="L15" s="209"/>
      <c r="M15" s="209">
        <f>E15+H15+K15</f>
        <v>0</v>
      </c>
      <c r="N15" s="209"/>
      <c r="O15" s="209"/>
      <c r="P15" s="206"/>
      <c r="Q15" s="212"/>
      <c r="R15" s="130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1"/>
      <c r="AH15" s="131"/>
      <c r="AI15" s="131"/>
      <c r="AJ15" s="131"/>
      <c r="AK15" s="131"/>
      <c r="AL15" s="131"/>
      <c r="AM15" s="131"/>
      <c r="AN15" s="131"/>
      <c r="AO15" s="131"/>
      <c r="AP15" s="131"/>
      <c r="AQ15" s="131"/>
      <c r="AR15" s="131"/>
      <c r="AS15" s="131"/>
      <c r="AT15" s="131"/>
      <c r="AU15" s="131"/>
      <c r="AV15" s="131"/>
      <c r="AW15" s="131"/>
      <c r="AX15" s="131"/>
      <c r="AY15" s="131"/>
      <c r="AZ15" s="131"/>
      <c r="BA15" s="131"/>
      <c r="BB15" s="131"/>
      <c r="BC15" s="131"/>
      <c r="BD15" s="131"/>
      <c r="BE15" s="131"/>
      <c r="BF15" s="131"/>
      <c r="BG15" s="131"/>
      <c r="BH15" s="131"/>
      <c r="BI15" s="131"/>
      <c r="BJ15" s="131"/>
      <c r="BK15" s="131"/>
      <c r="BL15" s="131"/>
      <c r="BM15" s="131"/>
      <c r="BN15" s="131"/>
    </row>
    <row r="16" spans="1:67" ht="19.95" customHeight="1">
      <c r="A16" s="133"/>
      <c r="B16" s="134"/>
      <c r="C16" s="189" t="s">
        <v>171</v>
      </c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7">
        <f>M13-M15</f>
        <v>0</v>
      </c>
      <c r="Q16" s="188"/>
      <c r="R16" s="130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131"/>
      <c r="AL16" s="131"/>
      <c r="AM16" s="131"/>
      <c r="AN16" s="131"/>
      <c r="AO16" s="131"/>
      <c r="AP16" s="131"/>
      <c r="AQ16" s="131"/>
      <c r="AR16" s="131"/>
      <c r="AS16" s="131"/>
      <c r="AT16" s="131"/>
      <c r="AU16" s="131"/>
      <c r="AV16" s="131"/>
      <c r="AW16" s="131"/>
      <c r="AX16" s="131"/>
      <c r="AY16" s="131"/>
      <c r="AZ16" s="131"/>
      <c r="BA16" s="131"/>
      <c r="BB16" s="131"/>
      <c r="BC16" s="131"/>
      <c r="BD16" s="131"/>
      <c r="BE16" s="131"/>
      <c r="BF16" s="131"/>
      <c r="BG16" s="131"/>
      <c r="BH16" s="131"/>
      <c r="BI16" s="131"/>
      <c r="BJ16" s="131"/>
      <c r="BK16" s="131"/>
      <c r="BL16" s="131"/>
      <c r="BM16" s="131"/>
      <c r="BN16" s="131"/>
    </row>
    <row r="17" spans="1:66" ht="19.95" customHeight="1">
      <c r="A17" s="133"/>
      <c r="B17" s="134">
        <v>8</v>
      </c>
      <c r="C17" s="189" t="s">
        <v>170</v>
      </c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7">
        <f>P12+P16</f>
        <v>680782</v>
      </c>
      <c r="Q17" s="188"/>
      <c r="R17" s="130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1"/>
      <c r="AH17" s="131"/>
      <c r="AI17" s="131"/>
      <c r="AJ17" s="131"/>
      <c r="AK17" s="131"/>
      <c r="AL17" s="131"/>
      <c r="AM17" s="131"/>
      <c r="AN17" s="131"/>
      <c r="AO17" s="131"/>
      <c r="AP17" s="131"/>
      <c r="AQ17" s="131"/>
      <c r="AR17" s="131"/>
      <c r="AS17" s="131"/>
      <c r="AT17" s="131"/>
      <c r="AU17" s="131"/>
      <c r="AV17" s="131"/>
      <c r="AW17" s="131"/>
      <c r="AX17" s="131"/>
      <c r="AY17" s="131"/>
      <c r="AZ17" s="131"/>
      <c r="BA17" s="131"/>
      <c r="BB17" s="131"/>
      <c r="BC17" s="131"/>
      <c r="BD17" s="131"/>
      <c r="BE17" s="131"/>
      <c r="BF17" s="131"/>
      <c r="BG17" s="131"/>
      <c r="BH17" s="131"/>
      <c r="BI17" s="131"/>
      <c r="BJ17" s="131"/>
      <c r="BK17" s="131"/>
      <c r="BL17" s="131"/>
      <c r="BM17" s="131"/>
      <c r="BN17" s="131"/>
    </row>
    <row r="18" spans="1:66" ht="19.95" customHeight="1">
      <c r="A18" s="133"/>
      <c r="B18" s="134">
        <v>9</v>
      </c>
      <c r="C18" s="216" t="s">
        <v>2</v>
      </c>
      <c r="D18" s="216"/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187">
        <f>'EXTRA DEDUCATION'!G7</f>
        <v>0</v>
      </c>
      <c r="Q18" s="188"/>
      <c r="R18" s="130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1"/>
      <c r="AN18" s="131"/>
      <c r="AO18" s="131"/>
      <c r="AP18" s="131"/>
      <c r="AQ18" s="131"/>
      <c r="AR18" s="131"/>
      <c r="AS18" s="131"/>
      <c r="AT18" s="131"/>
      <c r="AU18" s="131"/>
      <c r="AV18" s="131"/>
      <c r="AW18" s="131"/>
      <c r="AX18" s="131"/>
      <c r="AY18" s="131"/>
      <c r="AZ18" s="131"/>
      <c r="BA18" s="131"/>
      <c r="BB18" s="131"/>
      <c r="BC18" s="131"/>
      <c r="BD18" s="131"/>
      <c r="BE18" s="131"/>
      <c r="BF18" s="131"/>
      <c r="BG18" s="131"/>
      <c r="BH18" s="131"/>
      <c r="BI18" s="131"/>
      <c r="BJ18" s="131"/>
      <c r="BK18" s="131"/>
      <c r="BL18" s="131"/>
      <c r="BM18" s="131"/>
      <c r="BN18" s="131"/>
    </row>
    <row r="19" spans="1:66" ht="19.95" customHeight="1">
      <c r="A19" s="133"/>
      <c r="B19" s="134">
        <v>10</v>
      </c>
      <c r="C19" s="216" t="s">
        <v>172</v>
      </c>
      <c r="D19" s="216"/>
      <c r="E19" s="216"/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187">
        <f>P17+P18</f>
        <v>680782</v>
      </c>
      <c r="Q19" s="188"/>
      <c r="R19" s="130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31"/>
      <c r="AN19" s="131"/>
      <c r="AO19" s="131"/>
      <c r="AP19" s="131"/>
      <c r="AQ19" s="131"/>
      <c r="AR19" s="131"/>
      <c r="AS19" s="131"/>
      <c r="AT19" s="131"/>
      <c r="AU19" s="131"/>
      <c r="AV19" s="131"/>
      <c r="AW19" s="131"/>
      <c r="AX19" s="131"/>
      <c r="AY19" s="131"/>
      <c r="AZ19" s="131"/>
      <c r="BA19" s="131"/>
      <c r="BB19" s="131"/>
      <c r="BC19" s="131"/>
      <c r="BD19" s="131"/>
      <c r="BE19" s="131"/>
      <c r="BF19" s="131"/>
      <c r="BG19" s="131"/>
      <c r="BH19" s="131"/>
      <c r="BI19" s="131"/>
      <c r="BJ19" s="131"/>
      <c r="BK19" s="131"/>
      <c r="BL19" s="131"/>
      <c r="BM19" s="131"/>
      <c r="BN19" s="131"/>
    </row>
    <row r="20" spans="1:66" ht="19.95" customHeight="1">
      <c r="A20" s="133"/>
      <c r="B20" s="202">
        <v>11</v>
      </c>
      <c r="C20" s="216" t="s">
        <v>133</v>
      </c>
      <c r="D20" s="216"/>
      <c r="E20" s="216"/>
      <c r="F20" s="216"/>
      <c r="G20" s="216"/>
      <c r="H20" s="216"/>
      <c r="I20" s="216"/>
      <c r="J20" s="216"/>
      <c r="K20" s="216"/>
      <c r="L20" s="216"/>
      <c r="M20" s="216"/>
      <c r="N20" s="216"/>
      <c r="O20" s="216"/>
      <c r="P20" s="216"/>
      <c r="Q20" s="220"/>
      <c r="R20" s="130"/>
      <c r="S20" s="131"/>
      <c r="T20" s="131"/>
      <c r="U20" s="131"/>
      <c r="V20" s="131"/>
      <c r="W20" s="131"/>
      <c r="X20" s="131"/>
      <c r="Y20" s="131"/>
      <c r="Z20" s="131"/>
      <c r="AA20" s="131"/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/>
      <c r="BA20" s="131"/>
      <c r="BB20" s="131"/>
      <c r="BC20" s="131"/>
      <c r="BD20" s="131"/>
      <c r="BE20" s="131"/>
      <c r="BF20" s="131"/>
      <c r="BG20" s="131"/>
      <c r="BH20" s="131"/>
      <c r="BI20" s="131"/>
      <c r="BJ20" s="131"/>
      <c r="BK20" s="131"/>
      <c r="BL20" s="131"/>
      <c r="BM20" s="131"/>
      <c r="BN20" s="131"/>
    </row>
    <row r="21" spans="1:66" ht="19.95" customHeight="1">
      <c r="A21" s="133"/>
      <c r="B21" s="202"/>
      <c r="C21" s="221" t="s">
        <v>134</v>
      </c>
      <c r="D21" s="222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3"/>
      <c r="R21" s="130"/>
      <c r="S21" s="131"/>
      <c r="T21" s="131"/>
      <c r="U21" s="131"/>
      <c r="V21" s="131"/>
      <c r="W21" s="131"/>
      <c r="X21" s="131"/>
      <c r="Y21" s="131"/>
      <c r="Z21" s="131"/>
      <c r="AA21" s="131"/>
      <c r="AB21" s="131"/>
      <c r="AC21" s="131"/>
      <c r="AD21" s="131"/>
      <c r="AE21" s="131"/>
      <c r="AF21" s="131"/>
      <c r="AG21" s="131"/>
      <c r="AH21" s="131"/>
      <c r="AI21" s="131"/>
      <c r="AJ21" s="131"/>
      <c r="AK21" s="131"/>
      <c r="AL21" s="131"/>
      <c r="AM21" s="131"/>
      <c r="AN21" s="131"/>
      <c r="AO21" s="131"/>
      <c r="AP21" s="131"/>
      <c r="AQ21" s="131"/>
      <c r="AR21" s="131"/>
      <c r="AS21" s="131"/>
      <c r="AT21" s="131"/>
      <c r="AU21" s="131"/>
      <c r="AV21" s="131"/>
      <c r="AW21" s="131"/>
      <c r="AX21" s="131"/>
      <c r="AY21" s="131"/>
      <c r="AZ21" s="131"/>
      <c r="BA21" s="131"/>
      <c r="BB21" s="131"/>
      <c r="BC21" s="131"/>
      <c r="BD21" s="131"/>
      <c r="BE21" s="131"/>
      <c r="BF21" s="131"/>
      <c r="BG21" s="131"/>
      <c r="BH21" s="131"/>
      <c r="BI21" s="131"/>
      <c r="BJ21" s="131"/>
      <c r="BK21" s="131"/>
      <c r="BL21" s="131"/>
      <c r="BM21" s="131"/>
      <c r="BN21" s="131"/>
    </row>
    <row r="22" spans="1:66" ht="19.95" customHeight="1">
      <c r="A22" s="133"/>
      <c r="B22" s="202"/>
      <c r="C22" s="128" t="s">
        <v>53</v>
      </c>
      <c r="D22" s="215" t="s">
        <v>135</v>
      </c>
      <c r="E22" s="215"/>
      <c r="F22" s="215"/>
      <c r="G22" s="215"/>
      <c r="H22" s="224">
        <f>'GA55'!Q27</f>
        <v>60000</v>
      </c>
      <c r="I22" s="224"/>
      <c r="J22" s="210" t="s">
        <v>54</v>
      </c>
      <c r="K22" s="225" t="s">
        <v>136</v>
      </c>
      <c r="L22" s="225"/>
      <c r="M22" s="225"/>
      <c r="N22" s="224">
        <f>'EXTRA DEDUCATION'!G9</f>
        <v>0</v>
      </c>
      <c r="O22" s="224"/>
      <c r="P22" s="210"/>
      <c r="Q22" s="229"/>
      <c r="R22" s="130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1"/>
      <c r="BA22" s="131"/>
      <c r="BB22" s="131"/>
      <c r="BC22" s="131"/>
      <c r="BD22" s="131"/>
      <c r="BE22" s="131"/>
      <c r="BF22" s="131"/>
      <c r="BG22" s="131"/>
      <c r="BH22" s="131"/>
      <c r="BI22" s="131"/>
      <c r="BJ22" s="131"/>
      <c r="BK22" s="131"/>
      <c r="BL22" s="131"/>
      <c r="BM22" s="131"/>
      <c r="BN22" s="131"/>
    </row>
    <row r="23" spans="1:66" ht="19.95" customHeight="1">
      <c r="A23" s="133"/>
      <c r="B23" s="202"/>
      <c r="C23" s="128" t="s">
        <v>55</v>
      </c>
      <c r="D23" s="215" t="s">
        <v>173</v>
      </c>
      <c r="E23" s="215"/>
      <c r="F23" s="215"/>
      <c r="G23" s="215"/>
      <c r="H23" s="224">
        <f>'GA55'!T27+'EXTRA DEDUCATION'!C11</f>
        <v>0</v>
      </c>
      <c r="I23" s="224"/>
      <c r="J23" s="210"/>
      <c r="K23" s="225"/>
      <c r="L23" s="225"/>
      <c r="M23" s="225"/>
      <c r="N23" s="224"/>
      <c r="O23" s="224"/>
      <c r="P23" s="210"/>
      <c r="Q23" s="229"/>
      <c r="R23" s="130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1"/>
      <c r="AM23" s="131"/>
      <c r="AN23" s="131"/>
      <c r="AO23" s="131"/>
      <c r="AP23" s="131"/>
      <c r="AQ23" s="131"/>
      <c r="AR23" s="131"/>
      <c r="AS23" s="131"/>
      <c r="AT23" s="131"/>
      <c r="AU23" s="131"/>
      <c r="AV23" s="131"/>
      <c r="AW23" s="131"/>
      <c r="AX23" s="131"/>
      <c r="AY23" s="131"/>
      <c r="AZ23" s="131"/>
      <c r="BA23" s="131"/>
      <c r="BB23" s="131"/>
      <c r="BC23" s="131"/>
      <c r="BD23" s="131"/>
      <c r="BE23" s="131"/>
      <c r="BF23" s="131"/>
      <c r="BG23" s="131"/>
      <c r="BH23" s="131"/>
      <c r="BI23" s="131"/>
      <c r="BJ23" s="131"/>
      <c r="BK23" s="131"/>
      <c r="BL23" s="131"/>
      <c r="BM23" s="131"/>
      <c r="BN23" s="131"/>
    </row>
    <row r="24" spans="1:66" ht="19.95" customHeight="1">
      <c r="A24" s="133"/>
      <c r="B24" s="202"/>
      <c r="C24" s="128" t="s">
        <v>56</v>
      </c>
      <c r="D24" s="215" t="s">
        <v>138</v>
      </c>
      <c r="E24" s="215"/>
      <c r="F24" s="215"/>
      <c r="G24" s="215"/>
      <c r="H24" s="224">
        <f>'EXTRA DEDUCATION'!C15</f>
        <v>0</v>
      </c>
      <c r="I24" s="224"/>
      <c r="J24" s="128" t="s">
        <v>57</v>
      </c>
      <c r="K24" s="213" t="s">
        <v>137</v>
      </c>
      <c r="L24" s="213"/>
      <c r="M24" s="213"/>
      <c r="N24" s="214">
        <f>'EXTRA DEDUCATION'!G21</f>
        <v>0</v>
      </c>
      <c r="O24" s="214"/>
      <c r="P24" s="210"/>
      <c r="Q24" s="229"/>
      <c r="R24" s="130"/>
      <c r="S24" s="131"/>
      <c r="T24" s="131"/>
      <c r="U24" s="131"/>
      <c r="V24" s="131"/>
      <c r="W24" s="131"/>
      <c r="X24" s="131"/>
      <c r="Y24" s="131"/>
      <c r="Z24" s="131"/>
      <c r="AA24" s="131"/>
      <c r="AB24" s="131"/>
      <c r="AC24" s="131"/>
      <c r="AD24" s="131"/>
      <c r="AE24" s="131"/>
      <c r="AF24" s="131"/>
      <c r="AG24" s="131"/>
      <c r="AH24" s="131"/>
      <c r="AI24" s="131"/>
      <c r="AJ24" s="131"/>
      <c r="AK24" s="131"/>
      <c r="AL24" s="131"/>
      <c r="AM24" s="131"/>
      <c r="AN24" s="131"/>
      <c r="AO24" s="131"/>
      <c r="AP24" s="131"/>
      <c r="AQ24" s="131"/>
      <c r="AR24" s="131"/>
      <c r="AS24" s="131"/>
      <c r="AT24" s="131"/>
      <c r="AU24" s="131"/>
      <c r="AV24" s="131"/>
      <c r="AW24" s="131"/>
      <c r="AX24" s="131"/>
      <c r="AY24" s="131"/>
      <c r="AZ24" s="131"/>
      <c r="BA24" s="131"/>
      <c r="BB24" s="131"/>
      <c r="BC24" s="131"/>
      <c r="BD24" s="131"/>
      <c r="BE24" s="131"/>
      <c r="BF24" s="131"/>
      <c r="BG24" s="131"/>
      <c r="BH24" s="131"/>
      <c r="BI24" s="131"/>
      <c r="BJ24" s="131"/>
      <c r="BK24" s="131"/>
      <c r="BL24" s="131"/>
      <c r="BM24" s="131"/>
      <c r="BN24" s="131"/>
    </row>
    <row r="25" spans="1:66" ht="19.95" customHeight="1">
      <c r="A25" s="133"/>
      <c r="B25" s="202"/>
      <c r="C25" s="128" t="s">
        <v>58</v>
      </c>
      <c r="D25" s="215" t="s">
        <v>140</v>
      </c>
      <c r="E25" s="215"/>
      <c r="F25" s="215"/>
      <c r="G25" s="215"/>
      <c r="H25" s="224">
        <f>'EXTRA DEDUCATION'!C17</f>
        <v>0</v>
      </c>
      <c r="I25" s="224"/>
      <c r="J25" s="128" t="s">
        <v>59</v>
      </c>
      <c r="K25" s="230" t="s">
        <v>139</v>
      </c>
      <c r="L25" s="231"/>
      <c r="M25" s="232"/>
      <c r="N25" s="214">
        <f>'EXTRA DEDUCATION'!C15</f>
        <v>0</v>
      </c>
      <c r="O25" s="214"/>
      <c r="P25" s="210"/>
      <c r="Q25" s="229"/>
      <c r="R25" s="130"/>
      <c r="S25" s="131"/>
      <c r="T25" s="131"/>
      <c r="U25" s="131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  <c r="AF25" s="131"/>
      <c r="AG25" s="131"/>
      <c r="AH25" s="131"/>
      <c r="AI25" s="131"/>
      <c r="AJ25" s="131"/>
      <c r="AK25" s="131"/>
      <c r="AL25" s="131"/>
      <c r="AM25" s="131"/>
      <c r="AN25" s="131"/>
      <c r="AO25" s="131"/>
      <c r="AP25" s="131"/>
      <c r="AQ25" s="131"/>
      <c r="AR25" s="131"/>
      <c r="AS25" s="131"/>
      <c r="AT25" s="131"/>
      <c r="AU25" s="131"/>
      <c r="AV25" s="131"/>
      <c r="AW25" s="131"/>
      <c r="AX25" s="131"/>
      <c r="AY25" s="131"/>
      <c r="AZ25" s="131"/>
      <c r="BA25" s="131"/>
      <c r="BB25" s="131"/>
      <c r="BC25" s="131"/>
      <c r="BD25" s="131"/>
      <c r="BE25" s="131"/>
      <c r="BF25" s="131"/>
      <c r="BG25" s="131"/>
      <c r="BH25" s="131"/>
      <c r="BI25" s="131"/>
      <c r="BJ25" s="131"/>
      <c r="BK25" s="131"/>
      <c r="BL25" s="131"/>
      <c r="BM25" s="131"/>
      <c r="BN25" s="131"/>
    </row>
    <row r="26" spans="1:66" ht="19.95" customHeight="1">
      <c r="A26" s="133"/>
      <c r="B26" s="202"/>
      <c r="C26" s="128" t="s">
        <v>60</v>
      </c>
      <c r="D26" s="215" t="s">
        <v>142</v>
      </c>
      <c r="E26" s="215"/>
      <c r="F26" s="215"/>
      <c r="G26" s="215"/>
      <c r="H26" s="224">
        <f>'EXTRA DEDUCATION'!C18</f>
        <v>0</v>
      </c>
      <c r="I26" s="224"/>
      <c r="J26" s="128" t="s">
        <v>61</v>
      </c>
      <c r="K26" s="213" t="s">
        <v>141</v>
      </c>
      <c r="L26" s="213"/>
      <c r="M26" s="213"/>
      <c r="N26" s="214">
        <f>'EXTRA DEDUCATION'!C13</f>
        <v>0</v>
      </c>
      <c r="O26" s="214"/>
      <c r="P26" s="210"/>
      <c r="Q26" s="229"/>
      <c r="R26" s="130"/>
      <c r="S26" s="131"/>
      <c r="T26" s="131"/>
      <c r="U26" s="131"/>
      <c r="V26" s="131"/>
      <c r="W26" s="131"/>
      <c r="X26" s="131"/>
      <c r="Y26" s="131"/>
      <c r="Z26" s="131"/>
      <c r="AA26" s="131"/>
      <c r="AB26" s="131"/>
      <c r="AC26" s="131"/>
      <c r="AD26" s="131"/>
      <c r="AE26" s="131"/>
      <c r="AF26" s="131"/>
      <c r="AG26" s="131"/>
      <c r="AH26" s="131"/>
      <c r="AI26" s="131"/>
      <c r="AJ26" s="131"/>
      <c r="AK26" s="131"/>
      <c r="AL26" s="131"/>
      <c r="AM26" s="131"/>
      <c r="AN26" s="131"/>
      <c r="AO26" s="131"/>
      <c r="AP26" s="131"/>
      <c r="AQ26" s="131"/>
      <c r="AR26" s="131"/>
      <c r="AS26" s="131"/>
      <c r="AT26" s="131"/>
      <c r="AU26" s="131"/>
      <c r="AV26" s="131"/>
      <c r="AW26" s="131"/>
      <c r="AX26" s="131"/>
      <c r="AY26" s="131"/>
      <c r="AZ26" s="131"/>
      <c r="BA26" s="131"/>
      <c r="BB26" s="131"/>
      <c r="BC26" s="131"/>
      <c r="BD26" s="131"/>
      <c r="BE26" s="131"/>
      <c r="BF26" s="131"/>
      <c r="BG26" s="131"/>
      <c r="BH26" s="131"/>
      <c r="BI26" s="131"/>
      <c r="BJ26" s="131"/>
      <c r="BK26" s="131"/>
      <c r="BL26" s="131"/>
      <c r="BM26" s="131"/>
      <c r="BN26" s="131"/>
    </row>
    <row r="27" spans="1:66" ht="19.95" customHeight="1">
      <c r="A27" s="133"/>
      <c r="B27" s="202"/>
      <c r="C27" s="128" t="s">
        <v>62</v>
      </c>
      <c r="D27" s="215" t="s">
        <v>195</v>
      </c>
      <c r="E27" s="215"/>
      <c r="F27" s="215"/>
      <c r="G27" s="215"/>
      <c r="H27" s="224">
        <f>'GA55'!O27</f>
        <v>46402</v>
      </c>
      <c r="I27" s="224"/>
      <c r="J27" s="128" t="s">
        <v>63</v>
      </c>
      <c r="K27" s="213" t="s">
        <v>143</v>
      </c>
      <c r="L27" s="213"/>
      <c r="M27" s="213"/>
      <c r="N27" s="214">
        <f>'EXTRA DEDUCATION'!C20</f>
        <v>0</v>
      </c>
      <c r="O27" s="214"/>
      <c r="P27" s="210"/>
      <c r="Q27" s="229"/>
      <c r="R27" s="130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  <c r="AF27" s="131"/>
      <c r="AG27" s="131"/>
      <c r="AH27" s="131"/>
      <c r="AI27" s="131"/>
      <c r="AJ27" s="131"/>
      <c r="AK27" s="131"/>
      <c r="AL27" s="131"/>
      <c r="AM27" s="131"/>
      <c r="AN27" s="131"/>
      <c r="AO27" s="131"/>
      <c r="AP27" s="131"/>
      <c r="AQ27" s="131"/>
      <c r="AR27" s="131"/>
      <c r="AS27" s="131"/>
      <c r="AT27" s="131"/>
      <c r="AU27" s="131"/>
      <c r="AV27" s="131"/>
      <c r="AW27" s="131"/>
      <c r="AX27" s="131"/>
      <c r="AY27" s="131"/>
      <c r="AZ27" s="131"/>
      <c r="BA27" s="131"/>
      <c r="BB27" s="131"/>
      <c r="BC27" s="131"/>
      <c r="BD27" s="131"/>
      <c r="BE27" s="131"/>
      <c r="BF27" s="131"/>
      <c r="BG27" s="131"/>
      <c r="BH27" s="131"/>
      <c r="BI27" s="131"/>
      <c r="BJ27" s="131"/>
      <c r="BK27" s="131"/>
      <c r="BL27" s="131"/>
      <c r="BM27" s="131"/>
      <c r="BN27" s="131"/>
    </row>
    <row r="28" spans="1:66" ht="19.95" customHeight="1">
      <c r="A28" s="133"/>
      <c r="B28" s="202"/>
      <c r="C28" s="128" t="s">
        <v>64</v>
      </c>
      <c r="D28" s="215" t="s">
        <v>145</v>
      </c>
      <c r="E28" s="215"/>
      <c r="F28" s="215"/>
      <c r="G28" s="215"/>
      <c r="H28" s="214">
        <f>'GA55'!U27</f>
        <v>1400</v>
      </c>
      <c r="I28" s="214"/>
      <c r="J28" s="128" t="s">
        <v>65</v>
      </c>
      <c r="K28" s="213" t="s">
        <v>144</v>
      </c>
      <c r="L28" s="213"/>
      <c r="M28" s="213"/>
      <c r="N28" s="214">
        <f>'EXTRA DEDUCATION'!G10</f>
        <v>0</v>
      </c>
      <c r="O28" s="214"/>
      <c r="P28" s="210"/>
      <c r="Q28" s="229"/>
      <c r="R28" s="130"/>
      <c r="S28" s="131"/>
      <c r="T28" s="131"/>
      <c r="U28" s="131"/>
      <c r="V28" s="131"/>
      <c r="W28" s="131"/>
      <c r="X28" s="131"/>
      <c r="Y28" s="131"/>
      <c r="Z28" s="131"/>
      <c r="AA28" s="131"/>
      <c r="AB28" s="131"/>
      <c r="AC28" s="131"/>
      <c r="AD28" s="131"/>
      <c r="AE28" s="131"/>
      <c r="AF28" s="131"/>
      <c r="AG28" s="131"/>
      <c r="AH28" s="131"/>
      <c r="AI28" s="131"/>
      <c r="AJ28" s="131"/>
      <c r="AK28" s="131"/>
      <c r="AL28" s="131"/>
      <c r="AM28" s="131"/>
      <c r="AN28" s="131"/>
      <c r="AO28" s="131"/>
      <c r="AP28" s="131"/>
      <c r="AQ28" s="131"/>
      <c r="AR28" s="131"/>
      <c r="AS28" s="131"/>
      <c r="AT28" s="131"/>
      <c r="AU28" s="131"/>
      <c r="AV28" s="131"/>
      <c r="AW28" s="131"/>
      <c r="AX28" s="131"/>
      <c r="AY28" s="131"/>
      <c r="AZ28" s="131"/>
      <c r="BA28" s="131"/>
      <c r="BB28" s="131"/>
      <c r="BC28" s="131"/>
      <c r="BD28" s="131"/>
      <c r="BE28" s="131"/>
      <c r="BF28" s="131"/>
      <c r="BG28" s="131"/>
      <c r="BH28" s="131"/>
      <c r="BI28" s="131"/>
      <c r="BJ28" s="131"/>
      <c r="BK28" s="131"/>
      <c r="BL28" s="131"/>
      <c r="BM28" s="131"/>
      <c r="BN28" s="131"/>
    </row>
    <row r="29" spans="1:66" ht="19.95" customHeight="1">
      <c r="A29" s="133"/>
      <c r="B29" s="202"/>
      <c r="C29" s="128" t="s">
        <v>66</v>
      </c>
      <c r="D29" s="215" t="s">
        <v>147</v>
      </c>
      <c r="E29" s="215"/>
      <c r="F29" s="215"/>
      <c r="G29" s="215"/>
      <c r="H29" s="214">
        <f>'EXTRA DEDUCATION'!C14</f>
        <v>0</v>
      </c>
      <c r="I29" s="214"/>
      <c r="J29" s="128" t="s">
        <v>67</v>
      </c>
      <c r="K29" s="213" t="s">
        <v>146</v>
      </c>
      <c r="L29" s="213"/>
      <c r="M29" s="213"/>
      <c r="N29" s="214">
        <f>'EXTRA DEDUCATION'!C12</f>
        <v>0</v>
      </c>
      <c r="O29" s="214"/>
      <c r="P29" s="210"/>
      <c r="Q29" s="229"/>
      <c r="R29" s="130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  <c r="AF29" s="131"/>
      <c r="AG29" s="131"/>
      <c r="AH29" s="131"/>
      <c r="AI29" s="131"/>
      <c r="AJ29" s="131"/>
      <c r="AK29" s="131"/>
      <c r="AL29" s="131"/>
      <c r="AM29" s="131"/>
      <c r="AN29" s="131"/>
      <c r="AO29" s="131"/>
      <c r="AP29" s="131"/>
      <c r="AQ29" s="131"/>
      <c r="AR29" s="131"/>
      <c r="AS29" s="131"/>
      <c r="AT29" s="131"/>
      <c r="AU29" s="131"/>
      <c r="AV29" s="131"/>
      <c r="AW29" s="131"/>
      <c r="AX29" s="131"/>
      <c r="AY29" s="131"/>
      <c r="AZ29" s="131"/>
      <c r="BA29" s="131"/>
      <c r="BB29" s="131"/>
      <c r="BC29" s="131"/>
      <c r="BD29" s="131"/>
      <c r="BE29" s="131"/>
      <c r="BF29" s="131"/>
      <c r="BG29" s="131"/>
      <c r="BH29" s="131"/>
      <c r="BI29" s="131"/>
      <c r="BJ29" s="131"/>
      <c r="BK29" s="131"/>
      <c r="BL29" s="131"/>
      <c r="BM29" s="131"/>
      <c r="BN29" s="131"/>
    </row>
    <row r="30" spans="1:66" ht="19.95" customHeight="1">
      <c r="A30" s="133"/>
      <c r="B30" s="202"/>
      <c r="C30" s="128" t="s">
        <v>68</v>
      </c>
      <c r="D30" s="215" t="s">
        <v>148</v>
      </c>
      <c r="E30" s="215"/>
      <c r="F30" s="215"/>
      <c r="G30" s="215"/>
      <c r="H30" s="214">
        <f>'EXTRA DEDUCATION'!C9</f>
        <v>0</v>
      </c>
      <c r="I30" s="214"/>
      <c r="J30" s="128" t="s">
        <v>115</v>
      </c>
      <c r="K30" s="226" t="s">
        <v>213</v>
      </c>
      <c r="L30" s="226"/>
      <c r="M30" s="226"/>
      <c r="N30" s="214">
        <f>'EXTRA DEDUCATION'!G8</f>
        <v>0</v>
      </c>
      <c r="O30" s="214"/>
      <c r="P30" s="210"/>
      <c r="Q30" s="229"/>
      <c r="R30" s="130"/>
      <c r="S30" s="131"/>
      <c r="T30" s="131"/>
      <c r="U30" s="131"/>
      <c r="V30" s="131"/>
      <c r="W30" s="131"/>
      <c r="X30" s="131"/>
      <c r="Y30" s="131"/>
      <c r="Z30" s="131"/>
      <c r="AA30" s="131"/>
      <c r="AB30" s="131"/>
      <c r="AC30" s="131"/>
      <c r="AD30" s="131"/>
      <c r="AE30" s="131"/>
      <c r="AF30" s="131"/>
      <c r="AG30" s="131"/>
      <c r="AH30" s="131"/>
      <c r="AI30" s="131"/>
      <c r="AJ30" s="131"/>
      <c r="AK30" s="131"/>
      <c r="AL30" s="131"/>
      <c r="AM30" s="131"/>
      <c r="AN30" s="131"/>
      <c r="AO30" s="131"/>
      <c r="AP30" s="131"/>
      <c r="AQ30" s="131"/>
      <c r="AR30" s="131"/>
      <c r="AS30" s="131"/>
      <c r="AT30" s="131"/>
      <c r="AU30" s="131"/>
      <c r="AV30" s="131"/>
      <c r="AW30" s="131"/>
      <c r="AX30" s="131"/>
      <c r="AY30" s="131"/>
      <c r="AZ30" s="131"/>
      <c r="BA30" s="131"/>
      <c r="BB30" s="131"/>
      <c r="BC30" s="131"/>
      <c r="BD30" s="131"/>
      <c r="BE30" s="131"/>
      <c r="BF30" s="131"/>
      <c r="BG30" s="131"/>
      <c r="BH30" s="131"/>
      <c r="BI30" s="131"/>
      <c r="BJ30" s="131"/>
      <c r="BK30" s="131"/>
      <c r="BL30" s="131"/>
      <c r="BM30" s="131"/>
      <c r="BN30" s="131"/>
    </row>
    <row r="31" spans="1:66" ht="19.95" customHeight="1">
      <c r="A31" s="133"/>
      <c r="B31" s="202"/>
      <c r="C31" s="128" t="s">
        <v>69</v>
      </c>
      <c r="D31" s="215" t="s">
        <v>70</v>
      </c>
      <c r="E31" s="215"/>
      <c r="F31" s="215"/>
      <c r="G31" s="215"/>
      <c r="H31" s="214">
        <f>'EXTRA DEDUCATION'!C19</f>
        <v>0</v>
      </c>
      <c r="I31" s="214"/>
      <c r="J31" s="128" t="s">
        <v>116</v>
      </c>
      <c r="K31" s="227" t="s">
        <v>174</v>
      </c>
      <c r="L31" s="227"/>
      <c r="M31" s="227"/>
      <c r="N31" s="228">
        <f>SUM(H22:I31)+SUM(N22:O30)</f>
        <v>107802</v>
      </c>
      <c r="O31" s="228"/>
      <c r="P31" s="210"/>
      <c r="Q31" s="229"/>
      <c r="R31" s="130"/>
      <c r="S31" s="131"/>
      <c r="T31" s="131"/>
      <c r="U31" s="131"/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  <c r="AF31" s="131"/>
      <c r="AG31" s="131"/>
      <c r="AH31" s="131"/>
      <c r="AI31" s="131"/>
      <c r="AJ31" s="131"/>
      <c r="AK31" s="131"/>
      <c r="AL31" s="131"/>
      <c r="AM31" s="131"/>
      <c r="AN31" s="131"/>
      <c r="AO31" s="131"/>
      <c r="AP31" s="131"/>
      <c r="AQ31" s="131"/>
      <c r="AR31" s="131"/>
      <c r="AS31" s="131"/>
      <c r="AT31" s="131"/>
      <c r="AU31" s="131"/>
      <c r="AV31" s="131"/>
      <c r="AW31" s="131"/>
      <c r="AX31" s="131"/>
      <c r="AY31" s="131"/>
      <c r="AZ31" s="131"/>
      <c r="BA31" s="131"/>
      <c r="BB31" s="131"/>
      <c r="BC31" s="131"/>
      <c r="BD31" s="131"/>
      <c r="BE31" s="131"/>
      <c r="BF31" s="131"/>
      <c r="BG31" s="131"/>
      <c r="BH31" s="131"/>
      <c r="BI31" s="131"/>
      <c r="BJ31" s="131"/>
      <c r="BK31" s="131"/>
      <c r="BL31" s="131"/>
      <c r="BM31" s="131"/>
      <c r="BN31" s="131"/>
    </row>
    <row r="32" spans="1:66" ht="19.95" customHeight="1">
      <c r="A32" s="133"/>
      <c r="B32" s="202"/>
      <c r="C32" s="189" t="s">
        <v>175</v>
      </c>
      <c r="D32" s="189"/>
      <c r="E32" s="189"/>
      <c r="F32" s="189"/>
      <c r="G32" s="189"/>
      <c r="H32" s="189"/>
      <c r="I32" s="189"/>
      <c r="J32" s="189"/>
      <c r="K32" s="189"/>
      <c r="L32" s="189"/>
      <c r="M32" s="189"/>
      <c r="N32" s="189"/>
      <c r="O32" s="189"/>
      <c r="P32" s="187">
        <f>IF(N31&lt;150001,ROUND(N31,0),150000)</f>
        <v>107802</v>
      </c>
      <c r="Q32" s="188"/>
      <c r="R32" s="130"/>
      <c r="S32" s="131"/>
      <c r="T32" s="131"/>
      <c r="U32" s="131"/>
      <c r="V32" s="131"/>
      <c r="W32" s="131"/>
      <c r="X32" s="131"/>
      <c r="Y32" s="131"/>
      <c r="Z32" s="131"/>
      <c r="AA32" s="131"/>
      <c r="AB32" s="131"/>
      <c r="AC32" s="131"/>
      <c r="AD32" s="131"/>
      <c r="AE32" s="131"/>
      <c r="AF32" s="131"/>
      <c r="AG32" s="131"/>
      <c r="AH32" s="131"/>
      <c r="AI32" s="131"/>
      <c r="AJ32" s="131"/>
      <c r="AK32" s="131"/>
      <c r="AL32" s="131"/>
      <c r="AM32" s="131"/>
      <c r="AN32" s="131"/>
      <c r="AO32" s="131"/>
      <c r="AP32" s="131"/>
      <c r="AQ32" s="131"/>
      <c r="AR32" s="131"/>
      <c r="AS32" s="131"/>
      <c r="AT32" s="131"/>
      <c r="AU32" s="131"/>
      <c r="AV32" s="131"/>
      <c r="AW32" s="131"/>
      <c r="AX32" s="131"/>
      <c r="AY32" s="131"/>
      <c r="AZ32" s="131"/>
      <c r="BA32" s="131"/>
      <c r="BB32" s="131"/>
      <c r="BC32" s="131"/>
      <c r="BD32" s="131"/>
      <c r="BE32" s="131"/>
      <c r="BF32" s="131"/>
      <c r="BG32" s="131"/>
      <c r="BH32" s="131"/>
      <c r="BI32" s="131"/>
      <c r="BJ32" s="131"/>
      <c r="BK32" s="131"/>
      <c r="BL32" s="131"/>
      <c r="BM32" s="131"/>
      <c r="BN32" s="131"/>
    </row>
    <row r="33" spans="1:66" ht="19.95" customHeight="1">
      <c r="A33" s="133"/>
      <c r="B33" s="202"/>
      <c r="C33" s="217" t="s">
        <v>149</v>
      </c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18">
        <v>0</v>
      </c>
      <c r="Q33" s="219"/>
      <c r="R33" s="130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1"/>
      <c r="BM33" s="131"/>
      <c r="BN33" s="131"/>
    </row>
    <row r="34" spans="1:66" ht="19.95" customHeight="1">
      <c r="A34" s="133"/>
      <c r="B34" s="202"/>
      <c r="C34" s="217" t="s">
        <v>176</v>
      </c>
      <c r="D34" s="217"/>
      <c r="E34" s="217"/>
      <c r="F34" s="217"/>
      <c r="G34" s="217"/>
      <c r="H34" s="217"/>
      <c r="I34" s="217"/>
      <c r="J34" s="217"/>
      <c r="K34" s="217"/>
      <c r="L34" s="217"/>
      <c r="M34" s="217"/>
      <c r="N34" s="217"/>
      <c r="O34" s="217"/>
      <c r="P34" s="218">
        <f>IF('EXTRA DEDUCATION'!C21&gt;=50000,50000,'EXTRA DEDUCATION'!C21)</f>
        <v>0</v>
      </c>
      <c r="Q34" s="219"/>
      <c r="R34" s="130"/>
      <c r="S34" s="131"/>
      <c r="T34" s="131"/>
      <c r="U34" s="131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  <c r="AG34" s="131"/>
      <c r="AH34" s="131"/>
      <c r="AI34" s="131"/>
      <c r="AJ34" s="131"/>
      <c r="AK34" s="131"/>
      <c r="AL34" s="131"/>
      <c r="AM34" s="131"/>
      <c r="AN34" s="131"/>
      <c r="AO34" s="131"/>
      <c r="AP34" s="131"/>
      <c r="AQ34" s="131"/>
      <c r="AR34" s="131"/>
      <c r="AS34" s="131"/>
      <c r="AT34" s="131"/>
      <c r="AU34" s="131"/>
      <c r="AV34" s="131"/>
      <c r="AW34" s="131"/>
      <c r="AX34" s="131"/>
      <c r="AY34" s="131"/>
      <c r="AZ34" s="131"/>
      <c r="BA34" s="131"/>
      <c r="BB34" s="131"/>
      <c r="BC34" s="131"/>
      <c r="BD34" s="131"/>
      <c r="BE34" s="131"/>
      <c r="BF34" s="131"/>
      <c r="BG34" s="131"/>
      <c r="BH34" s="131"/>
      <c r="BI34" s="131"/>
      <c r="BJ34" s="131"/>
      <c r="BK34" s="131"/>
      <c r="BL34" s="131"/>
      <c r="BM34" s="131"/>
      <c r="BN34" s="131"/>
    </row>
    <row r="35" spans="1:66" ht="19.95" customHeight="1">
      <c r="A35" s="133"/>
      <c r="B35" s="202"/>
      <c r="C35" s="189" t="s">
        <v>198</v>
      </c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  <c r="O35" s="189"/>
      <c r="P35" s="187">
        <f>SUM(P32:Q34)</f>
        <v>107802</v>
      </c>
      <c r="Q35" s="188"/>
      <c r="R35" s="130"/>
      <c r="S35" s="131"/>
      <c r="T35" s="131"/>
      <c r="U35" s="131"/>
      <c r="V35" s="131"/>
      <c r="W35" s="131"/>
      <c r="X35" s="131"/>
      <c r="Y35" s="131"/>
      <c r="Z35" s="131"/>
      <c r="AA35" s="131"/>
      <c r="AB35" s="131"/>
      <c r="AC35" s="131"/>
      <c r="AD35" s="131"/>
      <c r="AE35" s="131"/>
      <c r="AF35" s="131"/>
      <c r="AG35" s="131"/>
      <c r="AH35" s="131"/>
      <c r="AI35" s="131"/>
      <c r="AJ35" s="131"/>
      <c r="AK35" s="131"/>
      <c r="AL35" s="131"/>
      <c r="AM35" s="131"/>
      <c r="AN35" s="131"/>
      <c r="AO35" s="131"/>
      <c r="AP35" s="131"/>
      <c r="AQ35" s="131"/>
      <c r="AR35" s="131"/>
      <c r="AS35" s="131"/>
      <c r="AT35" s="131"/>
      <c r="AU35" s="131"/>
      <c r="AV35" s="131"/>
      <c r="AW35" s="131"/>
      <c r="AX35" s="131"/>
      <c r="AY35" s="131"/>
      <c r="AZ35" s="131"/>
      <c r="BA35" s="131"/>
      <c r="BB35" s="131"/>
      <c r="BC35" s="131"/>
      <c r="BD35" s="131"/>
      <c r="BE35" s="131"/>
      <c r="BF35" s="131"/>
      <c r="BG35" s="131"/>
      <c r="BH35" s="131"/>
      <c r="BI35" s="131"/>
      <c r="BJ35" s="131"/>
      <c r="BK35" s="131"/>
      <c r="BL35" s="131"/>
      <c r="BM35" s="131"/>
      <c r="BN35" s="131"/>
    </row>
    <row r="36" spans="1:66" ht="19.95" customHeight="1">
      <c r="A36" s="133"/>
      <c r="B36" s="202">
        <v>12</v>
      </c>
      <c r="C36" s="216" t="s">
        <v>150</v>
      </c>
      <c r="D36" s="216"/>
      <c r="E36" s="216"/>
      <c r="F36" s="216"/>
      <c r="G36" s="216"/>
      <c r="H36" s="216"/>
      <c r="I36" s="216"/>
      <c r="J36" s="216"/>
      <c r="K36" s="216"/>
      <c r="L36" s="216"/>
      <c r="M36" s="216"/>
      <c r="N36" s="216"/>
      <c r="O36" s="216"/>
      <c r="P36" s="216"/>
      <c r="Q36" s="220"/>
      <c r="R36" s="130"/>
      <c r="S36" s="131"/>
      <c r="T36" s="131"/>
      <c r="U36" s="131"/>
      <c r="V36" s="131"/>
      <c r="W36" s="131"/>
      <c r="X36" s="131"/>
      <c r="Y36" s="131"/>
      <c r="Z36" s="131"/>
      <c r="AA36" s="131"/>
      <c r="AB36" s="131"/>
      <c r="AC36" s="131"/>
      <c r="AD36" s="131"/>
      <c r="AE36" s="131"/>
      <c r="AF36" s="131"/>
      <c r="AG36" s="131"/>
      <c r="AH36" s="131"/>
      <c r="AI36" s="131"/>
      <c r="AJ36" s="131"/>
      <c r="AK36" s="131"/>
      <c r="AL36" s="131"/>
      <c r="AM36" s="131"/>
      <c r="AN36" s="131"/>
      <c r="AO36" s="131"/>
      <c r="AP36" s="131"/>
      <c r="AQ36" s="131"/>
      <c r="AR36" s="131"/>
      <c r="AS36" s="131"/>
      <c r="AT36" s="131"/>
      <c r="AU36" s="131"/>
      <c r="AV36" s="131"/>
      <c r="AW36" s="131"/>
      <c r="AX36" s="131"/>
      <c r="AY36" s="131"/>
      <c r="AZ36" s="131"/>
      <c r="BA36" s="131"/>
      <c r="BB36" s="131"/>
      <c r="BC36" s="131"/>
      <c r="BD36" s="131"/>
      <c r="BE36" s="131"/>
      <c r="BF36" s="131"/>
      <c r="BG36" s="131"/>
      <c r="BH36" s="131"/>
      <c r="BI36" s="131"/>
      <c r="BJ36" s="131"/>
      <c r="BK36" s="131"/>
      <c r="BL36" s="131"/>
      <c r="BM36" s="131"/>
      <c r="BN36" s="131"/>
    </row>
    <row r="37" spans="1:66" ht="19.95" customHeight="1">
      <c r="A37" s="133"/>
      <c r="B37" s="202"/>
      <c r="C37" s="215" t="s">
        <v>151</v>
      </c>
      <c r="D37" s="215"/>
      <c r="E37" s="215"/>
      <c r="F37" s="215"/>
      <c r="G37" s="215"/>
      <c r="H37" s="215"/>
      <c r="I37" s="215"/>
      <c r="J37" s="215"/>
      <c r="K37" s="215"/>
      <c r="L37" s="215"/>
      <c r="M37" s="215"/>
      <c r="N37" s="215"/>
      <c r="O37" s="215"/>
      <c r="P37" s="218">
        <f>'EXTRA DEDUCATION'!G12</f>
        <v>0</v>
      </c>
      <c r="Q37" s="219"/>
      <c r="R37" s="130"/>
      <c r="S37" s="131"/>
      <c r="T37" s="131"/>
      <c r="U37" s="131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  <c r="AH37" s="131"/>
      <c r="AI37" s="131"/>
      <c r="AJ37" s="131"/>
      <c r="AK37" s="131"/>
      <c r="AL37" s="131"/>
      <c r="AM37" s="131"/>
      <c r="AN37" s="131"/>
      <c r="AO37" s="131"/>
      <c r="AP37" s="131"/>
      <c r="AQ37" s="131"/>
      <c r="AR37" s="131"/>
      <c r="AS37" s="131"/>
      <c r="AT37" s="131"/>
      <c r="AU37" s="131"/>
      <c r="AV37" s="131"/>
      <c r="AW37" s="131"/>
      <c r="AX37" s="131"/>
      <c r="AY37" s="131"/>
      <c r="AZ37" s="131"/>
      <c r="BA37" s="131"/>
      <c r="BB37" s="131"/>
      <c r="BC37" s="131"/>
      <c r="BD37" s="131"/>
      <c r="BE37" s="131"/>
      <c r="BF37" s="131"/>
      <c r="BG37" s="131"/>
      <c r="BH37" s="131"/>
      <c r="BI37" s="131"/>
      <c r="BJ37" s="131"/>
      <c r="BK37" s="131"/>
      <c r="BL37" s="131"/>
      <c r="BM37" s="131"/>
      <c r="BN37" s="131"/>
    </row>
    <row r="38" spans="1:66" ht="19.95" customHeight="1">
      <c r="A38" s="133"/>
      <c r="B38" s="202"/>
      <c r="C38" s="215" t="s">
        <v>152</v>
      </c>
      <c r="D38" s="215"/>
      <c r="E38" s="215"/>
      <c r="F38" s="215"/>
      <c r="G38" s="215"/>
      <c r="H38" s="215"/>
      <c r="I38" s="215"/>
      <c r="J38" s="215"/>
      <c r="K38" s="215"/>
      <c r="L38" s="215"/>
      <c r="M38" s="215"/>
      <c r="N38" s="215"/>
      <c r="O38" s="215"/>
      <c r="P38" s="218">
        <f>'EXTRA DEDUCATION'!G13</f>
        <v>0</v>
      </c>
      <c r="Q38" s="219"/>
      <c r="R38" s="130"/>
      <c r="S38" s="131"/>
      <c r="T38" s="131"/>
      <c r="U38" s="131"/>
      <c r="V38" s="131"/>
      <c r="W38" s="131"/>
      <c r="X38" s="131"/>
      <c r="Y38" s="131"/>
      <c r="Z38" s="131"/>
      <c r="AA38" s="131"/>
      <c r="AB38" s="131"/>
      <c r="AC38" s="131"/>
      <c r="AD38" s="131"/>
      <c r="AE38" s="131"/>
      <c r="AF38" s="131"/>
      <c r="AG38" s="131"/>
      <c r="AH38" s="131"/>
      <c r="AI38" s="131"/>
      <c r="AJ38" s="131"/>
      <c r="AK38" s="131"/>
      <c r="AL38" s="131"/>
      <c r="AM38" s="131"/>
      <c r="AN38" s="131"/>
      <c r="AO38" s="131"/>
      <c r="AP38" s="131"/>
      <c r="AQ38" s="131"/>
      <c r="AR38" s="131"/>
      <c r="AS38" s="131"/>
      <c r="AT38" s="131"/>
      <c r="AU38" s="131"/>
      <c r="AV38" s="131"/>
      <c r="AW38" s="131"/>
      <c r="AX38" s="131"/>
      <c r="AY38" s="131"/>
      <c r="AZ38" s="131"/>
      <c r="BA38" s="131"/>
      <c r="BB38" s="131"/>
      <c r="BC38" s="131"/>
      <c r="BD38" s="131"/>
      <c r="BE38" s="131"/>
      <c r="BF38" s="131"/>
      <c r="BG38" s="131"/>
      <c r="BH38" s="131"/>
      <c r="BI38" s="131"/>
      <c r="BJ38" s="131"/>
      <c r="BK38" s="131"/>
      <c r="BL38" s="131"/>
      <c r="BM38" s="131"/>
      <c r="BN38" s="131"/>
    </row>
    <row r="39" spans="1:66" ht="19.95" customHeight="1">
      <c r="A39" s="133"/>
      <c r="B39" s="202"/>
      <c r="C39" s="215" t="s">
        <v>153</v>
      </c>
      <c r="D39" s="215"/>
      <c r="E39" s="215"/>
      <c r="F39" s="215"/>
      <c r="G39" s="215"/>
      <c r="H39" s="215"/>
      <c r="I39" s="215"/>
      <c r="J39" s="215"/>
      <c r="K39" s="215"/>
      <c r="L39" s="215"/>
      <c r="M39" s="215"/>
      <c r="N39" s="215"/>
      <c r="O39" s="215"/>
      <c r="P39" s="218">
        <f>'EXTRA DEDUCATION'!G14</f>
        <v>0</v>
      </c>
      <c r="Q39" s="219"/>
      <c r="R39" s="130"/>
      <c r="S39" s="131"/>
      <c r="T39" s="131"/>
      <c r="U39" s="131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31"/>
      <c r="AJ39" s="131"/>
      <c r="AK39" s="131"/>
      <c r="AL39" s="131"/>
      <c r="AM39" s="131"/>
      <c r="AN39" s="131"/>
      <c r="AO39" s="131"/>
      <c r="AP39" s="131"/>
      <c r="AQ39" s="131"/>
      <c r="AR39" s="131"/>
      <c r="AS39" s="131"/>
      <c r="AT39" s="131"/>
      <c r="AU39" s="131"/>
      <c r="AV39" s="131"/>
      <c r="AW39" s="131"/>
      <c r="AX39" s="131"/>
      <c r="AY39" s="131"/>
      <c r="AZ39" s="131"/>
      <c r="BA39" s="131"/>
      <c r="BB39" s="131"/>
      <c r="BC39" s="131"/>
      <c r="BD39" s="131"/>
      <c r="BE39" s="131"/>
      <c r="BF39" s="131"/>
      <c r="BG39" s="131"/>
      <c r="BH39" s="131"/>
      <c r="BI39" s="131"/>
      <c r="BJ39" s="131"/>
      <c r="BK39" s="131"/>
      <c r="BL39" s="131"/>
      <c r="BM39" s="131"/>
      <c r="BN39" s="131"/>
    </row>
    <row r="40" spans="1:66" ht="19.95" customHeight="1">
      <c r="A40" s="133"/>
      <c r="B40" s="202"/>
      <c r="C40" s="215" t="s">
        <v>154</v>
      </c>
      <c r="D40" s="215"/>
      <c r="E40" s="215"/>
      <c r="F40" s="215"/>
      <c r="G40" s="215"/>
      <c r="H40" s="215"/>
      <c r="I40" s="215"/>
      <c r="J40" s="215"/>
      <c r="K40" s="215"/>
      <c r="L40" s="215"/>
      <c r="M40" s="215"/>
      <c r="N40" s="215"/>
      <c r="O40" s="215"/>
      <c r="P40" s="218">
        <f>'EXTRA DEDUCATION'!G15</f>
        <v>0</v>
      </c>
      <c r="Q40" s="219"/>
      <c r="R40" s="130"/>
      <c r="S40" s="131"/>
      <c r="T40" s="131"/>
      <c r="U40" s="131"/>
      <c r="V40" s="131"/>
      <c r="W40" s="131"/>
      <c r="X40" s="131"/>
      <c r="Y40" s="131"/>
      <c r="Z40" s="131"/>
      <c r="AA40" s="131"/>
      <c r="AB40" s="131"/>
      <c r="AC40" s="131"/>
      <c r="AD40" s="131"/>
      <c r="AE40" s="131"/>
      <c r="AF40" s="131"/>
      <c r="AG40" s="131"/>
      <c r="AH40" s="131"/>
      <c r="AI40" s="131"/>
      <c r="AJ40" s="131"/>
      <c r="AK40" s="131"/>
      <c r="AL40" s="131"/>
      <c r="AM40" s="131"/>
      <c r="AN40" s="131"/>
      <c r="AO40" s="131"/>
      <c r="AP40" s="131"/>
      <c r="AQ40" s="131"/>
      <c r="AR40" s="131"/>
      <c r="AS40" s="131"/>
      <c r="AT40" s="131"/>
      <c r="AU40" s="131"/>
      <c r="AV40" s="131"/>
      <c r="AW40" s="131"/>
      <c r="AX40" s="131"/>
      <c r="AY40" s="131"/>
      <c r="AZ40" s="131"/>
      <c r="BA40" s="131"/>
      <c r="BB40" s="131"/>
      <c r="BC40" s="131"/>
      <c r="BD40" s="131"/>
      <c r="BE40" s="131"/>
      <c r="BF40" s="131"/>
      <c r="BG40" s="131"/>
      <c r="BH40" s="131"/>
      <c r="BI40" s="131"/>
      <c r="BJ40" s="131"/>
      <c r="BK40" s="131"/>
      <c r="BL40" s="131"/>
      <c r="BM40" s="131"/>
      <c r="BN40" s="131"/>
    </row>
    <row r="41" spans="1:66" ht="19.95" customHeight="1">
      <c r="A41" s="133"/>
      <c r="B41" s="202"/>
      <c r="C41" s="215" t="s">
        <v>155</v>
      </c>
      <c r="D41" s="215"/>
      <c r="E41" s="215"/>
      <c r="F41" s="215"/>
      <c r="G41" s="215"/>
      <c r="H41" s="215"/>
      <c r="I41" s="215"/>
      <c r="J41" s="215"/>
      <c r="K41" s="215"/>
      <c r="L41" s="215"/>
      <c r="M41" s="215"/>
      <c r="N41" s="215"/>
      <c r="O41" s="215"/>
      <c r="P41" s="218">
        <f>'EXTRA DEDUCATION'!G16</f>
        <v>0</v>
      </c>
      <c r="Q41" s="219"/>
      <c r="R41" s="130"/>
      <c r="S41" s="131"/>
      <c r="T41" s="131"/>
      <c r="U41" s="131"/>
      <c r="V41" s="131"/>
      <c r="W41" s="131"/>
      <c r="X41" s="131"/>
      <c r="Y41" s="131"/>
      <c r="Z41" s="131"/>
      <c r="AA41" s="131"/>
      <c r="AB41" s="131"/>
      <c r="AC41" s="131"/>
      <c r="AD41" s="131"/>
      <c r="AE41" s="131"/>
      <c r="AF41" s="131"/>
      <c r="AG41" s="131"/>
      <c r="AH41" s="131"/>
      <c r="AI41" s="131"/>
      <c r="AJ41" s="131"/>
      <c r="AK41" s="131"/>
      <c r="AL41" s="131"/>
      <c r="AM41" s="131"/>
      <c r="AN41" s="131"/>
      <c r="AO41" s="131"/>
      <c r="AP41" s="131"/>
      <c r="AQ41" s="131"/>
      <c r="AR41" s="131"/>
      <c r="AS41" s="131"/>
      <c r="AT41" s="131"/>
      <c r="AU41" s="131"/>
      <c r="AV41" s="131"/>
      <c r="AW41" s="131"/>
      <c r="AX41" s="131"/>
      <c r="AY41" s="131"/>
      <c r="AZ41" s="131"/>
      <c r="BA41" s="131"/>
      <c r="BB41" s="131"/>
      <c r="BC41" s="131"/>
      <c r="BD41" s="131"/>
      <c r="BE41" s="131"/>
      <c r="BF41" s="131"/>
      <c r="BG41" s="131"/>
      <c r="BH41" s="131"/>
      <c r="BI41" s="131"/>
      <c r="BJ41" s="131"/>
      <c r="BK41" s="131"/>
      <c r="BL41" s="131"/>
      <c r="BM41" s="131"/>
      <c r="BN41" s="131"/>
    </row>
    <row r="42" spans="1:66" ht="19.95" customHeight="1">
      <c r="A42" s="133"/>
      <c r="B42" s="202"/>
      <c r="C42" s="215" t="s">
        <v>156</v>
      </c>
      <c r="D42" s="215"/>
      <c r="E42" s="215"/>
      <c r="F42" s="215"/>
      <c r="G42" s="215"/>
      <c r="H42" s="215"/>
      <c r="I42" s="215"/>
      <c r="J42" s="215"/>
      <c r="K42" s="215"/>
      <c r="L42" s="215"/>
      <c r="M42" s="215"/>
      <c r="N42" s="215"/>
      <c r="O42" s="215"/>
      <c r="P42" s="218">
        <f>'EXTRA DEDUCATION'!G17</f>
        <v>0</v>
      </c>
      <c r="Q42" s="219"/>
      <c r="R42" s="130"/>
      <c r="S42" s="131"/>
      <c r="T42" s="131"/>
      <c r="U42" s="131"/>
      <c r="V42" s="131"/>
      <c r="W42" s="131"/>
      <c r="X42" s="131"/>
      <c r="Y42" s="131"/>
      <c r="Z42" s="131"/>
      <c r="AA42" s="131"/>
      <c r="AB42" s="131"/>
      <c r="AC42" s="131"/>
      <c r="AD42" s="131"/>
      <c r="AE42" s="131"/>
      <c r="AF42" s="131"/>
      <c r="AG42" s="131"/>
      <c r="AH42" s="131"/>
      <c r="AI42" s="131"/>
      <c r="AJ42" s="131"/>
      <c r="AK42" s="131"/>
      <c r="AL42" s="131"/>
      <c r="AM42" s="131"/>
      <c r="AN42" s="131"/>
      <c r="AO42" s="131"/>
      <c r="AP42" s="131"/>
      <c r="AQ42" s="131"/>
      <c r="AR42" s="131"/>
      <c r="AS42" s="131"/>
      <c r="AT42" s="131"/>
      <c r="AU42" s="131"/>
      <c r="AV42" s="131"/>
      <c r="AW42" s="131"/>
      <c r="AX42" s="131"/>
      <c r="AY42" s="131"/>
      <c r="AZ42" s="131"/>
      <c r="BA42" s="131"/>
      <c r="BB42" s="131"/>
      <c r="BC42" s="131"/>
      <c r="BD42" s="131"/>
      <c r="BE42" s="131"/>
      <c r="BF42" s="131"/>
      <c r="BG42" s="131"/>
      <c r="BH42" s="131"/>
      <c r="BI42" s="131"/>
      <c r="BJ42" s="131"/>
      <c r="BK42" s="131"/>
      <c r="BL42" s="131"/>
      <c r="BM42" s="131"/>
      <c r="BN42" s="131"/>
    </row>
    <row r="43" spans="1:66" ht="19.95" customHeight="1">
      <c r="A43" s="133"/>
      <c r="B43" s="202"/>
      <c r="C43" s="215" t="s">
        <v>190</v>
      </c>
      <c r="D43" s="215"/>
      <c r="E43" s="215"/>
      <c r="F43" s="215"/>
      <c r="G43" s="215"/>
      <c r="H43" s="215"/>
      <c r="I43" s="215"/>
      <c r="J43" s="215"/>
      <c r="K43" s="215"/>
      <c r="L43" s="215"/>
      <c r="M43" s="215"/>
      <c r="N43" s="215"/>
      <c r="O43" s="215"/>
      <c r="P43" s="218">
        <f>IF(MASTERDATA!D14="YES",0,IF('EXTRA DEDUCATION'!G5&gt;10000,10000,'EXTRA DEDUCATION'!G5))</f>
        <v>0</v>
      </c>
      <c r="Q43" s="219"/>
      <c r="R43" s="130"/>
      <c r="S43" s="131"/>
      <c r="T43" s="131"/>
      <c r="U43" s="131"/>
      <c r="V43" s="131"/>
      <c r="W43" s="131"/>
      <c r="X43" s="131"/>
      <c r="Y43" s="131"/>
      <c r="Z43" s="131"/>
      <c r="AA43" s="131"/>
      <c r="AB43" s="131"/>
      <c r="AC43" s="131"/>
      <c r="AD43" s="131"/>
      <c r="AE43" s="131"/>
      <c r="AF43" s="131"/>
      <c r="AG43" s="131"/>
      <c r="AH43" s="131"/>
      <c r="AI43" s="131"/>
      <c r="AJ43" s="131"/>
      <c r="AK43" s="131"/>
      <c r="AL43" s="131"/>
      <c r="AM43" s="131"/>
      <c r="AN43" s="131"/>
      <c r="AO43" s="131"/>
      <c r="AP43" s="131"/>
      <c r="AQ43" s="131"/>
      <c r="AR43" s="131"/>
      <c r="AS43" s="131"/>
      <c r="AT43" s="131"/>
      <c r="AU43" s="131"/>
      <c r="AV43" s="131"/>
      <c r="AW43" s="131"/>
      <c r="AX43" s="131"/>
      <c r="AY43" s="131"/>
      <c r="AZ43" s="131"/>
      <c r="BA43" s="131"/>
      <c r="BB43" s="131"/>
      <c r="BC43" s="131"/>
      <c r="BD43" s="131"/>
      <c r="BE43" s="131"/>
      <c r="BF43" s="131"/>
      <c r="BG43" s="131"/>
      <c r="BH43" s="131"/>
      <c r="BI43" s="131"/>
      <c r="BJ43" s="131"/>
      <c r="BK43" s="131"/>
      <c r="BL43" s="131"/>
      <c r="BM43" s="131"/>
      <c r="BN43" s="131"/>
    </row>
    <row r="44" spans="1:66" ht="19.95" customHeight="1">
      <c r="A44" s="133"/>
      <c r="B44" s="202"/>
      <c r="C44" s="215" t="s">
        <v>178</v>
      </c>
      <c r="D44" s="215"/>
      <c r="E44" s="215"/>
      <c r="F44" s="215"/>
      <c r="G44" s="215"/>
      <c r="H44" s="215"/>
      <c r="I44" s="215"/>
      <c r="J44" s="215"/>
      <c r="K44" s="215"/>
      <c r="L44" s="215"/>
      <c r="M44" s="215"/>
      <c r="N44" s="215"/>
      <c r="O44" s="215"/>
      <c r="P44" s="218">
        <f>IF(MASTERDATA!D14="NO",0,IF('EXTRA DEDUCATION'!G5&lt;50001,'EXTRA DEDUCATION'!G5,50000))</f>
        <v>0</v>
      </c>
      <c r="Q44" s="219"/>
      <c r="R44" s="130"/>
      <c r="S44" s="131"/>
      <c r="T44" s="131"/>
      <c r="U44" s="131"/>
      <c r="V44" s="131"/>
      <c r="W44" s="131"/>
      <c r="X44" s="131"/>
      <c r="Y44" s="131"/>
      <c r="Z44" s="131"/>
      <c r="AA44" s="131"/>
      <c r="AB44" s="131"/>
      <c r="AC44" s="131"/>
      <c r="AD44" s="131"/>
      <c r="AE44" s="131"/>
      <c r="AF44" s="131"/>
      <c r="AG44" s="131"/>
      <c r="AH44" s="131"/>
      <c r="AI44" s="131"/>
      <c r="AJ44" s="131"/>
      <c r="AK44" s="131"/>
      <c r="AL44" s="131"/>
      <c r="AM44" s="131"/>
      <c r="AN44" s="131"/>
      <c r="AO44" s="131"/>
      <c r="AP44" s="131"/>
      <c r="AQ44" s="131"/>
      <c r="AR44" s="131"/>
      <c r="AS44" s="131"/>
      <c r="AT44" s="131"/>
      <c r="AU44" s="131"/>
      <c r="AV44" s="131"/>
      <c r="AW44" s="131"/>
      <c r="AX44" s="131"/>
      <c r="AY44" s="131"/>
      <c r="AZ44" s="131"/>
      <c r="BA44" s="131"/>
      <c r="BB44" s="131"/>
      <c r="BC44" s="131"/>
      <c r="BD44" s="131"/>
      <c r="BE44" s="131"/>
      <c r="BF44" s="131"/>
      <c r="BG44" s="131"/>
      <c r="BH44" s="131"/>
      <c r="BI44" s="131"/>
      <c r="BJ44" s="131"/>
      <c r="BK44" s="131"/>
      <c r="BL44" s="131"/>
      <c r="BM44" s="131"/>
      <c r="BN44" s="131"/>
    </row>
    <row r="45" spans="1:66" ht="19.95" customHeight="1">
      <c r="A45" s="133"/>
      <c r="B45" s="202"/>
      <c r="C45" s="215" t="s">
        <v>177</v>
      </c>
      <c r="D45" s="215"/>
      <c r="E45" s="215"/>
      <c r="F45" s="215"/>
      <c r="G45" s="215"/>
      <c r="H45" s="215"/>
      <c r="I45" s="215"/>
      <c r="J45" s="215"/>
      <c r="K45" s="215"/>
      <c r="L45" s="215"/>
      <c r="M45" s="215"/>
      <c r="N45" s="215"/>
      <c r="O45" s="215"/>
      <c r="P45" s="218">
        <f>'EXTRA DEDUCATION'!G18</f>
        <v>0</v>
      </c>
      <c r="Q45" s="219"/>
      <c r="R45" s="130"/>
      <c r="S45" s="131"/>
      <c r="T45" s="131"/>
      <c r="U45" s="131"/>
      <c r="V45" s="131"/>
      <c r="W45" s="131"/>
      <c r="X45" s="131"/>
      <c r="Y45" s="131"/>
      <c r="Z45" s="131"/>
      <c r="AA45" s="131"/>
      <c r="AB45" s="131"/>
      <c r="AC45" s="131"/>
      <c r="AD45" s="131"/>
      <c r="AE45" s="131"/>
      <c r="AF45" s="131"/>
      <c r="AG45" s="131"/>
      <c r="AH45" s="131"/>
      <c r="AI45" s="131"/>
      <c r="AJ45" s="131"/>
      <c r="AK45" s="131"/>
      <c r="AL45" s="131"/>
      <c r="AM45" s="131"/>
      <c r="AN45" s="131"/>
      <c r="AO45" s="131"/>
      <c r="AP45" s="131"/>
      <c r="AQ45" s="131"/>
      <c r="AR45" s="131"/>
      <c r="AS45" s="131"/>
      <c r="AT45" s="131"/>
      <c r="AU45" s="131"/>
      <c r="AV45" s="131"/>
      <c r="AW45" s="131"/>
      <c r="AX45" s="131"/>
      <c r="AY45" s="131"/>
      <c r="AZ45" s="131"/>
      <c r="BA45" s="131"/>
      <c r="BB45" s="131"/>
      <c r="BC45" s="131"/>
      <c r="BD45" s="131"/>
      <c r="BE45" s="131"/>
      <c r="BF45" s="131"/>
      <c r="BG45" s="131"/>
      <c r="BH45" s="131"/>
      <c r="BI45" s="131"/>
      <c r="BJ45" s="131"/>
      <c r="BK45" s="131"/>
      <c r="BL45" s="131"/>
      <c r="BM45" s="131"/>
      <c r="BN45" s="131"/>
    </row>
    <row r="46" spans="1:66" ht="19.95" customHeight="1">
      <c r="A46" s="133"/>
      <c r="B46" s="202"/>
      <c r="C46" s="189" t="s">
        <v>179</v>
      </c>
      <c r="D46" s="189"/>
      <c r="E46" s="189"/>
      <c r="F46" s="189"/>
      <c r="G46" s="189"/>
      <c r="H46" s="189"/>
      <c r="I46" s="189"/>
      <c r="J46" s="189"/>
      <c r="K46" s="189"/>
      <c r="L46" s="189"/>
      <c r="M46" s="189"/>
      <c r="N46" s="189"/>
      <c r="O46" s="189"/>
      <c r="P46" s="187">
        <f>SUM(P37:Q45)</f>
        <v>0</v>
      </c>
      <c r="Q46" s="188"/>
      <c r="R46" s="130"/>
      <c r="S46" s="131"/>
      <c r="T46" s="131"/>
      <c r="U46" s="131"/>
      <c r="V46" s="131"/>
      <c r="W46" s="131"/>
      <c r="X46" s="131"/>
      <c r="Y46" s="131"/>
      <c r="Z46" s="131"/>
      <c r="AA46" s="131"/>
      <c r="AB46" s="131"/>
      <c r="AC46" s="131"/>
      <c r="AD46" s="131"/>
      <c r="AE46" s="131"/>
      <c r="AF46" s="131"/>
      <c r="AG46" s="131"/>
      <c r="AH46" s="131"/>
      <c r="AI46" s="131"/>
      <c r="AJ46" s="131"/>
      <c r="AK46" s="131"/>
      <c r="AL46" s="131"/>
      <c r="AM46" s="131"/>
      <c r="AN46" s="131"/>
      <c r="AO46" s="131"/>
      <c r="AP46" s="131"/>
      <c r="AQ46" s="131"/>
      <c r="AR46" s="131"/>
      <c r="AS46" s="131"/>
      <c r="AT46" s="131"/>
      <c r="AU46" s="131"/>
      <c r="AV46" s="131"/>
      <c r="AW46" s="131"/>
      <c r="AX46" s="131"/>
      <c r="AY46" s="131"/>
      <c r="AZ46" s="131"/>
      <c r="BA46" s="131"/>
      <c r="BB46" s="131"/>
      <c r="BC46" s="131"/>
      <c r="BD46" s="131"/>
      <c r="BE46" s="131"/>
      <c r="BF46" s="131"/>
      <c r="BG46" s="131"/>
      <c r="BH46" s="131"/>
      <c r="BI46" s="131"/>
      <c r="BJ46" s="131"/>
      <c r="BK46" s="131"/>
      <c r="BL46" s="131"/>
      <c r="BM46" s="131"/>
      <c r="BN46" s="131"/>
    </row>
    <row r="47" spans="1:66" ht="19.95" customHeight="1">
      <c r="A47" s="133"/>
      <c r="B47" s="134">
        <v>13</v>
      </c>
      <c r="C47" s="216" t="s">
        <v>157</v>
      </c>
      <c r="D47" s="216"/>
      <c r="E47" s="216"/>
      <c r="F47" s="216"/>
      <c r="G47" s="216"/>
      <c r="H47" s="216"/>
      <c r="I47" s="216"/>
      <c r="J47" s="216"/>
      <c r="K47" s="216"/>
      <c r="L47" s="216"/>
      <c r="M47" s="216"/>
      <c r="N47" s="216"/>
      <c r="O47" s="216"/>
      <c r="P47" s="187">
        <f>P35+P46</f>
        <v>107802</v>
      </c>
      <c r="Q47" s="188"/>
      <c r="R47" s="130"/>
      <c r="S47" s="131"/>
      <c r="T47" s="131"/>
      <c r="U47" s="131"/>
      <c r="V47" s="131"/>
      <c r="W47" s="131"/>
      <c r="X47" s="131"/>
      <c r="Y47" s="131"/>
      <c r="Z47" s="131"/>
      <c r="AA47" s="131"/>
      <c r="AB47" s="131"/>
      <c r="AC47" s="131"/>
      <c r="AD47" s="131"/>
      <c r="AE47" s="131"/>
      <c r="AF47" s="131"/>
      <c r="AG47" s="131"/>
      <c r="AH47" s="131"/>
      <c r="AI47" s="131"/>
      <c r="AJ47" s="131"/>
      <c r="AK47" s="131"/>
      <c r="AL47" s="131"/>
      <c r="AM47" s="131"/>
      <c r="AN47" s="131"/>
      <c r="AO47" s="131"/>
      <c r="AP47" s="131"/>
      <c r="AQ47" s="131"/>
      <c r="AR47" s="131"/>
      <c r="AS47" s="131"/>
      <c r="AT47" s="131"/>
      <c r="AU47" s="131"/>
      <c r="AV47" s="131"/>
      <c r="AW47" s="131"/>
      <c r="AX47" s="131"/>
      <c r="AY47" s="131"/>
      <c r="AZ47" s="131"/>
      <c r="BA47" s="131"/>
      <c r="BB47" s="131"/>
      <c r="BC47" s="131"/>
      <c r="BD47" s="131"/>
      <c r="BE47" s="131"/>
      <c r="BF47" s="131"/>
      <c r="BG47" s="131"/>
      <c r="BH47" s="131"/>
      <c r="BI47" s="131"/>
      <c r="BJ47" s="131"/>
      <c r="BK47" s="131"/>
      <c r="BL47" s="131"/>
      <c r="BM47" s="131"/>
      <c r="BN47" s="131"/>
    </row>
    <row r="48" spans="1:66" ht="19.95" customHeight="1">
      <c r="A48" s="133"/>
      <c r="B48" s="134">
        <v>14</v>
      </c>
      <c r="C48" s="236" t="s">
        <v>158</v>
      </c>
      <c r="D48" s="236"/>
      <c r="E48" s="236"/>
      <c r="F48" s="236"/>
      <c r="G48" s="236"/>
      <c r="H48" s="236"/>
      <c r="I48" s="236"/>
      <c r="J48" s="236"/>
      <c r="K48" s="236"/>
      <c r="L48" s="236"/>
      <c r="M48" s="236"/>
      <c r="N48" s="236"/>
      <c r="O48" s="236"/>
      <c r="P48" s="187">
        <f>(P19-P47)</f>
        <v>572980</v>
      </c>
      <c r="Q48" s="188"/>
      <c r="R48" s="130"/>
      <c r="S48" s="131"/>
      <c r="T48" s="131"/>
      <c r="U48" s="131"/>
      <c r="V48" s="131"/>
      <c r="W48" s="131"/>
      <c r="X48" s="131"/>
      <c r="Y48" s="131"/>
      <c r="Z48" s="131"/>
      <c r="AA48" s="131"/>
      <c r="AB48" s="131"/>
      <c r="AC48" s="131"/>
      <c r="AD48" s="131"/>
      <c r="AE48" s="131"/>
      <c r="AF48" s="131"/>
      <c r="AG48" s="131"/>
      <c r="AH48" s="131"/>
      <c r="AI48" s="131"/>
      <c r="AJ48" s="131"/>
      <c r="AK48" s="131"/>
      <c r="AL48" s="131"/>
      <c r="AM48" s="131"/>
      <c r="AN48" s="131"/>
      <c r="AO48" s="131"/>
      <c r="AP48" s="131"/>
      <c r="AQ48" s="131"/>
      <c r="AR48" s="131"/>
      <c r="AS48" s="131"/>
      <c r="AT48" s="131"/>
      <c r="AU48" s="131"/>
      <c r="AV48" s="131"/>
      <c r="AW48" s="131"/>
      <c r="AX48" s="131"/>
      <c r="AY48" s="131"/>
      <c r="AZ48" s="131"/>
      <c r="BA48" s="131"/>
      <c r="BB48" s="131"/>
      <c r="BC48" s="131"/>
      <c r="BD48" s="131"/>
      <c r="BE48" s="131"/>
      <c r="BF48" s="131"/>
      <c r="BG48" s="131"/>
      <c r="BH48" s="131"/>
      <c r="BI48" s="131"/>
      <c r="BJ48" s="131"/>
      <c r="BK48" s="131"/>
      <c r="BL48" s="131"/>
      <c r="BM48" s="131"/>
      <c r="BN48" s="131"/>
    </row>
    <row r="49" spans="1:66" ht="19.95" customHeight="1">
      <c r="A49" s="133"/>
      <c r="B49" s="134">
        <v>15</v>
      </c>
      <c r="C49" s="236" t="s">
        <v>159</v>
      </c>
      <c r="D49" s="236"/>
      <c r="E49" s="236"/>
      <c r="F49" s="236"/>
      <c r="G49" s="236"/>
      <c r="H49" s="236"/>
      <c r="I49" s="236"/>
      <c r="J49" s="236"/>
      <c r="K49" s="236"/>
      <c r="L49" s="236"/>
      <c r="M49" s="236"/>
      <c r="N49" s="236"/>
      <c r="O49" s="236"/>
      <c r="P49" s="187">
        <f>ROUND(P48,-1)</f>
        <v>572980</v>
      </c>
      <c r="Q49" s="188"/>
      <c r="R49" s="130"/>
      <c r="S49" s="131"/>
      <c r="T49" s="131"/>
      <c r="U49" s="131"/>
      <c r="V49" s="131"/>
      <c r="W49" s="131"/>
      <c r="X49" s="131"/>
      <c r="Y49" s="131"/>
      <c r="Z49" s="131"/>
      <c r="AA49" s="131"/>
      <c r="AB49" s="131"/>
      <c r="AC49" s="131"/>
      <c r="AD49" s="131"/>
      <c r="AE49" s="131"/>
      <c r="AF49" s="131"/>
      <c r="AG49" s="131"/>
      <c r="AH49" s="131"/>
      <c r="AI49" s="131"/>
      <c r="AJ49" s="131"/>
      <c r="AK49" s="131"/>
      <c r="AL49" s="131"/>
      <c r="AM49" s="131"/>
      <c r="AN49" s="131"/>
      <c r="AO49" s="131"/>
      <c r="AP49" s="131"/>
      <c r="AQ49" s="131"/>
      <c r="AR49" s="131"/>
      <c r="AS49" s="131"/>
      <c r="AT49" s="131"/>
      <c r="AU49" s="131"/>
      <c r="AV49" s="131"/>
      <c r="AW49" s="131"/>
      <c r="AX49" s="131"/>
      <c r="AY49" s="131"/>
      <c r="AZ49" s="131"/>
      <c r="BA49" s="131"/>
      <c r="BB49" s="131"/>
      <c r="BC49" s="131"/>
      <c r="BD49" s="131"/>
      <c r="BE49" s="131"/>
      <c r="BF49" s="131"/>
      <c r="BG49" s="131"/>
      <c r="BH49" s="131"/>
      <c r="BI49" s="131"/>
      <c r="BJ49" s="131"/>
      <c r="BK49" s="131"/>
      <c r="BL49" s="131"/>
      <c r="BM49" s="131"/>
      <c r="BN49" s="131"/>
    </row>
    <row r="50" spans="1:66" ht="19.95" customHeight="1">
      <c r="A50" s="133"/>
      <c r="B50" s="202">
        <v>16</v>
      </c>
      <c r="C50" s="216" t="s">
        <v>160</v>
      </c>
      <c r="D50" s="216"/>
      <c r="E50" s="216"/>
      <c r="F50" s="216"/>
      <c r="G50" s="216"/>
      <c r="H50" s="216"/>
      <c r="I50" s="216"/>
      <c r="J50" s="216"/>
      <c r="K50" s="216"/>
      <c r="L50" s="216"/>
      <c r="M50" s="216"/>
      <c r="N50" s="216"/>
      <c r="O50" s="216"/>
      <c r="P50" s="216"/>
      <c r="Q50" s="220"/>
      <c r="R50" s="130"/>
      <c r="S50" s="131"/>
      <c r="T50" s="131"/>
      <c r="U50" s="131"/>
      <c r="V50" s="131"/>
      <c r="W50" s="131"/>
      <c r="X50" s="131"/>
      <c r="Y50" s="131"/>
      <c r="Z50" s="131"/>
      <c r="AA50" s="131"/>
      <c r="AB50" s="131"/>
      <c r="AC50" s="131"/>
      <c r="AD50" s="131"/>
      <c r="AE50" s="131"/>
      <c r="AF50" s="131"/>
      <c r="AG50" s="131"/>
      <c r="AH50" s="131"/>
      <c r="AI50" s="131"/>
      <c r="AJ50" s="131"/>
      <c r="AK50" s="131"/>
      <c r="AL50" s="131"/>
      <c r="AM50" s="131"/>
      <c r="AN50" s="131"/>
      <c r="AO50" s="131"/>
      <c r="AP50" s="131"/>
      <c r="AQ50" s="131"/>
      <c r="AR50" s="131"/>
      <c r="AS50" s="131"/>
      <c r="AT50" s="131"/>
      <c r="AU50" s="131"/>
      <c r="AV50" s="131"/>
      <c r="AW50" s="131"/>
      <c r="AX50" s="131"/>
      <c r="AY50" s="131"/>
      <c r="AZ50" s="131"/>
      <c r="BA50" s="131"/>
      <c r="BB50" s="131"/>
      <c r="BC50" s="131"/>
      <c r="BD50" s="131"/>
      <c r="BE50" s="131"/>
      <c r="BF50" s="131"/>
      <c r="BG50" s="131"/>
      <c r="BH50" s="131"/>
      <c r="BI50" s="131"/>
      <c r="BJ50" s="131"/>
      <c r="BK50" s="131"/>
      <c r="BL50" s="131"/>
      <c r="BM50" s="131"/>
      <c r="BN50" s="131"/>
    </row>
    <row r="51" spans="1:66" ht="19.95" customHeight="1">
      <c r="A51" s="133"/>
      <c r="B51" s="202"/>
      <c r="C51" s="233" t="s">
        <v>161</v>
      </c>
      <c r="D51" s="233"/>
      <c r="E51" s="233"/>
      <c r="F51" s="233"/>
      <c r="G51" s="233"/>
      <c r="H51" s="233" t="s">
        <v>162</v>
      </c>
      <c r="I51" s="233"/>
      <c r="J51" s="233"/>
      <c r="K51" s="233"/>
      <c r="L51" s="233" t="s">
        <v>163</v>
      </c>
      <c r="M51" s="233"/>
      <c r="N51" s="233"/>
      <c r="O51" s="233"/>
      <c r="P51" s="234"/>
      <c r="Q51" s="235"/>
      <c r="R51" s="130"/>
      <c r="S51" s="131"/>
      <c r="T51" s="131"/>
      <c r="U51" s="131"/>
      <c r="V51" s="131"/>
      <c r="W51" s="131"/>
      <c r="X51" s="131"/>
      <c r="Y51" s="131"/>
      <c r="Z51" s="131"/>
      <c r="AA51" s="131"/>
      <c r="AB51" s="131"/>
      <c r="AC51" s="131"/>
      <c r="AD51" s="131"/>
      <c r="AE51" s="131"/>
      <c r="AF51" s="131"/>
      <c r="AG51" s="131"/>
      <c r="AH51" s="131"/>
      <c r="AI51" s="131"/>
      <c r="AJ51" s="131"/>
      <c r="AK51" s="131"/>
      <c r="AL51" s="131"/>
      <c r="AM51" s="131"/>
      <c r="AN51" s="131"/>
      <c r="AO51" s="131"/>
      <c r="AP51" s="131"/>
      <c r="AQ51" s="131"/>
      <c r="AR51" s="131"/>
      <c r="AS51" s="131"/>
      <c r="AT51" s="131"/>
      <c r="AU51" s="131"/>
      <c r="AV51" s="131"/>
      <c r="AW51" s="131"/>
      <c r="AX51" s="131"/>
      <c r="AY51" s="131"/>
      <c r="AZ51" s="131"/>
      <c r="BA51" s="131"/>
      <c r="BB51" s="131"/>
      <c r="BC51" s="131"/>
      <c r="BD51" s="131"/>
      <c r="BE51" s="131"/>
      <c r="BF51" s="131"/>
      <c r="BG51" s="131"/>
      <c r="BH51" s="131"/>
      <c r="BI51" s="131"/>
      <c r="BJ51" s="131"/>
      <c r="BK51" s="131"/>
      <c r="BL51" s="131"/>
      <c r="BM51" s="131"/>
      <c r="BN51" s="131"/>
    </row>
    <row r="52" spans="1:66" ht="19.95" customHeight="1">
      <c r="A52" s="133"/>
      <c r="B52" s="202"/>
      <c r="C52" s="210" t="s">
        <v>180</v>
      </c>
      <c r="D52" s="210"/>
      <c r="E52" s="210"/>
      <c r="F52" s="210" t="s">
        <v>3</v>
      </c>
      <c r="G52" s="210"/>
      <c r="H52" s="210" t="s">
        <v>182</v>
      </c>
      <c r="I52" s="210"/>
      <c r="J52" s="210"/>
      <c r="K52" s="128" t="s">
        <v>3</v>
      </c>
      <c r="L52" s="210"/>
      <c r="M52" s="210"/>
      <c r="N52" s="210"/>
      <c r="O52" s="128"/>
      <c r="P52" s="187">
        <v>0</v>
      </c>
      <c r="Q52" s="188"/>
      <c r="R52" s="130"/>
      <c r="S52" s="131"/>
      <c r="T52" s="131"/>
      <c r="U52" s="131"/>
      <c r="V52" s="131"/>
      <c r="W52" s="131"/>
      <c r="X52" s="131"/>
      <c r="Y52" s="131"/>
      <c r="Z52" s="131"/>
      <c r="AA52" s="131"/>
      <c r="AB52" s="131"/>
      <c r="AC52" s="131"/>
      <c r="AD52" s="131"/>
      <c r="AE52" s="131"/>
      <c r="AF52" s="131"/>
      <c r="AG52" s="131"/>
      <c r="AH52" s="131"/>
      <c r="AI52" s="131"/>
      <c r="AJ52" s="131"/>
      <c r="AK52" s="131"/>
      <c r="AL52" s="131"/>
      <c r="AM52" s="131"/>
      <c r="AN52" s="131"/>
      <c r="AO52" s="131"/>
      <c r="AP52" s="131"/>
      <c r="AQ52" s="131"/>
      <c r="AR52" s="131"/>
      <c r="AS52" s="131"/>
      <c r="AT52" s="131"/>
      <c r="AU52" s="131"/>
      <c r="AV52" s="131"/>
      <c r="AW52" s="131"/>
      <c r="AX52" s="131"/>
      <c r="AY52" s="131"/>
      <c r="AZ52" s="131"/>
      <c r="BA52" s="131"/>
      <c r="BB52" s="131"/>
      <c r="BC52" s="131"/>
      <c r="BD52" s="131"/>
      <c r="BE52" s="131"/>
      <c r="BF52" s="131"/>
      <c r="BG52" s="131"/>
      <c r="BH52" s="131"/>
      <c r="BI52" s="131"/>
      <c r="BJ52" s="131"/>
      <c r="BK52" s="131"/>
      <c r="BL52" s="131"/>
      <c r="BM52" s="131"/>
      <c r="BN52" s="131"/>
    </row>
    <row r="53" spans="1:66" ht="19.95" customHeight="1">
      <c r="A53" s="133"/>
      <c r="B53" s="202"/>
      <c r="C53" s="210" t="s">
        <v>5</v>
      </c>
      <c r="D53" s="210"/>
      <c r="E53" s="210"/>
      <c r="F53" s="237">
        <v>0.05</v>
      </c>
      <c r="G53" s="210"/>
      <c r="H53" s="210" t="s">
        <v>4</v>
      </c>
      <c r="I53" s="210"/>
      <c r="J53" s="210"/>
      <c r="K53" s="137">
        <v>0.05</v>
      </c>
      <c r="L53" s="210" t="s">
        <v>183</v>
      </c>
      <c r="M53" s="210"/>
      <c r="N53" s="210"/>
      <c r="O53" s="128" t="s">
        <v>3</v>
      </c>
      <c r="P53" s="187">
        <f>ROUND(IF(MASTERDATA!$D$14="NO",IF(P49&lt;250001,0,IF(P49&gt;500000,12500,((P49-250000)*0.05))),IF(P49&lt;300001,0,IF(P49&gt;500000,10000,((P49-300000)*0.05)))),0)</f>
        <v>12500</v>
      </c>
      <c r="Q53" s="188"/>
      <c r="R53" s="130"/>
      <c r="S53" s="131"/>
      <c r="T53" s="131"/>
      <c r="U53" s="131"/>
      <c r="V53" s="131"/>
      <c r="W53" s="131"/>
      <c r="X53" s="131"/>
      <c r="Y53" s="131"/>
      <c r="Z53" s="131"/>
      <c r="AA53" s="131"/>
      <c r="AB53" s="131"/>
      <c r="AC53" s="131"/>
      <c r="AD53" s="131"/>
      <c r="AE53" s="131"/>
      <c r="AF53" s="131"/>
      <c r="AG53" s="131"/>
      <c r="AH53" s="131"/>
      <c r="AI53" s="131"/>
      <c r="AJ53" s="131"/>
      <c r="AK53" s="131"/>
      <c r="AL53" s="131"/>
      <c r="AM53" s="131"/>
      <c r="AN53" s="131"/>
      <c r="AO53" s="131"/>
      <c r="AP53" s="131"/>
      <c r="AQ53" s="131"/>
      <c r="AR53" s="131"/>
      <c r="AS53" s="131"/>
      <c r="AT53" s="131"/>
      <c r="AU53" s="131"/>
      <c r="AV53" s="131"/>
      <c r="AW53" s="131"/>
      <c r="AX53" s="131"/>
      <c r="AY53" s="131"/>
      <c r="AZ53" s="131"/>
      <c r="BA53" s="131"/>
      <c r="BB53" s="131"/>
      <c r="BC53" s="131"/>
      <c r="BD53" s="131"/>
      <c r="BE53" s="131"/>
      <c r="BF53" s="131"/>
      <c r="BG53" s="131"/>
      <c r="BH53" s="131"/>
      <c r="BI53" s="131"/>
      <c r="BJ53" s="131"/>
      <c r="BK53" s="131"/>
      <c r="BL53" s="131"/>
      <c r="BM53" s="131"/>
      <c r="BN53" s="131"/>
    </row>
    <row r="54" spans="1:66" ht="19.95" customHeight="1">
      <c r="A54" s="133"/>
      <c r="B54" s="202"/>
      <c r="C54" s="210" t="s">
        <v>71</v>
      </c>
      <c r="D54" s="210"/>
      <c r="E54" s="210"/>
      <c r="F54" s="237">
        <v>0.2</v>
      </c>
      <c r="G54" s="210"/>
      <c r="H54" s="210" t="s">
        <v>71</v>
      </c>
      <c r="I54" s="210"/>
      <c r="J54" s="210"/>
      <c r="K54" s="137">
        <v>0.2</v>
      </c>
      <c r="L54" s="210" t="s">
        <v>71</v>
      </c>
      <c r="M54" s="210"/>
      <c r="N54" s="210"/>
      <c r="O54" s="137">
        <v>0.2</v>
      </c>
      <c r="P54" s="187">
        <f>IF(P49&lt;500001,0,IF(P49&gt;1000000,100000,((P49-500000)*0.2)))</f>
        <v>14596</v>
      </c>
      <c r="Q54" s="188"/>
      <c r="R54" s="130"/>
      <c r="S54" s="131"/>
      <c r="T54" s="131"/>
      <c r="U54" s="131"/>
      <c r="V54" s="131"/>
      <c r="W54" s="131"/>
      <c r="X54" s="131"/>
      <c r="Y54" s="131"/>
      <c r="Z54" s="131"/>
      <c r="AA54" s="131"/>
      <c r="AB54" s="131"/>
      <c r="AC54" s="131"/>
      <c r="AD54" s="131"/>
      <c r="AE54" s="131"/>
      <c r="AF54" s="131"/>
      <c r="AG54" s="131"/>
      <c r="AH54" s="131"/>
      <c r="AI54" s="131"/>
      <c r="AJ54" s="131"/>
      <c r="AK54" s="131"/>
      <c r="AL54" s="131"/>
      <c r="AM54" s="131"/>
      <c r="AN54" s="131"/>
      <c r="AO54" s="131"/>
      <c r="AP54" s="131"/>
      <c r="AQ54" s="131"/>
      <c r="AR54" s="131"/>
      <c r="AS54" s="131"/>
      <c r="AT54" s="131"/>
      <c r="AU54" s="131"/>
      <c r="AV54" s="131"/>
      <c r="AW54" s="131"/>
      <c r="AX54" s="131"/>
      <c r="AY54" s="131"/>
      <c r="AZ54" s="131"/>
      <c r="BA54" s="131"/>
      <c r="BB54" s="131"/>
      <c r="BC54" s="131"/>
      <c r="BD54" s="131"/>
      <c r="BE54" s="131"/>
      <c r="BF54" s="131"/>
      <c r="BG54" s="131"/>
      <c r="BH54" s="131"/>
      <c r="BI54" s="131"/>
      <c r="BJ54" s="131"/>
      <c r="BK54" s="131"/>
      <c r="BL54" s="131"/>
      <c r="BM54" s="131"/>
      <c r="BN54" s="131"/>
    </row>
    <row r="55" spans="1:66" ht="19.95" customHeight="1">
      <c r="A55" s="133"/>
      <c r="B55" s="202"/>
      <c r="C55" s="210" t="s">
        <v>181</v>
      </c>
      <c r="D55" s="210"/>
      <c r="E55" s="210"/>
      <c r="F55" s="237">
        <v>0.3</v>
      </c>
      <c r="G55" s="210"/>
      <c r="H55" s="210" t="s">
        <v>181</v>
      </c>
      <c r="I55" s="210"/>
      <c r="J55" s="210"/>
      <c r="K55" s="137">
        <v>0.3</v>
      </c>
      <c r="L55" s="210" t="s">
        <v>181</v>
      </c>
      <c r="M55" s="210"/>
      <c r="N55" s="210"/>
      <c r="O55" s="137">
        <v>0.3</v>
      </c>
      <c r="P55" s="187">
        <f>IF(P49&lt;1000001,0,((P49-1000000)*0.3))</f>
        <v>0</v>
      </c>
      <c r="Q55" s="188"/>
      <c r="R55" s="130"/>
      <c r="S55" s="131"/>
      <c r="T55" s="131"/>
      <c r="U55" s="131"/>
      <c r="V55" s="131"/>
      <c r="W55" s="131"/>
      <c r="X55" s="131"/>
      <c r="Y55" s="131"/>
      <c r="Z55" s="131"/>
      <c r="AA55" s="131"/>
      <c r="AB55" s="131"/>
      <c r="AC55" s="131"/>
      <c r="AD55" s="131"/>
      <c r="AE55" s="131"/>
      <c r="AF55" s="131"/>
      <c r="AG55" s="131"/>
      <c r="AH55" s="131"/>
      <c r="AI55" s="131"/>
      <c r="AJ55" s="131"/>
      <c r="AK55" s="131"/>
      <c r="AL55" s="131"/>
      <c r="AM55" s="131"/>
      <c r="AN55" s="131"/>
      <c r="AO55" s="131"/>
      <c r="AP55" s="131"/>
      <c r="AQ55" s="131"/>
      <c r="AR55" s="131"/>
      <c r="AS55" s="131"/>
      <c r="AT55" s="131"/>
      <c r="AU55" s="131"/>
      <c r="AV55" s="131"/>
      <c r="AW55" s="131"/>
      <c r="AX55" s="131"/>
      <c r="AY55" s="131"/>
      <c r="AZ55" s="131"/>
      <c r="BA55" s="131"/>
      <c r="BB55" s="131"/>
      <c r="BC55" s="131"/>
      <c r="BD55" s="131"/>
      <c r="BE55" s="131"/>
      <c r="BF55" s="131"/>
      <c r="BG55" s="131"/>
      <c r="BH55" s="131"/>
      <c r="BI55" s="131"/>
      <c r="BJ55" s="131"/>
      <c r="BK55" s="131"/>
      <c r="BL55" s="131"/>
      <c r="BM55" s="131"/>
      <c r="BN55" s="131"/>
    </row>
    <row r="56" spans="1:66" ht="19.95" customHeight="1">
      <c r="A56" s="133"/>
      <c r="B56" s="202"/>
      <c r="C56" s="240" t="s">
        <v>164</v>
      </c>
      <c r="D56" s="240"/>
      <c r="E56" s="240"/>
      <c r="F56" s="240"/>
      <c r="G56" s="240"/>
      <c r="H56" s="240"/>
      <c r="I56" s="240"/>
      <c r="J56" s="240"/>
      <c r="K56" s="240"/>
      <c r="L56" s="240"/>
      <c r="M56" s="240"/>
      <c r="N56" s="240"/>
      <c r="O56" s="240"/>
      <c r="P56" s="187">
        <f>SUM(P52:Q55)</f>
        <v>27096</v>
      </c>
      <c r="Q56" s="188"/>
      <c r="R56" s="130"/>
      <c r="S56" s="131"/>
      <c r="T56" s="131"/>
      <c r="U56" s="131"/>
      <c r="V56" s="131"/>
      <c r="W56" s="131"/>
      <c r="X56" s="131"/>
      <c r="Y56" s="131"/>
      <c r="Z56" s="131"/>
      <c r="AA56" s="131"/>
      <c r="AB56" s="131"/>
      <c r="AC56" s="131"/>
      <c r="AD56" s="131"/>
      <c r="AE56" s="131"/>
      <c r="AF56" s="131"/>
      <c r="AG56" s="131"/>
      <c r="AH56" s="131"/>
      <c r="AI56" s="131"/>
      <c r="AJ56" s="131"/>
      <c r="AK56" s="131"/>
      <c r="AL56" s="131"/>
      <c r="AM56" s="131"/>
      <c r="AN56" s="131"/>
      <c r="AO56" s="131"/>
      <c r="AP56" s="131"/>
      <c r="AQ56" s="131"/>
      <c r="AR56" s="131"/>
      <c r="AS56" s="131"/>
      <c r="AT56" s="131"/>
      <c r="AU56" s="131"/>
      <c r="AV56" s="131"/>
      <c r="AW56" s="131"/>
      <c r="AX56" s="131"/>
      <c r="AY56" s="131"/>
      <c r="AZ56" s="131"/>
      <c r="BA56" s="131"/>
      <c r="BB56" s="131"/>
      <c r="BC56" s="131"/>
      <c r="BD56" s="131"/>
      <c r="BE56" s="131"/>
      <c r="BF56" s="131"/>
      <c r="BG56" s="131"/>
      <c r="BH56" s="131"/>
      <c r="BI56" s="131"/>
      <c r="BJ56" s="131"/>
      <c r="BK56" s="131"/>
      <c r="BL56" s="131"/>
      <c r="BM56" s="131"/>
      <c r="BN56" s="131"/>
    </row>
    <row r="57" spans="1:66" ht="19.95" customHeight="1">
      <c r="A57" s="133"/>
      <c r="B57" s="202"/>
      <c r="C57" s="238" t="s">
        <v>184</v>
      </c>
      <c r="D57" s="238"/>
      <c r="E57" s="238"/>
      <c r="F57" s="238"/>
      <c r="G57" s="238"/>
      <c r="H57" s="238"/>
      <c r="I57" s="238"/>
      <c r="J57" s="238"/>
      <c r="K57" s="238"/>
      <c r="L57" s="238"/>
      <c r="M57" s="238"/>
      <c r="N57" s="238"/>
      <c r="O57" s="238"/>
      <c r="P57" s="187">
        <f>IF(P49&gt;500000,0,IF(P56&lt;12501,P56,12500))</f>
        <v>0</v>
      </c>
      <c r="Q57" s="188"/>
      <c r="R57" s="130"/>
      <c r="S57" s="131"/>
      <c r="T57" s="131"/>
      <c r="U57" s="131"/>
      <c r="V57" s="131"/>
      <c r="W57" s="131"/>
      <c r="X57" s="131"/>
      <c r="Y57" s="131"/>
      <c r="Z57" s="131"/>
      <c r="AA57" s="131"/>
      <c r="AB57" s="131"/>
      <c r="AC57" s="131"/>
      <c r="AD57" s="131"/>
      <c r="AE57" s="131"/>
      <c r="AF57" s="131"/>
      <c r="AG57" s="131"/>
      <c r="AH57" s="131"/>
      <c r="AI57" s="131"/>
      <c r="AJ57" s="131"/>
      <c r="AK57" s="131"/>
      <c r="AL57" s="131"/>
      <c r="AM57" s="131"/>
      <c r="AN57" s="131"/>
      <c r="AO57" s="131"/>
      <c r="AP57" s="131"/>
      <c r="AQ57" s="131"/>
      <c r="AR57" s="131"/>
      <c r="AS57" s="131"/>
      <c r="AT57" s="131"/>
      <c r="AU57" s="131"/>
      <c r="AV57" s="131"/>
      <c r="AW57" s="131"/>
      <c r="AX57" s="131"/>
      <c r="AY57" s="131"/>
      <c r="AZ57" s="131"/>
      <c r="BA57" s="131"/>
      <c r="BB57" s="131"/>
      <c r="BC57" s="131"/>
      <c r="BD57" s="131"/>
      <c r="BE57" s="131"/>
      <c r="BF57" s="131"/>
      <c r="BG57" s="131"/>
      <c r="BH57" s="131"/>
      <c r="BI57" s="131"/>
      <c r="BJ57" s="131"/>
      <c r="BK57" s="131"/>
      <c r="BL57" s="131"/>
      <c r="BM57" s="131"/>
      <c r="BN57" s="131"/>
    </row>
    <row r="58" spans="1:66" ht="19.95" customHeight="1">
      <c r="A58" s="133"/>
      <c r="B58" s="202"/>
      <c r="C58" s="240" t="s">
        <v>165</v>
      </c>
      <c r="D58" s="240"/>
      <c r="E58" s="240"/>
      <c r="F58" s="240"/>
      <c r="G58" s="240"/>
      <c r="H58" s="240"/>
      <c r="I58" s="240"/>
      <c r="J58" s="240"/>
      <c r="K58" s="240"/>
      <c r="L58" s="240"/>
      <c r="M58" s="240"/>
      <c r="N58" s="240"/>
      <c r="O58" s="240"/>
      <c r="P58" s="187">
        <f>P56-P57</f>
        <v>27096</v>
      </c>
      <c r="Q58" s="188"/>
      <c r="R58" s="130"/>
      <c r="S58" s="131"/>
      <c r="T58" s="131"/>
      <c r="U58" s="131"/>
      <c r="V58" s="131"/>
      <c r="W58" s="131"/>
      <c r="X58" s="131"/>
      <c r="Y58" s="131"/>
      <c r="Z58" s="131"/>
      <c r="AA58" s="131"/>
      <c r="AB58" s="131"/>
      <c r="AC58" s="131"/>
      <c r="AD58" s="131"/>
      <c r="AE58" s="131"/>
      <c r="AF58" s="131"/>
      <c r="AG58" s="131"/>
      <c r="AH58" s="131"/>
      <c r="AI58" s="131"/>
      <c r="AJ58" s="131"/>
      <c r="AK58" s="131"/>
      <c r="AL58" s="131"/>
      <c r="AM58" s="131"/>
      <c r="AN58" s="131"/>
      <c r="AO58" s="131"/>
      <c r="AP58" s="131"/>
      <c r="AQ58" s="131"/>
      <c r="AR58" s="131"/>
      <c r="AS58" s="131"/>
      <c r="AT58" s="131"/>
      <c r="AU58" s="131"/>
      <c r="AV58" s="131"/>
      <c r="AW58" s="131"/>
      <c r="AX58" s="131"/>
      <c r="AY58" s="131"/>
      <c r="AZ58" s="131"/>
      <c r="BA58" s="131"/>
      <c r="BB58" s="131"/>
      <c r="BC58" s="131"/>
      <c r="BD58" s="131"/>
      <c r="BE58" s="131"/>
      <c r="BF58" s="131"/>
      <c r="BG58" s="131"/>
      <c r="BH58" s="131"/>
      <c r="BI58" s="131"/>
      <c r="BJ58" s="131"/>
      <c r="BK58" s="131"/>
      <c r="BL58" s="131"/>
      <c r="BM58" s="131"/>
      <c r="BN58" s="131"/>
    </row>
    <row r="59" spans="1:66" ht="19.95" customHeight="1">
      <c r="A59" s="133"/>
      <c r="B59" s="202"/>
      <c r="C59" s="238" t="s">
        <v>185</v>
      </c>
      <c r="D59" s="238"/>
      <c r="E59" s="238"/>
      <c r="F59" s="238"/>
      <c r="G59" s="238"/>
      <c r="H59" s="238"/>
      <c r="I59" s="238"/>
      <c r="J59" s="238"/>
      <c r="K59" s="238"/>
      <c r="L59" s="238"/>
      <c r="M59" s="238"/>
      <c r="N59" s="238"/>
      <c r="O59" s="238"/>
      <c r="P59" s="187">
        <f>ROUND(P58*0.04,0)</f>
        <v>1084</v>
      </c>
      <c r="Q59" s="188"/>
      <c r="R59" s="130"/>
      <c r="S59" s="131"/>
      <c r="T59" s="131"/>
      <c r="U59" s="131"/>
      <c r="V59" s="131"/>
      <c r="W59" s="131"/>
      <c r="X59" s="131"/>
      <c r="Y59" s="131"/>
      <c r="Z59" s="131"/>
      <c r="AA59" s="131"/>
      <c r="AB59" s="131"/>
      <c r="AC59" s="131"/>
      <c r="AD59" s="131"/>
      <c r="AE59" s="131"/>
      <c r="AF59" s="131"/>
      <c r="AG59" s="131"/>
      <c r="AH59" s="131"/>
      <c r="AI59" s="131"/>
      <c r="AJ59" s="131"/>
      <c r="AK59" s="131"/>
      <c r="AL59" s="131"/>
      <c r="AM59" s="131"/>
      <c r="AN59" s="131"/>
      <c r="AO59" s="131"/>
      <c r="AP59" s="131"/>
      <c r="AQ59" s="131"/>
      <c r="AR59" s="131"/>
      <c r="AS59" s="131"/>
      <c r="AT59" s="131"/>
      <c r="AU59" s="131"/>
      <c r="AV59" s="131"/>
      <c r="AW59" s="131"/>
      <c r="AX59" s="131"/>
      <c r="AY59" s="131"/>
      <c r="AZ59" s="131"/>
      <c r="BA59" s="131"/>
      <c r="BB59" s="131"/>
      <c r="BC59" s="131"/>
      <c r="BD59" s="131"/>
      <c r="BE59" s="131"/>
      <c r="BF59" s="131"/>
      <c r="BG59" s="131"/>
      <c r="BH59" s="131"/>
      <c r="BI59" s="131"/>
      <c r="BJ59" s="131"/>
      <c r="BK59" s="131"/>
      <c r="BL59" s="131"/>
      <c r="BM59" s="131"/>
      <c r="BN59" s="131"/>
    </row>
    <row r="60" spans="1:66" ht="19.95" customHeight="1">
      <c r="A60" s="133"/>
      <c r="B60" s="202"/>
      <c r="C60" s="239" t="s">
        <v>186</v>
      </c>
      <c r="D60" s="239"/>
      <c r="E60" s="239"/>
      <c r="F60" s="239"/>
      <c r="G60" s="239"/>
      <c r="H60" s="239"/>
      <c r="I60" s="239"/>
      <c r="J60" s="239"/>
      <c r="K60" s="239"/>
      <c r="L60" s="239"/>
      <c r="M60" s="239"/>
      <c r="N60" s="239"/>
      <c r="O60" s="239"/>
      <c r="P60" s="187">
        <f>SUM(P58:Q59)</f>
        <v>28180</v>
      </c>
      <c r="Q60" s="188"/>
      <c r="R60" s="130"/>
      <c r="S60" s="131"/>
      <c r="T60" s="131"/>
      <c r="U60" s="131"/>
      <c r="V60" s="131"/>
      <c r="W60" s="131"/>
      <c r="X60" s="131"/>
      <c r="Y60" s="131"/>
      <c r="Z60" s="131"/>
      <c r="AA60" s="131"/>
      <c r="AB60" s="131"/>
      <c r="AC60" s="131"/>
      <c r="AD60" s="131"/>
      <c r="AE60" s="131"/>
      <c r="AF60" s="131"/>
      <c r="AG60" s="131"/>
      <c r="AH60" s="131"/>
      <c r="AI60" s="131"/>
      <c r="AJ60" s="131"/>
      <c r="AK60" s="131"/>
      <c r="AL60" s="131"/>
      <c r="AM60" s="131"/>
      <c r="AN60" s="131"/>
      <c r="AO60" s="131"/>
      <c r="AP60" s="131"/>
      <c r="AQ60" s="131"/>
      <c r="AR60" s="131"/>
      <c r="AS60" s="131"/>
      <c r="AT60" s="131"/>
      <c r="AU60" s="131"/>
      <c r="AV60" s="131"/>
      <c r="AW60" s="131"/>
      <c r="AX60" s="131"/>
      <c r="AY60" s="131"/>
      <c r="AZ60" s="131"/>
      <c r="BA60" s="131"/>
      <c r="BB60" s="131"/>
      <c r="BC60" s="131"/>
      <c r="BD60" s="131"/>
      <c r="BE60" s="131"/>
      <c r="BF60" s="131"/>
      <c r="BG60" s="131"/>
      <c r="BH60" s="131"/>
      <c r="BI60" s="131"/>
      <c r="BJ60" s="131"/>
      <c r="BK60" s="131"/>
      <c r="BL60" s="131"/>
      <c r="BM60" s="131"/>
      <c r="BN60" s="131"/>
    </row>
    <row r="61" spans="1:66" ht="19.95" customHeight="1">
      <c r="A61" s="133"/>
      <c r="B61" s="134">
        <v>17</v>
      </c>
      <c r="C61" s="216" t="s">
        <v>166</v>
      </c>
      <c r="D61" s="216"/>
      <c r="E61" s="216"/>
      <c r="F61" s="216"/>
      <c r="G61" s="216"/>
      <c r="H61" s="216"/>
      <c r="I61" s="216"/>
      <c r="J61" s="216"/>
      <c r="K61" s="216"/>
      <c r="L61" s="216"/>
      <c r="M61" s="216"/>
      <c r="N61" s="216"/>
      <c r="O61" s="216"/>
      <c r="P61" s="187">
        <f>'EXTRA DEDUCATION'!G19</f>
        <v>0</v>
      </c>
      <c r="Q61" s="188"/>
      <c r="R61" s="130"/>
      <c r="S61" s="131"/>
      <c r="T61" s="131"/>
      <c r="U61" s="131"/>
      <c r="V61" s="131"/>
      <c r="W61" s="131"/>
      <c r="X61" s="131"/>
      <c r="Y61" s="131"/>
      <c r="Z61" s="131"/>
      <c r="AA61" s="131"/>
      <c r="AB61" s="131"/>
      <c r="AC61" s="131"/>
      <c r="AD61" s="131"/>
      <c r="AE61" s="131"/>
      <c r="AF61" s="131"/>
      <c r="AG61" s="131"/>
      <c r="AH61" s="131"/>
      <c r="AI61" s="131"/>
      <c r="AJ61" s="131"/>
      <c r="AK61" s="131"/>
      <c r="AL61" s="131"/>
      <c r="AM61" s="131"/>
      <c r="AN61" s="131"/>
      <c r="AO61" s="131"/>
      <c r="AP61" s="131"/>
      <c r="AQ61" s="131"/>
      <c r="AR61" s="131"/>
      <c r="AS61" s="131"/>
      <c r="AT61" s="131"/>
      <c r="AU61" s="131"/>
      <c r="AV61" s="131"/>
      <c r="AW61" s="131"/>
      <c r="AX61" s="131"/>
      <c r="AY61" s="131"/>
      <c r="AZ61" s="131"/>
      <c r="BA61" s="131"/>
      <c r="BB61" s="131"/>
      <c r="BC61" s="131"/>
      <c r="BD61" s="131"/>
      <c r="BE61" s="131"/>
      <c r="BF61" s="131"/>
      <c r="BG61" s="131"/>
      <c r="BH61" s="131"/>
      <c r="BI61" s="131"/>
      <c r="BJ61" s="131"/>
      <c r="BK61" s="131"/>
      <c r="BL61" s="131"/>
      <c r="BM61" s="131"/>
      <c r="BN61" s="131"/>
    </row>
    <row r="62" spans="1:66" ht="19.95" customHeight="1">
      <c r="A62" s="133"/>
      <c r="B62" s="134">
        <v>18</v>
      </c>
      <c r="C62" s="236" t="s">
        <v>167</v>
      </c>
      <c r="D62" s="236"/>
      <c r="E62" s="236"/>
      <c r="F62" s="236"/>
      <c r="G62" s="236"/>
      <c r="H62" s="236"/>
      <c r="I62" s="236"/>
      <c r="J62" s="236"/>
      <c r="K62" s="236"/>
      <c r="L62" s="236"/>
      <c r="M62" s="236"/>
      <c r="N62" s="236"/>
      <c r="O62" s="236"/>
      <c r="P62" s="187">
        <f>P60-P61</f>
        <v>28180</v>
      </c>
      <c r="Q62" s="188"/>
      <c r="R62" s="130"/>
      <c r="S62" s="131"/>
      <c r="T62" s="131"/>
      <c r="U62" s="131"/>
      <c r="V62" s="131"/>
      <c r="W62" s="131"/>
      <c r="X62" s="131"/>
      <c r="Y62" s="131"/>
      <c r="Z62" s="131"/>
      <c r="AA62" s="131"/>
      <c r="AB62" s="131"/>
      <c r="AC62" s="131"/>
      <c r="AD62" s="131"/>
      <c r="AE62" s="131"/>
      <c r="AF62" s="131"/>
      <c r="AG62" s="131"/>
      <c r="AH62" s="131"/>
      <c r="AI62" s="131"/>
      <c r="AJ62" s="131"/>
      <c r="AK62" s="131"/>
      <c r="AL62" s="131"/>
      <c r="AM62" s="131"/>
      <c r="AN62" s="131"/>
      <c r="AO62" s="131"/>
      <c r="AP62" s="131"/>
      <c r="AQ62" s="131"/>
      <c r="AR62" s="131"/>
      <c r="AS62" s="131"/>
      <c r="AT62" s="131"/>
      <c r="AU62" s="131"/>
      <c r="AV62" s="131"/>
      <c r="AW62" s="131"/>
      <c r="AX62" s="131"/>
      <c r="AY62" s="131"/>
      <c r="AZ62" s="131"/>
      <c r="BA62" s="131"/>
      <c r="BB62" s="131"/>
      <c r="BC62" s="131"/>
      <c r="BD62" s="131"/>
      <c r="BE62" s="131"/>
      <c r="BF62" s="131"/>
      <c r="BG62" s="131"/>
      <c r="BH62" s="131"/>
      <c r="BI62" s="131"/>
      <c r="BJ62" s="131"/>
      <c r="BK62" s="131"/>
      <c r="BL62" s="131"/>
      <c r="BM62" s="131"/>
      <c r="BN62" s="131"/>
    </row>
    <row r="63" spans="1:66" ht="46.65" customHeight="1">
      <c r="A63" s="130"/>
      <c r="B63" s="202">
        <v>19</v>
      </c>
      <c r="C63" s="248" t="s">
        <v>168</v>
      </c>
      <c r="D63" s="248"/>
      <c r="E63" s="248"/>
      <c r="F63" s="241" t="s">
        <v>269</v>
      </c>
      <c r="G63" s="241"/>
      <c r="H63" s="241"/>
      <c r="I63" s="241"/>
      <c r="J63" s="249" t="s">
        <v>270</v>
      </c>
      <c r="K63" s="250"/>
      <c r="L63" s="129" t="s">
        <v>271</v>
      </c>
      <c r="M63" s="241" t="s">
        <v>272</v>
      </c>
      <c r="N63" s="241"/>
      <c r="O63" s="129" t="s">
        <v>187</v>
      </c>
      <c r="P63" s="241" t="s">
        <v>188</v>
      </c>
      <c r="Q63" s="251"/>
      <c r="R63" s="130"/>
      <c r="S63" s="131"/>
      <c r="T63" s="131"/>
      <c r="U63" s="131"/>
      <c r="V63" s="131"/>
      <c r="W63" s="131"/>
      <c r="X63" s="131"/>
      <c r="Y63" s="131"/>
      <c r="Z63" s="131"/>
      <c r="AA63" s="131"/>
      <c r="AB63" s="131"/>
      <c r="AC63" s="131"/>
      <c r="AD63" s="131"/>
      <c r="AE63" s="131"/>
      <c r="AF63" s="131"/>
      <c r="AG63" s="131"/>
      <c r="AH63" s="131"/>
      <c r="AI63" s="131"/>
      <c r="AJ63" s="131"/>
      <c r="AK63" s="131"/>
      <c r="AL63" s="131"/>
      <c r="AM63" s="131"/>
      <c r="AN63" s="131"/>
      <c r="AO63" s="131"/>
      <c r="AP63" s="131"/>
      <c r="AQ63" s="131"/>
      <c r="AR63" s="131"/>
      <c r="AS63" s="131"/>
      <c r="AT63" s="131"/>
      <c r="AU63" s="131"/>
      <c r="AV63" s="131"/>
      <c r="AW63" s="131"/>
      <c r="AX63" s="131"/>
      <c r="AY63" s="131"/>
      <c r="AZ63" s="131"/>
      <c r="BA63" s="131"/>
      <c r="BB63" s="131"/>
      <c r="BC63" s="131"/>
      <c r="BD63" s="131"/>
      <c r="BE63" s="131"/>
      <c r="BF63" s="131"/>
      <c r="BG63" s="131"/>
      <c r="BH63" s="131"/>
      <c r="BI63" s="131"/>
      <c r="BJ63" s="131"/>
      <c r="BK63" s="131"/>
      <c r="BL63" s="131"/>
      <c r="BM63" s="131"/>
      <c r="BN63" s="131"/>
    </row>
    <row r="64" spans="1:66" ht="19.95" customHeight="1">
      <c r="A64" s="130"/>
      <c r="B64" s="202"/>
      <c r="C64" s="248"/>
      <c r="D64" s="248"/>
      <c r="E64" s="248"/>
      <c r="F64" s="241">
        <f>SUM('GA55'!V8:V14)</f>
        <v>0</v>
      </c>
      <c r="G64" s="241"/>
      <c r="H64" s="241"/>
      <c r="I64" s="241"/>
      <c r="J64" s="241">
        <f>SUM('GA55'!V15:V17)</f>
        <v>0</v>
      </c>
      <c r="K64" s="241"/>
      <c r="L64" s="135">
        <f>'GA55'!V18</f>
        <v>0</v>
      </c>
      <c r="M64" s="241">
        <f>'GA55'!V19</f>
        <v>0</v>
      </c>
      <c r="N64" s="241"/>
      <c r="O64" s="138">
        <f>'EXTRA DEDUCATION'!G20+'GA55'!V20+'GA55'!V21+'GA55'!V22+'GA55'!V23+'GA55'!V25+'GA55'!V26</f>
        <v>0</v>
      </c>
      <c r="P64" s="242">
        <f>F64+J64+L64+M64+O64</f>
        <v>0</v>
      </c>
      <c r="Q64" s="243"/>
      <c r="R64" s="130"/>
      <c r="S64" s="131"/>
      <c r="T64" s="131"/>
      <c r="U64" s="131"/>
      <c r="V64" s="131"/>
      <c r="W64" s="131"/>
      <c r="X64" s="131"/>
      <c r="Y64" s="131"/>
      <c r="Z64" s="131"/>
      <c r="AA64" s="131"/>
      <c r="AB64" s="131"/>
      <c r="AC64" s="131"/>
      <c r="AD64" s="131"/>
      <c r="AE64" s="131"/>
      <c r="AF64" s="131"/>
      <c r="AG64" s="131"/>
      <c r="AH64" s="131"/>
      <c r="AI64" s="131"/>
      <c r="AJ64" s="131"/>
      <c r="AK64" s="131"/>
      <c r="AL64" s="131"/>
      <c r="AM64" s="131"/>
      <c r="AN64" s="131"/>
      <c r="AO64" s="131"/>
      <c r="AP64" s="131"/>
      <c r="AQ64" s="131"/>
      <c r="AR64" s="131"/>
      <c r="AS64" s="131"/>
      <c r="AT64" s="131"/>
      <c r="AU64" s="131"/>
      <c r="AV64" s="131"/>
      <c r="AW64" s="131"/>
      <c r="AX64" s="131"/>
      <c r="AY64" s="131"/>
      <c r="AZ64" s="131"/>
      <c r="BA64" s="131"/>
      <c r="BB64" s="131"/>
      <c r="BC64" s="131"/>
      <c r="BD64" s="131"/>
      <c r="BE64" s="131"/>
      <c r="BF64" s="131"/>
      <c r="BG64" s="131"/>
      <c r="BH64" s="131"/>
      <c r="BI64" s="131"/>
      <c r="BJ64" s="131"/>
      <c r="BK64" s="131"/>
      <c r="BL64" s="131"/>
      <c r="BM64" s="131"/>
      <c r="BN64" s="131"/>
    </row>
    <row r="65" spans="1:66" ht="22.65" customHeight="1" thickBot="1">
      <c r="A65" s="130"/>
      <c r="B65" s="244" t="str">
        <f>IF(P62&gt;P64,"Income Tax Payable (Old Tax Regime)",IF(P62&lt;P64,"Income Tax Refundable (Old Tax Regime)","Income Tax Payble/Refundable (Old Tax Regime)"))</f>
        <v>Income Tax Payable (Old Tax Regime)</v>
      </c>
      <c r="C65" s="245"/>
      <c r="D65" s="245"/>
      <c r="E65" s="245"/>
      <c r="F65" s="245"/>
      <c r="G65" s="245"/>
      <c r="H65" s="245"/>
      <c r="I65" s="245"/>
      <c r="J65" s="245"/>
      <c r="K65" s="245"/>
      <c r="L65" s="245"/>
      <c r="M65" s="245"/>
      <c r="N65" s="245"/>
      <c r="O65" s="245"/>
      <c r="P65" s="246">
        <f>P62-P64</f>
        <v>28180</v>
      </c>
      <c r="Q65" s="247"/>
      <c r="R65" s="130"/>
      <c r="S65" s="131"/>
      <c r="T65" s="131"/>
      <c r="U65" s="131"/>
      <c r="V65" s="131"/>
      <c r="W65" s="131"/>
      <c r="X65" s="131"/>
      <c r="Y65" s="131"/>
      <c r="Z65" s="131"/>
      <c r="AA65" s="131"/>
      <c r="AB65" s="131"/>
      <c r="AC65" s="131"/>
      <c r="AD65" s="131"/>
      <c r="AE65" s="131"/>
      <c r="AF65" s="131"/>
      <c r="AG65" s="131"/>
      <c r="AH65" s="131"/>
      <c r="AI65" s="131"/>
      <c r="AJ65" s="131"/>
      <c r="AK65" s="131"/>
      <c r="AL65" s="131"/>
      <c r="AM65" s="131"/>
      <c r="AN65" s="131"/>
      <c r="AO65" s="131"/>
      <c r="AP65" s="131"/>
      <c r="AQ65" s="131"/>
      <c r="AR65" s="131"/>
      <c r="AS65" s="131"/>
      <c r="AT65" s="131"/>
      <c r="AU65" s="131"/>
      <c r="AV65" s="131"/>
      <c r="AW65" s="131"/>
      <c r="AX65" s="131"/>
      <c r="AY65" s="131"/>
      <c r="AZ65" s="131"/>
      <c r="BA65" s="131"/>
      <c r="BB65" s="131"/>
      <c r="BC65" s="131"/>
      <c r="BD65" s="131"/>
      <c r="BE65" s="131"/>
      <c r="BF65" s="131"/>
      <c r="BG65" s="131"/>
      <c r="BH65" s="131"/>
      <c r="BI65" s="131"/>
      <c r="BJ65" s="131"/>
      <c r="BK65" s="131"/>
      <c r="BL65" s="131"/>
      <c r="BM65" s="131"/>
      <c r="BN65" s="131"/>
    </row>
    <row r="66" spans="1:66" ht="57.9" customHeight="1">
      <c r="A66" s="130"/>
      <c r="B66" s="139"/>
      <c r="C66" s="140"/>
      <c r="D66" s="140"/>
      <c r="E66" s="141"/>
      <c r="F66" s="140"/>
      <c r="G66" s="140"/>
      <c r="H66" s="140"/>
      <c r="I66" s="140"/>
      <c r="J66" s="140"/>
      <c r="K66" s="140"/>
      <c r="L66" s="140"/>
      <c r="M66" s="140"/>
      <c r="N66" s="140"/>
      <c r="O66" s="140"/>
      <c r="P66" s="142"/>
      <c r="Q66" s="143"/>
      <c r="R66" s="130"/>
      <c r="S66" s="131"/>
      <c r="T66" s="131"/>
      <c r="U66" s="131"/>
      <c r="V66" s="131"/>
      <c r="W66" s="131"/>
      <c r="X66" s="131"/>
      <c r="Y66" s="131"/>
      <c r="Z66" s="131"/>
      <c r="AA66" s="131"/>
      <c r="AB66" s="131"/>
      <c r="AC66" s="131"/>
      <c r="AD66" s="131"/>
      <c r="AE66" s="131"/>
      <c r="AF66" s="131"/>
      <c r="AG66" s="131"/>
      <c r="AH66" s="131"/>
      <c r="AI66" s="131"/>
      <c r="AJ66" s="131"/>
      <c r="AK66" s="131"/>
      <c r="AL66" s="131"/>
      <c r="AM66" s="131"/>
      <c r="AN66" s="131"/>
      <c r="AO66" s="131"/>
      <c r="AP66" s="131"/>
      <c r="AQ66" s="131"/>
      <c r="AR66" s="131"/>
      <c r="AS66" s="131"/>
      <c r="AT66" s="131"/>
      <c r="AU66" s="131"/>
      <c r="AV66" s="131"/>
      <c r="AW66" s="131"/>
      <c r="AX66" s="131"/>
      <c r="AY66" s="131"/>
      <c r="AZ66" s="131"/>
      <c r="BA66" s="131"/>
      <c r="BB66" s="131"/>
      <c r="BC66" s="131"/>
      <c r="BD66" s="131"/>
      <c r="BE66" s="131"/>
      <c r="BF66" s="131"/>
      <c r="BG66" s="131"/>
      <c r="BH66" s="131"/>
      <c r="BI66" s="131"/>
      <c r="BJ66" s="131"/>
      <c r="BK66" s="131"/>
      <c r="BL66" s="131"/>
      <c r="BM66" s="131"/>
      <c r="BN66" s="131"/>
    </row>
    <row r="67" spans="1:66" ht="19.350000000000001" customHeight="1">
      <c r="A67" s="130"/>
      <c r="B67" s="144"/>
      <c r="C67" s="145"/>
      <c r="D67" s="145"/>
      <c r="E67" s="146" t="s">
        <v>6</v>
      </c>
      <c r="F67" s="145"/>
      <c r="G67" s="145"/>
      <c r="H67" s="145"/>
      <c r="I67" s="145"/>
      <c r="J67" s="145"/>
      <c r="K67" s="145"/>
      <c r="L67" s="145"/>
      <c r="M67" s="145"/>
      <c r="N67" s="145"/>
      <c r="O67" s="146" t="s">
        <v>7</v>
      </c>
      <c r="P67" s="147"/>
      <c r="Q67" s="148"/>
      <c r="R67" s="130"/>
      <c r="S67" s="131"/>
      <c r="T67" s="131"/>
      <c r="U67" s="131"/>
      <c r="V67" s="131"/>
      <c r="W67" s="131"/>
      <c r="X67" s="131"/>
      <c r="Y67" s="131"/>
      <c r="Z67" s="131"/>
      <c r="AA67" s="131"/>
      <c r="AB67" s="131"/>
      <c r="AC67" s="131"/>
      <c r="AD67" s="131"/>
      <c r="AE67" s="131"/>
      <c r="AF67" s="131"/>
      <c r="AG67" s="131"/>
      <c r="AH67" s="131"/>
      <c r="AI67" s="131"/>
      <c r="AJ67" s="131"/>
      <c r="AK67" s="131"/>
      <c r="AL67" s="131"/>
      <c r="AM67" s="131"/>
      <c r="AN67" s="131"/>
      <c r="AO67" s="131"/>
      <c r="AP67" s="131"/>
      <c r="AQ67" s="131"/>
      <c r="AR67" s="131"/>
      <c r="AS67" s="131"/>
      <c r="AT67" s="131"/>
      <c r="AU67" s="131"/>
      <c r="AV67" s="131"/>
      <c r="AW67" s="131"/>
      <c r="AX67" s="131"/>
      <c r="AY67" s="131"/>
      <c r="AZ67" s="131"/>
      <c r="BA67" s="131"/>
      <c r="BB67" s="131"/>
      <c r="BC67" s="131"/>
      <c r="BD67" s="131"/>
      <c r="BE67" s="131"/>
      <c r="BF67" s="131"/>
      <c r="BG67" s="131"/>
      <c r="BH67" s="131"/>
      <c r="BI67" s="131"/>
      <c r="BJ67" s="131"/>
      <c r="BK67" s="131"/>
      <c r="BL67" s="131"/>
      <c r="BM67" s="131"/>
      <c r="BN67" s="131"/>
    </row>
    <row r="68" spans="1:66" s="131" customFormat="1"/>
    <row r="69" spans="1:66" s="131" customFormat="1"/>
    <row r="70" spans="1:66" s="131" customFormat="1"/>
    <row r="71" spans="1:66" s="131" customFormat="1"/>
    <row r="72" spans="1:66" s="131" customFormat="1"/>
    <row r="73" spans="1:66" s="131" customFormat="1"/>
    <row r="74" spans="1:66" s="131" customFormat="1"/>
    <row r="75" spans="1:66" s="131" customFormat="1"/>
    <row r="76" spans="1:66" s="131" customFormat="1"/>
    <row r="77" spans="1:66" s="131" customFormat="1"/>
    <row r="78" spans="1:66" s="131" customFormat="1"/>
    <row r="79" spans="1:66" s="131" customFormat="1"/>
    <row r="80" spans="1:66" s="131" customFormat="1"/>
    <row r="81" s="131" customFormat="1"/>
    <row r="82" s="131" customFormat="1"/>
    <row r="83" s="131" customFormat="1"/>
    <row r="84" s="131" customFormat="1"/>
    <row r="85" s="131" customFormat="1"/>
    <row r="86" s="131" customFormat="1"/>
    <row r="87" s="131" customFormat="1"/>
    <row r="88" s="131" customFormat="1"/>
    <row r="89" s="131" customFormat="1"/>
    <row r="90" s="131" customFormat="1"/>
    <row r="91" s="131" customFormat="1"/>
    <row r="92" s="131" customFormat="1"/>
    <row r="93" s="131" customFormat="1"/>
    <row r="94" s="131" customFormat="1"/>
    <row r="95" s="131" customFormat="1"/>
    <row r="96" s="131" customFormat="1"/>
    <row r="97" s="131" customFormat="1"/>
    <row r="98" s="131" customFormat="1"/>
    <row r="99" s="131" customFormat="1"/>
    <row r="100" s="131" customFormat="1"/>
    <row r="101" s="131" customFormat="1"/>
    <row r="102" s="131" customFormat="1"/>
    <row r="103" s="131" customFormat="1"/>
    <row r="104" s="131" customFormat="1"/>
    <row r="105" s="131" customFormat="1"/>
    <row r="106" s="131" customFormat="1"/>
    <row r="107" s="131" customFormat="1"/>
    <row r="108" s="131" customFormat="1"/>
    <row r="109" s="131" customFormat="1"/>
    <row r="110" s="131" customFormat="1"/>
    <row r="111" s="131" customFormat="1"/>
    <row r="112" s="131" customFormat="1"/>
    <row r="113" s="131" customFormat="1"/>
    <row r="114" s="131" customFormat="1"/>
    <row r="115" s="131" customFormat="1"/>
    <row r="116" s="131" customFormat="1"/>
    <row r="117" s="131" customFormat="1"/>
    <row r="118" s="131" customFormat="1"/>
    <row r="119" s="131" customFormat="1"/>
    <row r="120" s="131" customFormat="1"/>
    <row r="121" s="131" customFormat="1"/>
    <row r="122" s="131" customFormat="1"/>
    <row r="123" s="131" customFormat="1"/>
    <row r="124" s="131" customFormat="1"/>
    <row r="125" s="131" customFormat="1"/>
    <row r="126" s="131" customFormat="1"/>
    <row r="127" s="131" customFormat="1"/>
    <row r="128" s="131" customFormat="1"/>
    <row r="129" s="131" customFormat="1"/>
    <row r="130" s="131" customFormat="1"/>
    <row r="131" s="131" customFormat="1"/>
    <row r="132" s="131" customFormat="1"/>
    <row r="133" s="131" customFormat="1"/>
    <row r="134" s="131" customFormat="1"/>
    <row r="135" s="131" customFormat="1"/>
    <row r="136" s="131" customFormat="1"/>
    <row r="137" s="131" customFormat="1"/>
    <row r="138" s="131" customFormat="1"/>
    <row r="139" s="131" customFormat="1"/>
    <row r="140" s="131" customFormat="1"/>
    <row r="141" s="131" customFormat="1"/>
    <row r="142" s="131" customFormat="1"/>
    <row r="143" s="131" customFormat="1"/>
    <row r="144" s="131" customFormat="1"/>
    <row r="145" s="131" customFormat="1"/>
    <row r="146" s="131" customFormat="1"/>
    <row r="147" s="131" customFormat="1"/>
    <row r="148" s="131" customFormat="1"/>
    <row r="149" s="131" customFormat="1"/>
    <row r="150" s="131" customFormat="1"/>
    <row r="151" s="131" customFormat="1"/>
    <row r="152" s="131" customFormat="1"/>
    <row r="153" s="131" customFormat="1"/>
    <row r="154" s="131" customFormat="1"/>
    <row r="155" s="131" customFormat="1"/>
    <row r="156" s="131" customFormat="1"/>
    <row r="157" s="131" customFormat="1"/>
    <row r="158" s="131" customFormat="1"/>
    <row r="159" s="131" customFormat="1"/>
    <row r="160" s="131" customFormat="1"/>
    <row r="161" s="131" customFormat="1"/>
    <row r="162" s="131" customFormat="1"/>
    <row r="163" s="131" customFormat="1"/>
    <row r="164" s="131" customFormat="1"/>
    <row r="165" s="131" customFormat="1"/>
    <row r="166" s="131" customFormat="1"/>
    <row r="167" s="131" customFormat="1"/>
    <row r="168" s="131" customFormat="1"/>
    <row r="169" s="131" customFormat="1"/>
    <row r="170" s="131" customFormat="1"/>
    <row r="171" s="131" customFormat="1"/>
    <row r="172" s="131" customFormat="1"/>
    <row r="173" s="131" customFormat="1"/>
    <row r="174" s="131" customFormat="1"/>
    <row r="175" s="131" customFormat="1"/>
    <row r="176" s="131" customFormat="1"/>
    <row r="177" s="131" customFormat="1"/>
    <row r="178" s="131" customFormat="1"/>
    <row r="179" s="131" customFormat="1"/>
    <row r="180" s="131" customFormat="1"/>
    <row r="181" s="131" customFormat="1"/>
    <row r="182" s="131" customFormat="1"/>
    <row r="183" s="131" customFormat="1"/>
    <row r="184" s="131" customFormat="1"/>
    <row r="185" s="131" customFormat="1"/>
    <row r="186" s="131" customFormat="1"/>
    <row r="187" s="131" customFormat="1"/>
    <row r="188" s="131" customFormat="1"/>
    <row r="189" s="131" customFormat="1"/>
    <row r="190" s="131" customFormat="1"/>
    <row r="191" s="131" customFormat="1"/>
    <row r="192" s="131" customFormat="1"/>
    <row r="193" s="131" customFormat="1"/>
    <row r="194" s="131" customFormat="1"/>
    <row r="195" s="131" customFormat="1"/>
    <row r="196" s="131" customFormat="1"/>
    <row r="197" s="131" customFormat="1"/>
    <row r="198" s="131" customFormat="1"/>
    <row r="199" s="131" customFormat="1"/>
    <row r="200" s="131" customFormat="1"/>
    <row r="201" s="131" customFormat="1"/>
    <row r="202" s="131" customFormat="1"/>
    <row r="203" s="131" customFormat="1"/>
    <row r="204" s="131" customFormat="1"/>
    <row r="205" s="131" customFormat="1"/>
    <row r="206" s="131" customFormat="1"/>
    <row r="207" s="131" customFormat="1"/>
    <row r="208" s="131" customFormat="1"/>
    <row r="209" s="131" customFormat="1"/>
    <row r="210" s="131" customFormat="1"/>
    <row r="211" s="131" customFormat="1"/>
    <row r="212" s="131" customFormat="1"/>
    <row r="213" s="131" customFormat="1"/>
    <row r="214" s="131" customFormat="1"/>
    <row r="215" s="131" customFormat="1"/>
    <row r="216" s="131" customFormat="1"/>
    <row r="217" s="131" customFormat="1"/>
    <row r="218" s="131" customFormat="1"/>
    <row r="219" s="131" customFormat="1"/>
    <row r="220" s="131" customFormat="1"/>
    <row r="221" s="131" customFormat="1"/>
    <row r="222" s="131" customFormat="1"/>
    <row r="223" s="131" customFormat="1"/>
    <row r="224" s="131" customFormat="1"/>
    <row r="225" s="131" customFormat="1"/>
    <row r="226" s="131" customFormat="1"/>
    <row r="227" s="131" customFormat="1"/>
    <row r="228" s="131" customFormat="1"/>
    <row r="229" s="131" customFormat="1"/>
    <row r="230" s="131" customFormat="1"/>
    <row r="231" s="131" customFormat="1"/>
    <row r="232" s="131" customFormat="1"/>
    <row r="233" s="131" customFormat="1"/>
    <row r="234" s="131" customFormat="1"/>
    <row r="235" s="131" customFormat="1"/>
    <row r="236" s="131" customFormat="1"/>
    <row r="237" s="131" customFormat="1"/>
    <row r="238" s="131" customFormat="1"/>
    <row r="239" s="131" customFormat="1"/>
    <row r="240" s="131" customFormat="1"/>
    <row r="241" s="131" customFormat="1"/>
    <row r="242" s="131" customFormat="1"/>
    <row r="243" s="131" customFormat="1"/>
    <row r="244" s="131" customFormat="1"/>
    <row r="245" s="131" customFormat="1"/>
    <row r="246" s="131" customFormat="1"/>
    <row r="247" s="131" customFormat="1"/>
    <row r="248" s="131" customFormat="1"/>
    <row r="249" s="131" customFormat="1"/>
    <row r="250" s="131" customFormat="1"/>
    <row r="251" s="131" customFormat="1"/>
    <row r="252" s="131" customFormat="1"/>
    <row r="253" s="131" customFormat="1"/>
    <row r="254" s="131" customFormat="1"/>
    <row r="255" s="131" customFormat="1"/>
    <row r="256" s="131" customFormat="1"/>
    <row r="257" s="131" customFormat="1"/>
    <row r="258" s="131" customFormat="1"/>
    <row r="259" s="131" customFormat="1"/>
    <row r="260" s="131" customFormat="1"/>
    <row r="261" s="131" customFormat="1"/>
    <row r="262" s="131" customFormat="1"/>
    <row r="263" s="131" customFormat="1"/>
    <row r="264" s="131" customFormat="1"/>
    <row r="265" s="131" customFormat="1"/>
    <row r="266" s="131" customFormat="1"/>
    <row r="267" s="131" customFormat="1"/>
    <row r="268" s="131" customFormat="1"/>
    <row r="269" s="131" customFormat="1"/>
    <row r="270" s="131" customFormat="1"/>
    <row r="271" s="131" customFormat="1"/>
    <row r="272" s="131" customFormat="1"/>
    <row r="273" s="131" customFormat="1"/>
    <row r="274" s="131" customFormat="1"/>
    <row r="275" s="131" customFormat="1"/>
    <row r="276" s="131" customFormat="1"/>
    <row r="277" s="131" customFormat="1"/>
    <row r="278" s="131" customFormat="1"/>
    <row r="279" s="131" customFormat="1"/>
    <row r="280" s="131" customFormat="1"/>
    <row r="281" s="131" customFormat="1"/>
    <row r="282" s="131" customFormat="1"/>
    <row r="283" s="131" customFormat="1"/>
    <row r="284" s="131" customFormat="1"/>
    <row r="285" s="131" customFormat="1"/>
    <row r="286" s="131" customFormat="1"/>
    <row r="287" s="131" customFormat="1"/>
    <row r="288" s="131" customFormat="1"/>
    <row r="289" s="131" customFormat="1"/>
    <row r="290" s="131" customFormat="1"/>
    <row r="291" s="131" customFormat="1"/>
    <row r="292" s="131" customFormat="1"/>
    <row r="293" s="131" customFormat="1"/>
    <row r="294" s="131" customFormat="1"/>
    <row r="295" s="131" customFormat="1"/>
    <row r="296" s="131" customFormat="1"/>
    <row r="297" s="131" customFormat="1"/>
    <row r="298" s="131" customFormat="1"/>
    <row r="299" s="131" customFormat="1"/>
    <row r="300" s="131" customFormat="1"/>
    <row r="301" s="131" customFormat="1"/>
    <row r="302" s="131" customFormat="1"/>
    <row r="303" s="131" customFormat="1"/>
    <row r="304" s="131" customFormat="1"/>
    <row r="305" s="131" customFormat="1"/>
    <row r="306" s="131" customFormat="1"/>
    <row r="307" s="131" customFormat="1"/>
    <row r="308" s="131" customFormat="1"/>
    <row r="309" s="131" customFormat="1"/>
    <row r="310" s="131" customFormat="1"/>
    <row r="311" s="131" customFormat="1"/>
    <row r="312" s="131" customFormat="1"/>
    <row r="313" s="131" customFormat="1"/>
    <row r="314" s="131" customFormat="1"/>
    <row r="315" s="131" customFormat="1"/>
    <row r="316" s="131" customFormat="1"/>
    <row r="317" s="131" customFormat="1"/>
    <row r="318" s="131" customFormat="1"/>
    <row r="319" s="131" customFormat="1"/>
    <row r="320" s="131" customFormat="1"/>
    <row r="321" s="131" customFormat="1"/>
    <row r="322" s="131" customFormat="1"/>
    <row r="323" s="131" customFormat="1"/>
    <row r="324" s="131" customFormat="1"/>
    <row r="325" s="131" customFormat="1"/>
    <row r="326" s="131" customFormat="1"/>
    <row r="327" s="131" customFormat="1"/>
    <row r="328" s="131" customFormat="1"/>
    <row r="329" s="131" customFormat="1"/>
    <row r="330" s="131" customFormat="1"/>
    <row r="331" s="131" customFormat="1"/>
    <row r="332" s="131" customFormat="1"/>
    <row r="333" s="131" customFormat="1"/>
    <row r="334" s="131" customFormat="1"/>
    <row r="335" s="131" customFormat="1"/>
    <row r="336" s="131" customFormat="1"/>
    <row r="337" s="131" customFormat="1"/>
    <row r="338" s="131" customFormat="1"/>
    <row r="339" s="131" customFormat="1"/>
    <row r="340" s="131" customFormat="1"/>
    <row r="341" s="131" customFormat="1"/>
    <row r="342" s="131" customFormat="1"/>
    <row r="343" s="131" customFormat="1"/>
    <row r="344" s="131" customFormat="1"/>
    <row r="345" s="131" customFormat="1"/>
    <row r="346" s="131" customFormat="1"/>
    <row r="347" s="131" customFormat="1"/>
    <row r="348" s="131" customFormat="1"/>
    <row r="349" s="131" customFormat="1"/>
    <row r="350" s="131" customFormat="1"/>
    <row r="351" s="131" customFormat="1"/>
    <row r="352" s="131" customFormat="1"/>
    <row r="353" s="131" customFormat="1"/>
    <row r="354" s="131" customFormat="1"/>
    <row r="355" s="131" customFormat="1"/>
    <row r="356" s="131" customFormat="1"/>
    <row r="357" s="131" customFormat="1"/>
    <row r="358" s="131" customFormat="1"/>
    <row r="359" s="131" customFormat="1"/>
    <row r="360" s="131" customFormat="1"/>
    <row r="361" s="131" customFormat="1"/>
    <row r="362" s="131" customFormat="1"/>
    <row r="363" s="131" customFormat="1"/>
    <row r="364" s="131" customFormat="1"/>
    <row r="365" s="131" customFormat="1"/>
    <row r="366" s="131" customFormat="1"/>
    <row r="367" s="131" customFormat="1"/>
    <row r="368" s="131" customFormat="1"/>
    <row r="369" s="131" customFormat="1"/>
    <row r="370" s="131" customFormat="1"/>
    <row r="371" s="131" customFormat="1"/>
    <row r="372" s="131" customFormat="1"/>
    <row r="373" s="131" customFormat="1"/>
    <row r="374" s="131" customFormat="1"/>
    <row r="375" s="131" customFormat="1"/>
    <row r="376" s="131" customFormat="1"/>
    <row r="377" s="131" customFormat="1"/>
    <row r="378" s="131" customFormat="1"/>
    <row r="379" s="131" customFormat="1"/>
    <row r="380" s="131" customFormat="1"/>
    <row r="381" s="131" customFormat="1"/>
    <row r="382" s="131" customFormat="1"/>
    <row r="383" s="131" customFormat="1"/>
    <row r="384" s="131" customFormat="1"/>
    <row r="385" s="131" customFormat="1"/>
    <row r="386" s="131" customFormat="1"/>
    <row r="387" s="131" customFormat="1"/>
    <row r="388" s="131" customFormat="1"/>
    <row r="389" s="131" customFormat="1"/>
    <row r="390" s="131" customFormat="1"/>
    <row r="391" s="131" customFormat="1"/>
    <row r="392" s="131" customFormat="1"/>
    <row r="393" s="131" customFormat="1"/>
    <row r="394" s="131" customFormat="1"/>
    <row r="395" s="131" customFormat="1"/>
    <row r="396" s="131" customFormat="1"/>
    <row r="397" s="131" customFormat="1"/>
    <row r="398" s="131" customFormat="1"/>
    <row r="399" s="131" customFormat="1"/>
    <row r="400" s="131" customFormat="1"/>
    <row r="401" s="131" customFormat="1"/>
    <row r="402" s="131" customFormat="1"/>
    <row r="403" s="131" customFormat="1"/>
    <row r="404" s="131" customFormat="1"/>
    <row r="405" s="131" customFormat="1"/>
    <row r="406" s="131" customFormat="1"/>
    <row r="407" s="131" customFormat="1"/>
    <row r="408" s="131" customFormat="1"/>
    <row r="409" s="131" customFormat="1"/>
    <row r="410" s="131" customFormat="1"/>
    <row r="411" s="131" customFormat="1"/>
    <row r="412" s="131" customFormat="1"/>
    <row r="413" s="131" customFormat="1"/>
    <row r="414" s="131" customFormat="1"/>
    <row r="415" s="131" customFormat="1"/>
    <row r="416" s="131" customFormat="1"/>
    <row r="417" s="131" customFormat="1"/>
    <row r="418" s="131" customFormat="1"/>
    <row r="419" s="131" customFormat="1"/>
    <row r="420" s="131" customFormat="1"/>
    <row r="421" s="131" customFormat="1"/>
    <row r="422" s="131" customFormat="1"/>
    <row r="423" s="131" customFormat="1"/>
    <row r="424" s="131" customFormat="1"/>
    <row r="425" s="131" customFormat="1"/>
    <row r="426" s="131" customFormat="1"/>
    <row r="427" s="131" customFormat="1"/>
    <row r="428" s="131" customFormat="1"/>
    <row r="429" s="131" customFormat="1"/>
    <row r="430" s="131" customFormat="1"/>
    <row r="431" s="131" customFormat="1"/>
    <row r="432" s="131" customFormat="1"/>
    <row r="433" s="131" customFormat="1"/>
    <row r="434" s="131" customFormat="1"/>
    <row r="435" s="131" customFormat="1"/>
    <row r="436" s="131" customFormat="1"/>
    <row r="437" s="131" customFormat="1"/>
    <row r="438" s="131" customFormat="1"/>
    <row r="439" s="131" customFormat="1"/>
    <row r="440" s="131" customFormat="1"/>
    <row r="441" s="131" customFormat="1"/>
    <row r="442" s="131" customFormat="1"/>
    <row r="443" s="131" customFormat="1"/>
    <row r="444" s="131" customFormat="1"/>
    <row r="445" s="131" customFormat="1"/>
    <row r="446" s="131" customFormat="1"/>
    <row r="447" s="131" customFormat="1"/>
    <row r="448" s="131" customFormat="1"/>
    <row r="449" s="131" customFormat="1"/>
    <row r="450" s="131" customFormat="1"/>
    <row r="451" s="131" customFormat="1"/>
    <row r="452" s="131" customFormat="1"/>
    <row r="453" s="131" customFormat="1"/>
    <row r="454" s="131" customFormat="1"/>
    <row r="455" s="131" customFormat="1"/>
    <row r="456" s="131" customFormat="1"/>
    <row r="457" s="131" customFormat="1"/>
    <row r="458" s="131" customFormat="1"/>
    <row r="459" s="131" customFormat="1"/>
    <row r="460" s="131" customFormat="1"/>
    <row r="461" s="131" customFormat="1"/>
    <row r="462" s="131" customFormat="1"/>
    <row r="463" s="131" customFormat="1"/>
    <row r="464" s="131" customFormat="1"/>
    <row r="465" s="131" customFormat="1"/>
    <row r="466" s="131" customFormat="1"/>
    <row r="467" s="131" customFormat="1"/>
    <row r="468" s="131" customFormat="1"/>
    <row r="469" s="131" customFormat="1"/>
    <row r="470" s="131" customFormat="1"/>
    <row r="471" s="131" customFormat="1"/>
    <row r="472" s="131" customFormat="1"/>
    <row r="473" s="131" customFormat="1"/>
    <row r="474" s="131" customFormat="1"/>
    <row r="475" s="131" customFormat="1"/>
    <row r="476" s="131" customFormat="1"/>
    <row r="477" s="131" customFormat="1"/>
    <row r="478" s="131" customFormat="1"/>
    <row r="479" s="131" customFormat="1"/>
    <row r="480" s="131" customFormat="1"/>
    <row r="481" s="131" customFormat="1"/>
    <row r="482" s="131" customFormat="1"/>
    <row r="483" s="131" customFormat="1"/>
    <row r="484" s="131" customFormat="1"/>
    <row r="485" s="131" customFormat="1"/>
    <row r="486" s="131" customFormat="1"/>
    <row r="487" s="131" customFormat="1"/>
    <row r="488" s="131" customFormat="1"/>
    <row r="489" s="131" customFormat="1"/>
    <row r="490" s="131" customFormat="1"/>
    <row r="491" s="131" customFormat="1"/>
    <row r="492" s="131" customFormat="1"/>
    <row r="493" s="131" customFormat="1"/>
    <row r="494" s="131" customFormat="1"/>
    <row r="495" s="131" customFormat="1"/>
    <row r="496" s="131" customFormat="1"/>
    <row r="497" s="131" customFormat="1"/>
    <row r="498" s="131" customFormat="1"/>
    <row r="499" s="131" customFormat="1"/>
    <row r="500" s="131" customFormat="1"/>
    <row r="501" s="131" customFormat="1"/>
    <row r="502" s="131" customFormat="1"/>
    <row r="503" s="131" customFormat="1"/>
    <row r="504" s="131" customFormat="1"/>
    <row r="505" s="131" customFormat="1"/>
    <row r="506" s="131" customFormat="1"/>
    <row r="507" s="131" customFormat="1"/>
    <row r="508" s="131" customFormat="1"/>
    <row r="509" s="131" customFormat="1"/>
    <row r="510" s="131" customFormat="1"/>
    <row r="511" s="131" customFormat="1"/>
    <row r="512" s="131" customFormat="1"/>
    <row r="513" s="131" customFormat="1"/>
    <row r="514" s="131" customFormat="1"/>
    <row r="515" s="131" customFormat="1"/>
    <row r="516" s="131" customFormat="1"/>
    <row r="517" s="131" customFormat="1"/>
    <row r="518" s="131" customFormat="1"/>
    <row r="519" s="131" customFormat="1"/>
    <row r="520" s="131" customFormat="1"/>
    <row r="521" s="131" customFormat="1"/>
    <row r="522" s="131" customFormat="1"/>
    <row r="523" s="131" customFormat="1"/>
    <row r="524" s="131" customFormat="1"/>
    <row r="525" s="131" customFormat="1"/>
    <row r="526" s="131" customFormat="1"/>
    <row r="527" s="131" customFormat="1"/>
    <row r="528" s="131" customFormat="1"/>
    <row r="529" s="131" customFormat="1"/>
    <row r="530" s="131" customFormat="1"/>
    <row r="531" s="131" customFormat="1"/>
    <row r="532" s="131" customFormat="1"/>
    <row r="533" s="131" customFormat="1"/>
    <row r="534" s="131" customFormat="1"/>
    <row r="535" s="131" customFormat="1"/>
    <row r="536" s="131" customFormat="1"/>
    <row r="537" s="131" customFormat="1"/>
    <row r="538" s="131" customFormat="1"/>
    <row r="539" s="131" customFormat="1"/>
    <row r="540" s="131" customFormat="1"/>
    <row r="541" s="131" customFormat="1"/>
    <row r="542" s="131" customFormat="1"/>
    <row r="543" s="131" customFormat="1"/>
    <row r="544" s="131" customFormat="1"/>
    <row r="545" s="131" customFormat="1"/>
    <row r="546" s="131" customFormat="1"/>
    <row r="547" s="131" customFormat="1"/>
    <row r="548" s="131" customFormat="1"/>
    <row r="549" s="131" customFormat="1"/>
    <row r="550" s="131" customFormat="1"/>
    <row r="551" s="131" customFormat="1"/>
    <row r="552" s="131" customFormat="1"/>
    <row r="553" s="131" customFormat="1"/>
    <row r="554" s="131" customFormat="1"/>
    <row r="555" s="131" customFormat="1"/>
    <row r="556" s="131" customFormat="1"/>
    <row r="557" s="131" customFormat="1"/>
    <row r="558" s="131" customFormat="1"/>
    <row r="559" s="131" customFormat="1"/>
    <row r="560" s="131" customFormat="1"/>
    <row r="561" s="131" customFormat="1"/>
    <row r="562" s="131" customFormat="1"/>
    <row r="563" s="131" customFormat="1"/>
    <row r="564" s="131" customFormat="1"/>
    <row r="565" s="131" customFormat="1"/>
    <row r="566" s="131" customFormat="1"/>
    <row r="567" s="131" customFormat="1"/>
    <row r="568" s="131" customFormat="1"/>
    <row r="569" s="131" customFormat="1"/>
    <row r="570" s="131" customFormat="1"/>
    <row r="571" s="131" customFormat="1"/>
    <row r="572" s="131" customFormat="1"/>
    <row r="573" s="131" customFormat="1"/>
    <row r="574" s="131" customFormat="1"/>
    <row r="575" s="131" customFormat="1"/>
    <row r="576" s="131" customFormat="1"/>
    <row r="577" s="131" customFormat="1"/>
    <row r="578" s="131" customFormat="1"/>
    <row r="579" s="131" customFormat="1"/>
    <row r="580" s="131" customFormat="1"/>
    <row r="581" s="131" customFormat="1"/>
    <row r="582" s="131" customFormat="1"/>
    <row r="583" s="131" customFormat="1"/>
    <row r="584" s="131" customFormat="1"/>
    <row r="585" s="131" customFormat="1"/>
    <row r="586" s="131" customFormat="1"/>
    <row r="587" s="131" customFormat="1"/>
    <row r="588" s="131" customFormat="1"/>
    <row r="589" s="131" customFormat="1"/>
    <row r="590" s="131" customFormat="1"/>
    <row r="591" s="131" customFormat="1"/>
    <row r="592" s="131" customFormat="1"/>
    <row r="593" s="131" customFormat="1"/>
    <row r="594" s="131" customFormat="1"/>
    <row r="595" s="131" customFormat="1"/>
    <row r="596" s="131" customFormat="1"/>
    <row r="597" s="131" customFormat="1"/>
    <row r="598" s="131" customFormat="1"/>
    <row r="599" s="131" customFormat="1"/>
    <row r="600" s="131" customFormat="1"/>
    <row r="601" s="131" customFormat="1"/>
    <row r="602" s="131" customFormat="1"/>
    <row r="603" s="131" customFormat="1"/>
    <row r="604" s="131" customFormat="1"/>
    <row r="605" s="131" customFormat="1"/>
    <row r="606" s="131" customFormat="1"/>
    <row r="607" s="131" customFormat="1"/>
    <row r="608" s="131" customFormat="1"/>
    <row r="609" s="131" customFormat="1"/>
    <row r="610" s="131" customFormat="1"/>
    <row r="611" s="131" customFormat="1"/>
    <row r="612" s="131" customFormat="1"/>
    <row r="613" s="131" customFormat="1"/>
    <row r="614" s="131" customFormat="1"/>
    <row r="615" s="131" customFormat="1"/>
    <row r="616" s="131" customFormat="1"/>
    <row r="617" s="131" customFormat="1"/>
    <row r="618" s="131" customFormat="1"/>
    <row r="619" s="131" customFormat="1"/>
    <row r="620" s="131" customFormat="1"/>
    <row r="621" s="131" customFormat="1"/>
    <row r="622" s="131" customFormat="1"/>
    <row r="623" s="131" customFormat="1"/>
    <row r="624" s="131" customFormat="1"/>
    <row r="625" s="131" customFormat="1"/>
    <row r="626" s="131" customFormat="1"/>
    <row r="627" s="131" customFormat="1"/>
    <row r="628" s="131" customFormat="1"/>
    <row r="629" s="131" customFormat="1"/>
    <row r="630" s="131" customFormat="1"/>
    <row r="631" s="131" customFormat="1"/>
    <row r="632" s="131" customFormat="1"/>
    <row r="633" s="131" customFormat="1"/>
    <row r="634" s="131" customFormat="1"/>
    <row r="635" s="131" customFormat="1"/>
    <row r="636" s="131" customFormat="1"/>
    <row r="637" s="131" customFormat="1"/>
    <row r="638" s="131" customFormat="1"/>
    <row r="639" s="131" customFormat="1"/>
    <row r="640" s="131" customFormat="1"/>
    <row r="641" s="131" customFormat="1"/>
    <row r="642" s="131" customFormat="1"/>
    <row r="643" s="131" customFormat="1"/>
    <row r="644" s="131" customFormat="1"/>
    <row r="645" s="131" customFormat="1"/>
    <row r="646" s="131" customFormat="1"/>
    <row r="647" s="131" customFormat="1"/>
    <row r="648" s="131" customFormat="1"/>
    <row r="649" s="131" customFormat="1"/>
    <row r="650" s="131" customFormat="1"/>
    <row r="651" s="131" customFormat="1"/>
    <row r="652" s="131" customFormat="1"/>
    <row r="653" s="131" customFormat="1"/>
    <row r="654" s="131" customFormat="1"/>
    <row r="655" s="131" customFormat="1"/>
    <row r="656" s="131" customFormat="1"/>
    <row r="657" s="131" customFormat="1"/>
    <row r="658" s="131" customFormat="1"/>
    <row r="659" s="131" customFormat="1"/>
    <row r="660" s="131" customFormat="1"/>
    <row r="661" s="131" customFormat="1"/>
    <row r="662" s="131" customFormat="1"/>
    <row r="663" s="131" customFormat="1"/>
    <row r="664" s="131" customFormat="1"/>
    <row r="665" s="131" customFormat="1"/>
    <row r="666" s="131" customFormat="1"/>
    <row r="667" s="131" customFormat="1"/>
    <row r="668" s="131" customFormat="1"/>
    <row r="669" s="131" customFormat="1"/>
    <row r="670" s="131" customFormat="1"/>
    <row r="671" s="131" customFormat="1"/>
    <row r="672" s="131" customFormat="1"/>
    <row r="673" s="131" customFormat="1"/>
    <row r="674" s="131" customFormat="1"/>
    <row r="675" s="131" customFormat="1"/>
    <row r="676" s="131" customFormat="1"/>
    <row r="677" s="131" customFormat="1"/>
    <row r="678" s="131" customFormat="1"/>
    <row r="679" s="131" customFormat="1"/>
    <row r="680" s="131" customFormat="1"/>
    <row r="681" s="131" customFormat="1"/>
    <row r="682" s="131" customFormat="1"/>
    <row r="683" s="131" customFormat="1"/>
    <row r="684" s="131" customFormat="1"/>
    <row r="685" s="131" customFormat="1"/>
    <row r="686" s="131" customFormat="1"/>
    <row r="687" s="131" customFormat="1"/>
    <row r="688" s="131" customFormat="1"/>
    <row r="689" s="131" customFormat="1"/>
    <row r="690" s="131" customFormat="1"/>
    <row r="691" s="131" customFormat="1"/>
    <row r="692" s="131" customFormat="1"/>
    <row r="693" s="131" customFormat="1"/>
    <row r="694" s="131" customFormat="1"/>
    <row r="695" s="131" customFormat="1"/>
    <row r="696" s="131" customFormat="1"/>
    <row r="697" s="131" customFormat="1"/>
    <row r="698" s="131" customFormat="1"/>
    <row r="699" s="131" customFormat="1"/>
    <row r="700" s="131" customFormat="1"/>
    <row r="701" s="131" customFormat="1"/>
    <row r="702" s="131" customFormat="1"/>
    <row r="703" s="131" customFormat="1"/>
    <row r="704" s="131" customFormat="1"/>
    <row r="705" s="131" customFormat="1"/>
    <row r="706" s="131" customFormat="1"/>
    <row r="707" s="131" customFormat="1"/>
    <row r="708" s="131" customFormat="1"/>
    <row r="709" s="131" customFormat="1"/>
    <row r="710" s="131" customFormat="1"/>
    <row r="711" s="131" customFormat="1"/>
    <row r="712" s="131" customFormat="1"/>
    <row r="713" s="131" customFormat="1"/>
    <row r="714" s="131" customFormat="1"/>
    <row r="715" s="131" customFormat="1"/>
    <row r="716" s="131" customFormat="1"/>
    <row r="717" s="131" customFormat="1"/>
    <row r="718" s="131" customFormat="1"/>
    <row r="719" s="131" customFormat="1"/>
    <row r="720" s="131" customFormat="1"/>
    <row r="721" s="131" customFormat="1"/>
    <row r="722" s="131" customFormat="1"/>
    <row r="723" s="131" customFormat="1"/>
    <row r="724" s="131" customFormat="1"/>
    <row r="725" s="131" customFormat="1"/>
    <row r="726" s="131" customFormat="1"/>
    <row r="727" s="131" customFormat="1"/>
    <row r="728" s="131" customFormat="1"/>
    <row r="729" s="131" customFormat="1"/>
    <row r="730" s="131" customFormat="1"/>
    <row r="731" s="131" customFormat="1"/>
    <row r="732" s="131" customFormat="1"/>
    <row r="733" s="131" customFormat="1"/>
    <row r="734" s="131" customFormat="1"/>
    <row r="735" s="131" customFormat="1"/>
    <row r="736" s="131" customFormat="1"/>
    <row r="737" s="131" customFormat="1"/>
    <row r="738" s="131" customFormat="1"/>
    <row r="739" s="131" customFormat="1"/>
    <row r="740" s="131" customFormat="1"/>
    <row r="741" s="131" customFormat="1"/>
    <row r="742" s="131" customFormat="1"/>
    <row r="743" s="131" customFormat="1"/>
    <row r="744" s="131" customFormat="1"/>
    <row r="745" s="131" customFormat="1"/>
    <row r="746" s="131" customFormat="1"/>
    <row r="747" s="131" customFormat="1"/>
    <row r="748" s="131" customFormat="1"/>
    <row r="749" s="131" customFormat="1"/>
    <row r="750" s="131" customFormat="1"/>
    <row r="751" s="131" customFormat="1"/>
    <row r="752" s="131" customFormat="1"/>
    <row r="753" s="131" customFormat="1"/>
    <row r="754" s="131" customFormat="1"/>
    <row r="755" s="131" customFormat="1"/>
    <row r="756" s="131" customFormat="1"/>
    <row r="757" s="131" customFormat="1"/>
    <row r="758" s="131" customFormat="1"/>
    <row r="759" s="131" customFormat="1"/>
    <row r="760" s="131" customFormat="1"/>
    <row r="761" s="131" customFormat="1"/>
    <row r="762" s="131" customFormat="1"/>
    <row r="763" s="131" customFormat="1"/>
    <row r="764" s="131" customFormat="1"/>
    <row r="765" s="131" customFormat="1"/>
    <row r="766" s="131" customFormat="1"/>
    <row r="767" s="131" customFormat="1"/>
    <row r="768" s="131" customFormat="1"/>
    <row r="769" s="131" customFormat="1"/>
    <row r="770" s="131" customFormat="1"/>
    <row r="771" s="131" customFormat="1"/>
    <row r="772" s="131" customFormat="1"/>
    <row r="773" s="131" customFormat="1"/>
    <row r="774" s="131" customFormat="1"/>
    <row r="775" s="131" customFormat="1"/>
    <row r="776" s="131" customFormat="1"/>
    <row r="777" s="131" customFormat="1"/>
    <row r="778" s="131" customFormat="1"/>
    <row r="779" s="131" customFormat="1"/>
    <row r="780" s="131" customFormat="1"/>
    <row r="781" s="131" customFormat="1"/>
    <row r="782" s="131" customFormat="1"/>
    <row r="783" s="131" customFormat="1"/>
    <row r="784" s="131" customFormat="1"/>
    <row r="785" s="131" customFormat="1"/>
    <row r="786" s="131" customFormat="1"/>
    <row r="787" s="131" customFormat="1"/>
    <row r="788" s="131" customFormat="1"/>
    <row r="789" s="131" customFormat="1"/>
    <row r="790" s="131" customFormat="1"/>
    <row r="791" s="131" customFormat="1"/>
    <row r="792" s="131" customFormat="1"/>
    <row r="793" s="131" customFormat="1"/>
    <row r="794" s="131" customFormat="1"/>
    <row r="795" s="131" customFormat="1"/>
    <row r="796" s="131" customFormat="1"/>
    <row r="797" s="131" customFormat="1"/>
    <row r="798" s="131" customFormat="1"/>
    <row r="799" s="131" customFormat="1"/>
    <row r="800" s="131" customFormat="1"/>
    <row r="801" s="131" customFormat="1"/>
    <row r="802" s="131" customFormat="1"/>
    <row r="803" s="131" customFormat="1"/>
    <row r="804" s="131" customFormat="1"/>
    <row r="805" s="131" customFormat="1"/>
    <row r="806" s="131" customFormat="1"/>
    <row r="807" s="131" customFormat="1"/>
    <row r="808" s="131" customFormat="1"/>
    <row r="809" s="131" customFormat="1"/>
    <row r="810" s="131" customFormat="1"/>
    <row r="811" s="131" customFormat="1"/>
    <row r="812" s="131" customFormat="1"/>
    <row r="813" s="131" customFormat="1"/>
    <row r="814" s="131" customFormat="1"/>
    <row r="815" s="131" customFormat="1"/>
    <row r="816" s="131" customFormat="1"/>
    <row r="817" s="131" customFormat="1"/>
    <row r="818" s="131" customFormat="1"/>
    <row r="819" s="131" customFormat="1"/>
    <row r="820" s="131" customFormat="1"/>
    <row r="821" s="131" customFormat="1"/>
    <row r="822" s="131" customFormat="1"/>
    <row r="823" s="131" customFormat="1"/>
    <row r="824" s="131" customFormat="1"/>
    <row r="825" s="131" customFormat="1"/>
    <row r="826" s="131" customFormat="1"/>
    <row r="827" s="131" customFormat="1"/>
    <row r="828" s="131" customFormat="1"/>
    <row r="829" s="131" customFormat="1"/>
    <row r="830" s="131" customFormat="1"/>
    <row r="831" s="131" customFormat="1"/>
    <row r="832" s="131" customFormat="1"/>
    <row r="833" s="131" customFormat="1"/>
    <row r="834" s="131" customFormat="1"/>
    <row r="835" s="131" customFormat="1"/>
    <row r="836" s="131" customFormat="1"/>
    <row r="837" s="131" customFormat="1"/>
    <row r="838" s="131" customFormat="1"/>
    <row r="839" s="131" customFormat="1"/>
    <row r="840" s="131" customFormat="1"/>
    <row r="841" s="131" customFormat="1"/>
    <row r="842" s="131" customFormat="1"/>
    <row r="843" s="131" customFormat="1"/>
    <row r="844" s="131" customFormat="1"/>
    <row r="845" s="131" customFormat="1"/>
    <row r="846" s="131" customFormat="1"/>
    <row r="847" s="131" customFormat="1"/>
    <row r="848" s="131" customFormat="1"/>
    <row r="849" s="131" customFormat="1"/>
    <row r="850" s="131" customFormat="1"/>
    <row r="851" s="131" customFormat="1"/>
    <row r="852" s="131" customFormat="1"/>
    <row r="853" s="131" customFormat="1"/>
    <row r="854" s="131" customFormat="1"/>
    <row r="855" s="131" customFormat="1"/>
    <row r="856" s="131" customFormat="1"/>
    <row r="857" s="131" customFormat="1"/>
    <row r="858" s="131" customFormat="1"/>
    <row r="859" s="131" customFormat="1"/>
    <row r="860" s="131" customFormat="1"/>
    <row r="861" s="131" customFormat="1"/>
    <row r="862" s="131" customFormat="1"/>
    <row r="863" s="131" customFormat="1"/>
    <row r="864" s="131" customFormat="1"/>
    <row r="865" s="131" customFormat="1"/>
    <row r="866" s="131" customFormat="1"/>
    <row r="867" s="131" customFormat="1"/>
    <row r="868" s="131" customFormat="1"/>
    <row r="869" s="131" customFormat="1"/>
    <row r="870" s="131" customFormat="1"/>
    <row r="871" s="131" customFormat="1"/>
    <row r="872" s="131" customFormat="1"/>
    <row r="873" s="131" customFormat="1"/>
    <row r="874" s="131" customFormat="1"/>
    <row r="875" s="131" customFormat="1"/>
    <row r="876" s="131" customFormat="1"/>
    <row r="877" s="131" customFormat="1"/>
    <row r="878" s="131" customFormat="1"/>
    <row r="879" s="131" customFormat="1"/>
    <row r="880" s="131" customFormat="1"/>
    <row r="881" s="131" customFormat="1"/>
    <row r="882" s="131" customFormat="1"/>
    <row r="883" s="131" customFormat="1"/>
    <row r="884" s="131" customFormat="1"/>
    <row r="885" s="131" customFormat="1"/>
    <row r="886" s="131" customFormat="1"/>
    <row r="887" s="131" customFormat="1"/>
    <row r="888" s="131" customFormat="1"/>
    <row r="889" s="131" customFormat="1"/>
    <row r="890" s="131" customFormat="1"/>
    <row r="891" s="131" customFormat="1"/>
    <row r="892" s="131" customFormat="1"/>
    <row r="893" s="131" customFormat="1"/>
    <row r="894" s="131" customFormat="1"/>
    <row r="895" s="131" customFormat="1"/>
    <row r="896" s="131" customFormat="1"/>
    <row r="897" s="131" customFormat="1"/>
    <row r="898" s="131" customFormat="1"/>
    <row r="899" s="131" customFormat="1"/>
    <row r="900" s="131" customFormat="1"/>
    <row r="901" s="131" customFormat="1"/>
    <row r="902" s="131" customFormat="1"/>
    <row r="903" s="131" customFormat="1"/>
    <row r="904" s="131" customFormat="1"/>
    <row r="905" s="131" customFormat="1"/>
    <row r="906" s="131" customFormat="1"/>
    <row r="907" s="131" customFormat="1"/>
    <row r="908" s="131" customFormat="1"/>
    <row r="909" s="131" customFormat="1"/>
    <row r="910" s="131" customFormat="1"/>
    <row r="911" s="131" customFormat="1"/>
    <row r="912" s="131" customFormat="1"/>
    <row r="913" s="131" customFormat="1"/>
    <row r="914" s="131" customFormat="1"/>
    <row r="915" s="131" customFormat="1"/>
    <row r="916" s="131" customFormat="1"/>
    <row r="917" s="131" customFormat="1"/>
    <row r="918" s="131" customFormat="1"/>
    <row r="919" s="131" customFormat="1"/>
    <row r="920" s="131" customFormat="1"/>
    <row r="921" s="131" customFormat="1"/>
    <row r="922" s="131" customFormat="1"/>
    <row r="923" s="131" customFormat="1"/>
    <row r="924" s="131" customFormat="1"/>
    <row r="925" s="131" customFormat="1"/>
    <row r="926" s="131" customFormat="1"/>
    <row r="927" s="131" customFormat="1"/>
    <row r="928" s="131" customFormat="1"/>
    <row r="929" s="131" customFormat="1"/>
    <row r="930" s="131" customFormat="1"/>
    <row r="931" s="131" customFormat="1"/>
    <row r="932" s="131" customFormat="1"/>
    <row r="933" s="131" customFormat="1"/>
    <row r="934" s="131" customFormat="1"/>
    <row r="935" s="131" customFormat="1"/>
    <row r="936" s="131" customFormat="1"/>
    <row r="937" s="131" customFormat="1"/>
    <row r="938" s="131" customFormat="1"/>
    <row r="939" s="131" customFormat="1"/>
    <row r="940" s="131" customFormat="1"/>
    <row r="941" s="131" customFormat="1"/>
    <row r="942" s="131" customFormat="1"/>
    <row r="943" s="131" customFormat="1"/>
    <row r="944" s="131" customFormat="1"/>
    <row r="945" s="131" customFormat="1"/>
    <row r="946" s="131" customFormat="1"/>
    <row r="947" s="131" customFormat="1"/>
    <row r="948" s="131" customFormat="1"/>
    <row r="949" s="131" customFormat="1"/>
    <row r="950" s="131" customFormat="1"/>
    <row r="951" s="131" customFormat="1"/>
    <row r="952" s="131" customFormat="1"/>
    <row r="953" s="131" customFormat="1"/>
    <row r="954" s="131" customFormat="1"/>
    <row r="955" s="131" customFormat="1"/>
    <row r="956" s="131" customFormat="1"/>
    <row r="957" s="131" customFormat="1"/>
    <row r="958" s="131" customFormat="1"/>
    <row r="959" s="131" customFormat="1"/>
    <row r="960" s="131" customFormat="1"/>
    <row r="961" s="131" customFormat="1"/>
    <row r="962" s="131" customFormat="1"/>
    <row r="963" s="131" customFormat="1"/>
    <row r="964" s="131" customFormat="1"/>
    <row r="965" s="131" customFormat="1"/>
    <row r="966" s="131" customFormat="1"/>
    <row r="967" s="131" customFormat="1"/>
    <row r="968" s="131" customFormat="1"/>
    <row r="969" s="131" customFormat="1"/>
    <row r="970" s="131" customFormat="1"/>
    <row r="971" s="131" customFormat="1"/>
    <row r="972" s="131" customFormat="1"/>
    <row r="973" s="131" customFormat="1"/>
    <row r="974" s="131" customFormat="1"/>
    <row r="975" s="131" customFormat="1"/>
    <row r="976" s="131" customFormat="1"/>
    <row r="977" s="131" customFormat="1"/>
    <row r="978" s="131" customFormat="1"/>
    <row r="979" s="131" customFormat="1"/>
    <row r="980" s="131" customFormat="1"/>
    <row r="981" s="131" customFormat="1"/>
    <row r="982" s="131" customFormat="1"/>
    <row r="983" s="131" customFormat="1"/>
    <row r="984" s="131" customFormat="1"/>
    <row r="985" s="131" customFormat="1"/>
    <row r="986" s="131" customFormat="1"/>
    <row r="987" s="131" customFormat="1"/>
    <row r="988" s="131" customFormat="1"/>
    <row r="989" s="131" customFormat="1"/>
    <row r="990" s="131" customFormat="1"/>
    <row r="991" s="131" customFormat="1"/>
    <row r="992" s="131" customFormat="1"/>
    <row r="993" s="131" customFormat="1"/>
    <row r="994" s="131" customFormat="1"/>
    <row r="995" s="131" customFormat="1"/>
    <row r="996" s="131" customFormat="1"/>
    <row r="997" s="131" customFormat="1"/>
    <row r="998" s="131" customFormat="1"/>
    <row r="999" s="131" customFormat="1"/>
    <row r="1000" s="131" customFormat="1"/>
    <row r="1001" s="131" customFormat="1"/>
    <row r="1002" s="131" customFormat="1"/>
    <row r="1003" s="131" customFormat="1"/>
    <row r="1004" s="131" customFormat="1"/>
    <row r="1005" s="131" customFormat="1"/>
    <row r="1006" s="131" customFormat="1"/>
    <row r="1007" s="131" customFormat="1"/>
    <row r="1008" s="131" customFormat="1"/>
    <row r="1009" s="131" customFormat="1"/>
    <row r="1010" s="131" customFormat="1"/>
    <row r="1011" s="131" customFormat="1"/>
    <row r="1012" s="131" customFormat="1"/>
    <row r="1013" s="131" customFormat="1"/>
    <row r="1014" s="131" customFormat="1"/>
    <row r="1015" s="131" customFormat="1"/>
    <row r="1016" s="131" customFormat="1"/>
    <row r="1017" s="131" customFormat="1"/>
    <row r="1018" s="131" customFormat="1"/>
    <row r="1019" s="131" customFormat="1"/>
    <row r="1020" s="131" customFormat="1"/>
    <row r="1021" s="131" customFormat="1"/>
    <row r="1022" s="131" customFormat="1"/>
    <row r="1023" s="131" customFormat="1"/>
    <row r="1024" s="131" customFormat="1"/>
    <row r="1025" s="131" customFormat="1"/>
    <row r="1026" s="131" customFormat="1"/>
    <row r="1027" s="131" customFormat="1"/>
    <row r="1028" s="131" customFormat="1"/>
    <row r="1029" s="131" customFormat="1"/>
    <row r="1030" s="131" customFormat="1"/>
    <row r="1031" s="131" customFormat="1"/>
    <row r="1032" s="131" customFormat="1"/>
    <row r="1033" s="131" customFormat="1"/>
    <row r="1034" s="131" customFormat="1"/>
    <row r="1035" s="131" customFormat="1"/>
    <row r="1036" s="131" customFormat="1"/>
    <row r="1037" s="131" customFormat="1"/>
    <row r="1038" s="131" customFormat="1"/>
    <row r="1039" s="131" customFormat="1"/>
    <row r="1040" s="131" customFormat="1"/>
    <row r="1041" s="131" customFormat="1"/>
    <row r="1042" s="131" customFormat="1"/>
    <row r="1043" s="131" customFormat="1"/>
    <row r="1044" s="131" customFormat="1"/>
    <row r="1045" s="131" customFormat="1"/>
    <row r="1046" s="131" customFormat="1"/>
    <row r="1047" s="131" customFormat="1"/>
    <row r="1048" s="131" customFormat="1"/>
    <row r="1049" s="131" customFormat="1"/>
    <row r="1050" s="131" customFormat="1"/>
    <row r="1051" s="131" customFormat="1"/>
    <row r="1052" s="131" customFormat="1"/>
    <row r="1053" s="131" customFormat="1"/>
    <row r="1054" s="131" customFormat="1"/>
    <row r="1055" s="131" customFormat="1"/>
    <row r="1056" s="131" customFormat="1"/>
    <row r="1057" s="131" customFormat="1"/>
    <row r="1058" s="131" customFormat="1"/>
    <row r="1059" s="131" customFormat="1"/>
    <row r="1060" s="131" customFormat="1"/>
    <row r="1061" s="131" customFormat="1"/>
    <row r="1062" s="131" customFormat="1"/>
    <row r="1063" s="131" customFormat="1"/>
    <row r="1064" s="131" customFormat="1"/>
    <row r="1065" s="131" customFormat="1"/>
    <row r="1066" s="131" customFormat="1"/>
    <row r="1067" s="131" customFormat="1"/>
    <row r="1068" s="131" customFormat="1"/>
    <row r="1069" s="131" customFormat="1"/>
    <row r="1070" s="131" customFormat="1"/>
    <row r="1071" s="131" customFormat="1"/>
    <row r="1072" s="131" customFormat="1"/>
    <row r="1073" s="131" customFormat="1"/>
    <row r="1074" s="131" customFormat="1"/>
    <row r="1075" s="131" customFormat="1"/>
    <row r="1076" s="131" customFormat="1"/>
    <row r="1077" s="131" customFormat="1"/>
    <row r="1078" s="131" customFormat="1"/>
    <row r="1079" s="131" customFormat="1"/>
    <row r="1080" s="131" customFormat="1"/>
    <row r="1081" s="131" customFormat="1"/>
    <row r="1082" s="131" customFormat="1"/>
    <row r="1083" s="131" customFormat="1"/>
    <row r="1084" s="131" customFormat="1"/>
    <row r="1085" s="131" customFormat="1"/>
    <row r="1086" s="131" customFormat="1"/>
    <row r="1087" s="131" customFormat="1"/>
    <row r="1088" s="131" customFormat="1"/>
    <row r="1089" s="131" customFormat="1"/>
    <row r="1090" s="131" customFormat="1"/>
    <row r="1091" s="131" customFormat="1"/>
    <row r="1092" s="131" customFormat="1"/>
    <row r="1093" s="131" customFormat="1"/>
    <row r="1094" s="131" customFormat="1"/>
    <row r="1095" s="131" customFormat="1"/>
    <row r="1096" s="131" customFormat="1"/>
    <row r="1097" s="131" customFormat="1"/>
    <row r="1098" s="131" customFormat="1"/>
    <row r="1099" s="131" customFormat="1"/>
    <row r="1100" s="131" customFormat="1"/>
    <row r="1101" s="131" customFormat="1"/>
    <row r="1102" s="131" customFormat="1"/>
    <row r="1103" s="131" customFormat="1"/>
    <row r="1104" s="131" customFormat="1"/>
    <row r="1105" s="131" customFormat="1"/>
    <row r="1106" s="131" customFormat="1"/>
    <row r="1107" s="131" customFormat="1"/>
    <row r="1108" s="131" customFormat="1"/>
    <row r="1109" s="131" customFormat="1"/>
    <row r="1110" s="131" customFormat="1"/>
    <row r="1111" s="131" customFormat="1"/>
    <row r="1112" s="131" customFormat="1"/>
    <row r="1113" s="131" customFormat="1"/>
    <row r="1114" s="131" customFormat="1"/>
    <row r="1115" s="131" customFormat="1"/>
    <row r="1116" s="131" customFormat="1"/>
    <row r="1117" s="131" customFormat="1"/>
    <row r="1118" s="131" customFormat="1"/>
    <row r="1119" s="131" customFormat="1"/>
    <row r="1120" s="131" customFormat="1"/>
    <row r="1121" s="131" customFormat="1"/>
    <row r="1122" s="131" customFormat="1"/>
    <row r="1123" s="131" customFormat="1"/>
    <row r="1124" s="131" customFormat="1"/>
    <row r="1125" s="131" customFormat="1"/>
    <row r="1126" s="131" customFormat="1"/>
    <row r="1127" s="131" customFormat="1"/>
    <row r="1128" s="131" customFormat="1"/>
    <row r="1129" s="131" customFormat="1"/>
    <row r="1130" s="131" customFormat="1"/>
    <row r="1131" s="131" customFormat="1"/>
    <row r="1132" s="131" customFormat="1"/>
    <row r="1133" s="131" customFormat="1"/>
    <row r="1134" s="131" customFormat="1"/>
    <row r="1135" s="131" customFormat="1"/>
    <row r="1136" s="131" customFormat="1"/>
    <row r="1137" s="131" customFormat="1"/>
    <row r="1138" s="131" customFormat="1"/>
    <row r="1139" s="131" customFormat="1"/>
    <row r="1140" s="131" customFormat="1"/>
    <row r="1141" s="131" customFormat="1"/>
    <row r="1142" s="131" customFormat="1"/>
    <row r="1143" s="131" customFormat="1"/>
    <row r="1144" s="131" customFormat="1"/>
    <row r="1145" s="131" customFormat="1"/>
    <row r="1146" s="131" customFormat="1"/>
    <row r="1147" s="131" customFormat="1"/>
    <row r="1148" s="131" customFormat="1"/>
    <row r="1149" s="131" customFormat="1"/>
    <row r="1150" s="131" customFormat="1"/>
    <row r="1151" s="131" customFormat="1"/>
    <row r="1152" s="131" customFormat="1"/>
    <row r="1153" s="131" customFormat="1"/>
    <row r="1154" s="131" customFormat="1"/>
    <row r="1155" s="131" customFormat="1"/>
    <row r="1156" s="131" customFormat="1"/>
    <row r="1157" s="131" customFormat="1"/>
    <row r="1158" s="131" customFormat="1"/>
    <row r="1159" s="131" customFormat="1"/>
    <row r="1160" s="131" customFormat="1"/>
    <row r="1161" s="131" customFormat="1"/>
    <row r="1162" s="131" customFormat="1"/>
    <row r="1163" s="131" customFormat="1"/>
    <row r="1164" s="131" customFormat="1"/>
    <row r="1165" s="131" customFormat="1"/>
    <row r="1166" s="131" customFormat="1"/>
    <row r="1167" s="131" customFormat="1"/>
    <row r="1168" s="131" customFormat="1"/>
    <row r="1169" s="131" customFormat="1"/>
    <row r="1170" s="131" customFormat="1"/>
    <row r="1171" s="131" customFormat="1"/>
    <row r="1172" s="131" customFormat="1"/>
    <row r="1173" s="131" customFormat="1"/>
    <row r="1174" s="131" customFormat="1"/>
    <row r="1175" s="131" customFormat="1"/>
    <row r="1176" s="131" customFormat="1"/>
    <row r="1177" s="131" customFormat="1"/>
    <row r="1178" s="131" customFormat="1"/>
    <row r="1179" s="131" customFormat="1"/>
    <row r="1180" s="131" customFormat="1"/>
    <row r="1181" s="131" customFormat="1"/>
    <row r="1182" s="131" customFormat="1"/>
    <row r="1183" s="131" customFormat="1"/>
    <row r="1184" s="131" customFormat="1"/>
    <row r="1185" s="131" customFormat="1"/>
    <row r="1186" s="131" customFormat="1"/>
    <row r="1187" s="131" customFormat="1"/>
    <row r="1188" s="131" customFormat="1"/>
    <row r="1189" s="131" customFormat="1"/>
    <row r="1190" s="131" customFormat="1"/>
    <row r="1191" s="131" customFormat="1"/>
    <row r="1192" s="131" customFormat="1"/>
    <row r="1193" s="131" customFormat="1"/>
    <row r="1194" s="131" customFormat="1"/>
    <row r="1195" s="131" customFormat="1"/>
    <row r="1196" s="131" customFormat="1"/>
    <row r="1197" s="131" customFormat="1"/>
    <row r="1198" s="131" customFormat="1"/>
    <row r="1199" s="131" customFormat="1"/>
    <row r="1200" s="131" customFormat="1"/>
    <row r="1201" s="131" customFormat="1"/>
    <row r="1202" s="131" customFormat="1"/>
    <row r="1203" s="131" customFormat="1"/>
    <row r="1204" s="131" customFormat="1"/>
    <row r="1205" s="131" customFormat="1"/>
    <row r="1206" s="131" customFormat="1"/>
    <row r="1207" s="131" customFormat="1"/>
    <row r="1208" s="131" customFormat="1"/>
    <row r="1209" s="131" customFormat="1"/>
    <row r="1210" s="131" customFormat="1"/>
    <row r="1211" s="131" customFormat="1"/>
    <row r="1212" s="131" customFormat="1"/>
    <row r="1213" s="131" customFormat="1"/>
    <row r="1214" s="131" customFormat="1"/>
    <row r="1215" s="131" customFormat="1"/>
    <row r="1216" s="131" customFormat="1"/>
    <row r="1217" s="131" customFormat="1"/>
    <row r="1218" s="131" customFormat="1"/>
    <row r="1219" s="131" customFormat="1"/>
    <row r="1220" s="131" customFormat="1"/>
    <row r="1221" s="131" customFormat="1"/>
    <row r="1222" s="131" customFormat="1"/>
    <row r="1223" s="131" customFormat="1"/>
    <row r="1224" s="131" customFormat="1"/>
    <row r="1225" s="131" customFormat="1"/>
    <row r="1226" s="131" customFormat="1"/>
    <row r="1227" s="131" customFormat="1"/>
    <row r="1228" s="131" customFormat="1"/>
    <row r="1229" s="131" customFormat="1"/>
    <row r="1230" s="131" customFormat="1"/>
    <row r="1231" s="131" customFormat="1"/>
    <row r="1232" s="131" customFormat="1"/>
    <row r="1233" s="131" customFormat="1"/>
    <row r="1234" s="131" customFormat="1"/>
    <row r="1235" s="131" customFormat="1"/>
    <row r="1236" s="131" customFormat="1"/>
    <row r="1237" s="131" customFormat="1"/>
    <row r="1238" s="131" customFormat="1"/>
    <row r="1239" s="131" customFormat="1"/>
    <row r="1240" s="131" customFormat="1"/>
    <row r="1241" s="131" customFormat="1"/>
    <row r="1242" s="131" customFormat="1"/>
    <row r="1243" s="131" customFormat="1"/>
    <row r="1244" s="131" customFormat="1"/>
    <row r="1245" s="131" customFormat="1"/>
    <row r="1246" s="131" customFormat="1"/>
    <row r="1247" s="131" customFormat="1"/>
    <row r="1248" s="131" customFormat="1"/>
    <row r="1249" s="131" customFormat="1"/>
    <row r="1250" s="131" customFormat="1"/>
    <row r="1251" s="131" customFormat="1"/>
    <row r="1252" s="131" customFormat="1"/>
    <row r="1253" s="131" customFormat="1"/>
    <row r="1254" s="131" customFormat="1"/>
    <row r="1255" s="131" customFormat="1"/>
    <row r="1256" s="131" customFormat="1"/>
    <row r="1257" s="131" customFormat="1"/>
    <row r="1258" s="131" customFormat="1"/>
    <row r="1259" s="131" customFormat="1"/>
    <row r="1260" s="131" customFormat="1"/>
    <row r="1261" s="131" customFormat="1"/>
    <row r="1262" s="131" customFormat="1"/>
    <row r="1263" s="131" customFormat="1"/>
    <row r="1264" s="131" customFormat="1"/>
    <row r="1265" s="131" customFormat="1"/>
    <row r="1266" s="131" customFormat="1"/>
    <row r="1267" s="131" customFormat="1"/>
    <row r="1268" s="131" customFormat="1"/>
    <row r="1269" s="131" customFormat="1"/>
    <row r="1270" s="131" customFormat="1"/>
    <row r="1271" s="131" customFormat="1"/>
    <row r="1272" s="131" customFormat="1"/>
    <row r="1273" s="131" customFormat="1"/>
    <row r="1274" s="131" customFormat="1"/>
    <row r="1275" s="131" customFormat="1"/>
    <row r="1276" s="131" customFormat="1"/>
    <row r="1277" s="131" customFormat="1"/>
    <row r="1278" s="131" customFormat="1"/>
    <row r="1279" s="131" customFormat="1"/>
    <row r="1280" s="131" customFormat="1"/>
    <row r="1281" s="131" customFormat="1"/>
    <row r="1282" s="131" customFormat="1"/>
    <row r="1283" s="131" customFormat="1"/>
    <row r="1284" s="131" customFormat="1"/>
    <row r="1285" s="131" customFormat="1"/>
    <row r="1286" s="131" customFormat="1"/>
    <row r="1287" s="131" customFormat="1"/>
    <row r="1288" s="131" customFormat="1"/>
    <row r="1289" s="131" customFormat="1"/>
    <row r="1290" s="131" customFormat="1"/>
    <row r="1291" s="131" customFormat="1"/>
    <row r="1292" s="131" customFormat="1"/>
    <row r="1293" s="131" customFormat="1"/>
    <row r="1294" s="131" customFormat="1"/>
    <row r="1295" s="131" customFormat="1"/>
    <row r="1296" s="131" customFormat="1"/>
    <row r="1297" s="131" customFormat="1"/>
    <row r="1298" s="131" customFormat="1"/>
    <row r="1299" s="131" customFormat="1"/>
    <row r="1300" s="131" customFormat="1"/>
    <row r="1301" s="131" customFormat="1"/>
    <row r="1302" s="131" customFormat="1"/>
    <row r="1303" s="131" customFormat="1"/>
    <row r="1304" s="131" customFormat="1"/>
    <row r="1305" s="131" customFormat="1"/>
    <row r="1306" s="131" customFormat="1"/>
    <row r="1307" s="131" customFormat="1"/>
    <row r="1308" s="131" customFormat="1"/>
    <row r="1309" s="131" customFormat="1"/>
    <row r="1310" s="131" customFormat="1"/>
    <row r="1311" s="131" customFormat="1"/>
    <row r="1312" s="131" customFormat="1"/>
    <row r="1313" s="131" customFormat="1"/>
    <row r="1314" s="131" customFormat="1"/>
    <row r="1315" s="131" customFormat="1"/>
    <row r="1316" s="131" customFormat="1"/>
    <row r="1317" s="131" customFormat="1"/>
    <row r="1318" s="131" customFormat="1"/>
    <row r="1319" s="131" customFormat="1"/>
    <row r="1320" s="131" customFormat="1"/>
    <row r="1321" s="131" customFormat="1"/>
    <row r="1322" s="131" customFormat="1"/>
    <row r="1323" s="131" customFormat="1"/>
    <row r="1324" s="131" customFormat="1"/>
    <row r="1325" s="131" customFormat="1"/>
    <row r="1326" s="131" customFormat="1"/>
    <row r="1327" s="131" customFormat="1"/>
    <row r="1328" s="131" customFormat="1"/>
    <row r="1329" s="131" customFormat="1"/>
    <row r="1330" s="131" customFormat="1"/>
    <row r="1331" s="131" customFormat="1"/>
    <row r="1332" s="131" customFormat="1"/>
    <row r="1333" s="131" customFormat="1"/>
    <row r="1334" s="131" customFormat="1"/>
    <row r="1335" s="131" customFormat="1"/>
    <row r="1336" s="131" customFormat="1"/>
    <row r="1337" s="131" customFormat="1"/>
    <row r="1338" s="131" customFormat="1"/>
    <row r="1339" s="131" customFormat="1"/>
    <row r="1340" s="131" customFormat="1"/>
    <row r="1341" s="131" customFormat="1"/>
    <row r="1342" s="131" customFormat="1"/>
    <row r="1343" s="131" customFormat="1"/>
    <row r="1344" s="131" customFormat="1"/>
    <row r="1345" s="131" customFormat="1"/>
    <row r="1346" s="131" customFormat="1"/>
    <row r="1347" s="131" customFormat="1"/>
    <row r="1348" s="131" customFormat="1"/>
    <row r="1349" s="131" customFormat="1"/>
    <row r="1350" s="131" customFormat="1"/>
    <row r="1351" s="131" customFormat="1"/>
    <row r="1352" s="131" customFormat="1"/>
    <row r="1353" s="131" customFormat="1"/>
    <row r="1354" s="131" customFormat="1"/>
    <row r="1355" s="131" customFormat="1"/>
    <row r="1356" s="131" customFormat="1"/>
    <row r="1357" s="131" customFormat="1"/>
    <row r="1358" s="131" customFormat="1"/>
    <row r="1359" s="131" customFormat="1"/>
    <row r="1360" s="131" customFormat="1"/>
    <row r="1361" s="131" customFormat="1"/>
    <row r="1362" s="131" customFormat="1"/>
    <row r="1363" s="131" customFormat="1"/>
    <row r="1364" s="131" customFormat="1"/>
    <row r="1365" s="131" customFormat="1"/>
    <row r="1366" s="131" customFormat="1"/>
    <row r="1367" s="131" customFormat="1"/>
    <row r="1368" s="131" customFormat="1"/>
    <row r="1369" s="131" customFormat="1"/>
    <row r="1370" s="131" customFormat="1"/>
    <row r="1371" s="131" customFormat="1"/>
    <row r="1372" s="131" customFormat="1"/>
    <row r="1373" s="131" customFormat="1"/>
    <row r="1374" s="131" customFormat="1"/>
    <row r="1375" s="131" customFormat="1"/>
    <row r="1376" s="131" customFormat="1"/>
    <row r="1377" s="131" customFormat="1"/>
    <row r="1378" s="131" customFormat="1"/>
    <row r="1379" s="131" customFormat="1"/>
    <row r="1380" s="131" customFormat="1"/>
    <row r="1381" s="131" customFormat="1"/>
    <row r="1382" s="131" customFormat="1"/>
    <row r="1383" s="131" customFormat="1"/>
    <row r="1384" s="131" customFormat="1"/>
    <row r="1385" s="131" customFormat="1"/>
    <row r="1386" s="131" customFormat="1"/>
    <row r="1387" s="131" customFormat="1"/>
    <row r="1388" s="131" customFormat="1"/>
    <row r="1389" s="131" customFormat="1"/>
    <row r="1390" s="131" customFormat="1"/>
    <row r="1391" s="131" customFormat="1"/>
    <row r="1392" s="131" customFormat="1"/>
    <row r="1393" s="131" customFormat="1"/>
    <row r="1394" s="131" customFormat="1"/>
    <row r="1395" s="131" customFormat="1"/>
    <row r="1396" s="131" customFormat="1"/>
    <row r="1397" s="131" customFormat="1"/>
    <row r="1398" s="131" customFormat="1"/>
    <row r="1399" s="131" customFormat="1"/>
    <row r="1400" s="131" customFormat="1"/>
    <row r="1401" s="131" customFormat="1"/>
    <row r="1402" s="131" customFormat="1"/>
    <row r="1403" s="131" customFormat="1"/>
    <row r="1404" s="131" customFormat="1"/>
    <row r="1405" s="131" customFormat="1"/>
    <row r="1406" s="131" customFormat="1"/>
    <row r="1407" s="131" customFormat="1"/>
    <row r="1408" s="131" customFormat="1"/>
    <row r="1409" s="131" customFormat="1"/>
    <row r="1410" s="131" customFormat="1"/>
    <row r="1411" s="131" customFormat="1"/>
    <row r="1412" s="131" customFormat="1"/>
    <row r="1413" s="131" customFormat="1"/>
    <row r="1414" s="131" customFormat="1"/>
    <row r="1415" s="131" customFormat="1"/>
    <row r="1416" s="131" customFormat="1"/>
    <row r="1417" s="131" customFormat="1"/>
    <row r="1418" s="131" customFormat="1"/>
    <row r="1419" s="131" customFormat="1"/>
    <row r="1420" s="131" customFormat="1"/>
    <row r="1421" s="131" customFormat="1"/>
    <row r="1422" s="131" customFormat="1"/>
    <row r="1423" s="131" customFormat="1"/>
    <row r="1424" s="131" customFormat="1"/>
    <row r="1425" s="131" customFormat="1"/>
    <row r="1426" s="131" customFormat="1"/>
    <row r="1427" s="131" customFormat="1"/>
    <row r="1428" s="131" customFormat="1"/>
    <row r="1429" s="131" customFormat="1"/>
    <row r="1430" s="131" customFormat="1"/>
    <row r="1431" s="131" customFormat="1"/>
    <row r="1432" s="131" customFormat="1"/>
    <row r="1433" s="131" customFormat="1"/>
    <row r="1434" s="131" customFormat="1"/>
    <row r="1435" s="131" customFormat="1"/>
    <row r="1436" s="131" customFormat="1"/>
    <row r="1437" s="131" customFormat="1"/>
    <row r="1438" s="131" customFormat="1"/>
    <row r="1439" s="131" customFormat="1"/>
    <row r="1440" s="131" customFormat="1"/>
    <row r="1441" s="131" customFormat="1"/>
    <row r="1442" s="131" customFormat="1"/>
    <row r="1443" s="131" customFormat="1"/>
    <row r="1444" s="131" customFormat="1"/>
    <row r="1445" s="131" customFormat="1"/>
    <row r="1446" s="131" customFormat="1"/>
    <row r="1447" s="131" customFormat="1"/>
    <row r="1448" s="131" customFormat="1"/>
    <row r="1449" s="131" customFormat="1"/>
    <row r="1450" s="131" customFormat="1"/>
    <row r="1451" s="131" customFormat="1"/>
    <row r="1452" s="131" customFormat="1"/>
    <row r="1453" s="131" customFormat="1"/>
    <row r="1454" s="131" customFormat="1"/>
    <row r="1455" s="131" customFormat="1"/>
    <row r="1456" s="131" customFormat="1"/>
    <row r="1457" s="131" customFormat="1"/>
    <row r="1458" s="131" customFormat="1"/>
    <row r="1459" s="131" customFormat="1"/>
    <row r="1460" s="131" customFormat="1"/>
    <row r="1461" s="131" customFormat="1"/>
    <row r="1462" s="131" customFormat="1"/>
    <row r="1463" s="131" customFormat="1"/>
    <row r="1464" s="131" customFormat="1"/>
    <row r="1465" s="131" customFormat="1"/>
    <row r="1466" s="131" customFormat="1"/>
    <row r="1467" s="131" customFormat="1"/>
    <row r="1468" s="131" customFormat="1"/>
    <row r="1469" s="131" customFormat="1"/>
    <row r="1470" s="131" customFormat="1"/>
    <row r="1471" s="131" customFormat="1"/>
    <row r="1472" s="131" customFormat="1"/>
    <row r="1473" s="131" customFormat="1"/>
    <row r="1474" s="131" customFormat="1"/>
    <row r="1475" s="131" customFormat="1"/>
    <row r="1476" s="131" customFormat="1"/>
    <row r="1477" s="131" customFormat="1"/>
    <row r="1478" s="131" customFormat="1"/>
    <row r="1479" s="131" customFormat="1"/>
    <row r="1480" s="131" customFormat="1"/>
    <row r="1481" s="131" customFormat="1"/>
    <row r="1482" s="131" customFormat="1"/>
    <row r="1483" s="131" customFormat="1"/>
    <row r="1484" s="131" customFormat="1"/>
    <row r="1485" s="131" customFormat="1"/>
    <row r="1486" s="131" customFormat="1"/>
    <row r="1487" s="131" customFormat="1"/>
  </sheetData>
  <sheetProtection password="CC61" sheet="1" objects="1" scenarios="1"/>
  <mergeCells count="178">
    <mergeCell ref="M64:N64"/>
    <mergeCell ref="P64:Q64"/>
    <mergeCell ref="B65:O65"/>
    <mergeCell ref="P65:Q65"/>
    <mergeCell ref="C62:O62"/>
    <mergeCell ref="P62:Q62"/>
    <mergeCell ref="B63:B64"/>
    <mergeCell ref="C63:E64"/>
    <mergeCell ref="F63:I63"/>
    <mergeCell ref="J63:K63"/>
    <mergeCell ref="M63:N63"/>
    <mergeCell ref="P63:Q63"/>
    <mergeCell ref="F64:I64"/>
    <mergeCell ref="J64:K64"/>
    <mergeCell ref="C59:O59"/>
    <mergeCell ref="P59:Q59"/>
    <mergeCell ref="C60:O60"/>
    <mergeCell ref="P60:Q60"/>
    <mergeCell ref="C61:O61"/>
    <mergeCell ref="P61:Q61"/>
    <mergeCell ref="C56:O56"/>
    <mergeCell ref="P56:Q56"/>
    <mergeCell ref="C57:O57"/>
    <mergeCell ref="P57:Q57"/>
    <mergeCell ref="C58:O58"/>
    <mergeCell ref="P58:Q58"/>
    <mergeCell ref="C54:E54"/>
    <mergeCell ref="F54:G54"/>
    <mergeCell ref="H54:J54"/>
    <mergeCell ref="L54:N54"/>
    <mergeCell ref="P54:Q54"/>
    <mergeCell ref="C55:E55"/>
    <mergeCell ref="F55:G55"/>
    <mergeCell ref="H55:J55"/>
    <mergeCell ref="L55:N55"/>
    <mergeCell ref="P55:Q55"/>
    <mergeCell ref="B50:B60"/>
    <mergeCell ref="C50:Q50"/>
    <mergeCell ref="C51:G51"/>
    <mergeCell ref="H51:K51"/>
    <mergeCell ref="L51:O51"/>
    <mergeCell ref="P51:Q51"/>
    <mergeCell ref="C52:E52"/>
    <mergeCell ref="F52:G52"/>
    <mergeCell ref="C46:O46"/>
    <mergeCell ref="P46:Q46"/>
    <mergeCell ref="C47:O47"/>
    <mergeCell ref="P47:Q47"/>
    <mergeCell ref="C48:O48"/>
    <mergeCell ref="P48:Q48"/>
    <mergeCell ref="H52:J52"/>
    <mergeCell ref="L52:N52"/>
    <mergeCell ref="P52:Q52"/>
    <mergeCell ref="C53:E53"/>
    <mergeCell ref="F53:G53"/>
    <mergeCell ref="H53:J53"/>
    <mergeCell ref="L53:N53"/>
    <mergeCell ref="P53:Q53"/>
    <mergeCell ref="C49:O49"/>
    <mergeCell ref="P49:Q49"/>
    <mergeCell ref="C35:O35"/>
    <mergeCell ref="P35:Q35"/>
    <mergeCell ref="B36:B46"/>
    <mergeCell ref="C36:Q36"/>
    <mergeCell ref="C37:O37"/>
    <mergeCell ref="P37:Q37"/>
    <mergeCell ref="C38:O38"/>
    <mergeCell ref="P38:Q38"/>
    <mergeCell ref="C39:O39"/>
    <mergeCell ref="P39:Q39"/>
    <mergeCell ref="C43:O43"/>
    <mergeCell ref="P43:Q43"/>
    <mergeCell ref="C44:O44"/>
    <mergeCell ref="P44:Q44"/>
    <mergeCell ref="C45:O45"/>
    <mergeCell ref="P45:Q45"/>
    <mergeCell ref="C40:O40"/>
    <mergeCell ref="P40:Q40"/>
    <mergeCell ref="C41:O41"/>
    <mergeCell ref="P41:Q41"/>
    <mergeCell ref="C42:O42"/>
    <mergeCell ref="P42:Q42"/>
    <mergeCell ref="C34:O34"/>
    <mergeCell ref="P34:Q34"/>
    <mergeCell ref="D30:G30"/>
    <mergeCell ref="H30:I30"/>
    <mergeCell ref="K30:M30"/>
    <mergeCell ref="N30:O30"/>
    <mergeCell ref="D31:G31"/>
    <mergeCell ref="H31:I31"/>
    <mergeCell ref="K31:M31"/>
    <mergeCell ref="N31:O31"/>
    <mergeCell ref="P22:Q31"/>
    <mergeCell ref="D23:G23"/>
    <mergeCell ref="H23:I23"/>
    <mergeCell ref="D24:G24"/>
    <mergeCell ref="H24:I24"/>
    <mergeCell ref="K24:M24"/>
    <mergeCell ref="N24:O24"/>
    <mergeCell ref="H27:I27"/>
    <mergeCell ref="K27:M27"/>
    <mergeCell ref="N27:O27"/>
    <mergeCell ref="D25:G25"/>
    <mergeCell ref="H25:I25"/>
    <mergeCell ref="K25:M25"/>
    <mergeCell ref="C32:O32"/>
    <mergeCell ref="P32:Q32"/>
    <mergeCell ref="C33:O33"/>
    <mergeCell ref="P33:Q33"/>
    <mergeCell ref="C19:O19"/>
    <mergeCell ref="P19:Q19"/>
    <mergeCell ref="B20:B35"/>
    <mergeCell ref="C20:Q20"/>
    <mergeCell ref="C21:Q21"/>
    <mergeCell ref="D22:G22"/>
    <mergeCell ref="H22:I22"/>
    <mergeCell ref="J22:J23"/>
    <mergeCell ref="K22:M23"/>
    <mergeCell ref="N22:O23"/>
    <mergeCell ref="D28:G28"/>
    <mergeCell ref="H28:I28"/>
    <mergeCell ref="K28:M28"/>
    <mergeCell ref="N28:O28"/>
    <mergeCell ref="D29:G29"/>
    <mergeCell ref="H29:I29"/>
    <mergeCell ref="K29:M29"/>
    <mergeCell ref="N29:O29"/>
    <mergeCell ref="N25:O25"/>
    <mergeCell ref="D26:G26"/>
    <mergeCell ref="H26:I26"/>
    <mergeCell ref="K26:M26"/>
    <mergeCell ref="N26:O26"/>
    <mergeCell ref="D27:G27"/>
    <mergeCell ref="C16:O16"/>
    <mergeCell ref="P16:Q16"/>
    <mergeCell ref="C17:O17"/>
    <mergeCell ref="P17:Q17"/>
    <mergeCell ref="C18:O18"/>
    <mergeCell ref="P18:Q18"/>
    <mergeCell ref="K14:L14"/>
    <mergeCell ref="M14:O14"/>
    <mergeCell ref="E15:G15"/>
    <mergeCell ref="H15:J15"/>
    <mergeCell ref="K15:L15"/>
    <mergeCell ref="M15:O15"/>
    <mergeCell ref="C12:O12"/>
    <mergeCell ref="P12:Q12"/>
    <mergeCell ref="B13:B15"/>
    <mergeCell ref="C13:J13"/>
    <mergeCell ref="K13:L13"/>
    <mergeCell ref="M13:O13"/>
    <mergeCell ref="P13:Q15"/>
    <mergeCell ref="C14:D15"/>
    <mergeCell ref="E14:G14"/>
    <mergeCell ref="H14:J14"/>
    <mergeCell ref="B8:B11"/>
    <mergeCell ref="C8:L8"/>
    <mergeCell ref="M8:O8"/>
    <mergeCell ref="P8:Q10"/>
    <mergeCell ref="C9:L9"/>
    <mergeCell ref="M9:O9"/>
    <mergeCell ref="C10:L10"/>
    <mergeCell ref="M10:O10"/>
    <mergeCell ref="C11:O11"/>
    <mergeCell ref="P11:Q11"/>
    <mergeCell ref="C5:O5"/>
    <mergeCell ref="P5:Q5"/>
    <mergeCell ref="C6:O6"/>
    <mergeCell ref="P6:Q6"/>
    <mergeCell ref="C7:O7"/>
    <mergeCell ref="P7:Q7"/>
    <mergeCell ref="B2:N2"/>
    <mergeCell ref="O2:Q3"/>
    <mergeCell ref="B3:N3"/>
    <mergeCell ref="C4:D4"/>
    <mergeCell ref="E4:J4"/>
    <mergeCell ref="L4:N4"/>
    <mergeCell ref="P4:Q4"/>
  </mergeCells>
  <conditionalFormatting sqref="P65:Q65">
    <cfRule type="cellIs" dxfId="7" priority="14" operator="lessThanOrEqual">
      <formula>0</formula>
    </cfRule>
    <cfRule type="cellIs" dxfId="6" priority="15" operator="greaterThanOrEqual">
      <formula>0</formula>
    </cfRule>
  </conditionalFormatting>
  <conditionalFormatting sqref="B65:O65">
    <cfRule type="containsText" dxfId="5" priority="12" operator="containsText" text="Income Tax Payable (Old Tax Regime)">
      <formula>NOT(ISERROR(SEARCH("Income Tax Payable (Old Tax Regime)",B65)))</formula>
    </cfRule>
    <cfRule type="containsText" dxfId="4" priority="13" operator="containsText" text="Income Tax Refundable (Old Tax Regime)">
      <formula>NOT(ISERROR(SEARCH("Income Tax Refundable (Old Tax Regime)",B65)))</formula>
    </cfRule>
  </conditionalFormatting>
  <conditionalFormatting sqref="C64:E64">
    <cfRule type="iconSet" priority="3">
      <iconSet iconSet="3TrafficLights2">
        <cfvo type="percent" val="0"/>
        <cfvo type="percent" val="&quot;Income Tax Payable&quot;"/>
        <cfvo type="formula" val="&quot;Income Tax Refundable&quot;"/>
      </iconSet>
    </cfRule>
    <cfRule type="iconSet" priority="4">
      <iconSet iconSet="3TrafficLights2">
        <cfvo type="percent" val="0"/>
        <cfvo type="percent" val="33"/>
        <cfvo type="percent" val="67"/>
      </iconSet>
    </cfRule>
  </conditionalFormatting>
  <conditionalFormatting sqref="C64:E64">
    <cfRule type="iconSet" priority="1">
      <iconSet iconSet="3TrafficLights2">
        <cfvo type="percent" val="0"/>
        <cfvo type="percent" val="&quot;Income Tax Payable&quot;"/>
        <cfvo type="formula" val="&quot;Income Tax Refundable&quot;"/>
      </iconSet>
    </cfRule>
    <cfRule type="iconSet" priority="2">
      <iconSet iconSet="3TrafficLights2">
        <cfvo type="percent" val="0"/>
        <cfvo type="percent" val="33"/>
        <cfvo type="percent" val="67"/>
      </iconSet>
    </cfRule>
  </conditionalFormatting>
  <printOptions horizontalCentered="1" verticalCentered="1"/>
  <pageMargins left="0" right="0" top="0" bottom="0" header="0" footer="0"/>
  <pageSetup paperSize="9" scale="57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9" tint="-0.249977111117893"/>
    <pageSetUpPr fitToPage="1"/>
  </sheetPr>
  <dimension ref="A1:CF1361"/>
  <sheetViews>
    <sheetView tabSelected="1" topLeftCell="D40" zoomScale="51" zoomScaleNormal="51" workbookViewId="0">
      <selection activeCell="P54" sqref="P54:Q54"/>
    </sheetView>
  </sheetViews>
  <sheetFormatPr defaultRowHeight="14.4"/>
  <cols>
    <col min="1" max="1" width="7.109375" customWidth="1"/>
    <col min="2" max="2" width="7.44140625" customWidth="1"/>
    <col min="5" max="5" width="8.44140625" customWidth="1"/>
    <col min="6" max="6" width="9.109375" customWidth="1"/>
    <col min="7" max="7" width="10.77734375" customWidth="1"/>
    <col min="11" max="11" width="19.77734375" customWidth="1"/>
    <col min="12" max="12" width="13.6640625" customWidth="1"/>
    <col min="15" max="15" width="17.33203125" customWidth="1"/>
    <col min="16" max="16" width="10.44140625" customWidth="1"/>
    <col min="17" max="17" width="14.5546875" customWidth="1"/>
    <col min="20" max="20" width="11.6640625" bestFit="1" customWidth="1"/>
  </cols>
  <sheetData>
    <row r="1" spans="1:84" ht="41.7" customHeight="1" thickBo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99"/>
      <c r="T1" s="99"/>
      <c r="U1" s="99"/>
      <c r="V1" s="99"/>
      <c r="W1" s="99"/>
      <c r="X1" s="99"/>
      <c r="Y1" s="99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</row>
    <row r="2" spans="1:84" ht="35.1" customHeight="1">
      <c r="A2" s="52"/>
      <c r="B2" s="190" t="str">
        <f>MASTERDATA!D3</f>
        <v>GOVT. SR. SEC. VIRDHOLIYA, MAVALI UDAIPUR</v>
      </c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2" t="s">
        <v>192</v>
      </c>
      <c r="P2" s="192"/>
      <c r="Q2" s="193"/>
      <c r="R2" s="2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  <c r="CA2" s="43"/>
      <c r="CB2" s="43"/>
      <c r="CC2" s="43"/>
      <c r="CD2" s="43"/>
      <c r="CE2" s="43"/>
      <c r="CF2" s="43"/>
    </row>
    <row r="3" spans="1:84" ht="37.65" customHeight="1">
      <c r="A3" s="52"/>
      <c r="B3" s="271" t="s">
        <v>267</v>
      </c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69"/>
      <c r="P3" s="269"/>
      <c r="Q3" s="270"/>
      <c r="R3" s="2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</row>
    <row r="4" spans="1:84" ht="26.7" customHeight="1">
      <c r="A4" s="52"/>
      <c r="B4" s="134">
        <v>1</v>
      </c>
      <c r="C4" s="186" t="s">
        <v>117</v>
      </c>
      <c r="D4" s="186"/>
      <c r="E4" s="273" t="str">
        <f>MASTERDATA!D5</f>
        <v>SUNIL KUMAR MAHAWAR</v>
      </c>
      <c r="F4" s="273"/>
      <c r="G4" s="273"/>
      <c r="H4" s="273"/>
      <c r="I4" s="273"/>
      <c r="J4" s="273"/>
      <c r="K4" s="128" t="s">
        <v>118</v>
      </c>
      <c r="L4" s="199" t="str">
        <f>MASTERDATA!G5&amp;"  -"&amp;MASTERDATA!D10</f>
        <v>TEACHER  -L10</v>
      </c>
      <c r="M4" s="199"/>
      <c r="N4" s="199"/>
      <c r="O4" s="136" t="s">
        <v>0</v>
      </c>
      <c r="P4" s="274" t="str">
        <f>MASTERDATA!D6</f>
        <v>970B</v>
      </c>
      <c r="Q4" s="275"/>
      <c r="R4" s="2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43"/>
    </row>
    <row r="5" spans="1:84" ht="26.7" customHeight="1">
      <c r="A5" s="52"/>
      <c r="B5" s="134">
        <v>2</v>
      </c>
      <c r="C5" s="266" t="s">
        <v>231</v>
      </c>
      <c r="D5" s="266"/>
      <c r="E5" s="266"/>
      <c r="F5" s="266"/>
      <c r="G5" s="266"/>
      <c r="H5" s="266"/>
      <c r="I5" s="266"/>
      <c r="J5" s="266"/>
      <c r="K5" s="266"/>
      <c r="L5" s="266"/>
      <c r="M5" s="266"/>
      <c r="N5" s="266"/>
      <c r="O5" s="266"/>
      <c r="P5" s="267">
        <f>'OLD TAX REGIME'!P5:Q5</f>
        <v>730782</v>
      </c>
      <c r="Q5" s="268"/>
      <c r="R5" s="2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</row>
    <row r="6" spans="1:84" ht="26.7" customHeight="1">
      <c r="A6" s="52"/>
      <c r="B6" s="134">
        <v>3</v>
      </c>
      <c r="C6" s="186" t="s">
        <v>119</v>
      </c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264">
        <v>0</v>
      </c>
      <c r="Q6" s="265"/>
      <c r="R6" s="2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</row>
    <row r="7" spans="1:84" ht="26.7" customHeight="1">
      <c r="A7" s="52"/>
      <c r="B7" s="134">
        <v>4</v>
      </c>
      <c r="C7" s="189" t="s">
        <v>120</v>
      </c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264">
        <f>P5-P6</f>
        <v>730782</v>
      </c>
      <c r="Q7" s="265"/>
      <c r="R7" s="2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3"/>
      <c r="CC7" s="43"/>
      <c r="CD7" s="43"/>
      <c r="CE7" s="43"/>
      <c r="CF7" s="43"/>
    </row>
    <row r="8" spans="1:84" ht="26.7" customHeight="1">
      <c r="A8" s="52"/>
      <c r="B8" s="252">
        <v>5</v>
      </c>
      <c r="C8" s="221" t="s">
        <v>121</v>
      </c>
      <c r="D8" s="222"/>
      <c r="E8" s="222"/>
      <c r="F8" s="222"/>
      <c r="G8" s="222"/>
      <c r="H8" s="222"/>
      <c r="I8" s="222"/>
      <c r="J8" s="222"/>
      <c r="K8" s="222"/>
      <c r="L8" s="222"/>
      <c r="M8" s="209">
        <v>0</v>
      </c>
      <c r="N8" s="209"/>
      <c r="O8" s="209"/>
      <c r="P8" s="255"/>
      <c r="Q8" s="256"/>
      <c r="R8" s="2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</row>
    <row r="9" spans="1:84" ht="26.7" customHeight="1">
      <c r="A9" s="52"/>
      <c r="B9" s="253"/>
      <c r="C9" s="221" t="s">
        <v>122</v>
      </c>
      <c r="D9" s="222"/>
      <c r="E9" s="222"/>
      <c r="F9" s="222"/>
      <c r="G9" s="222"/>
      <c r="H9" s="222"/>
      <c r="I9" s="222"/>
      <c r="J9" s="222"/>
      <c r="K9" s="222"/>
      <c r="L9" s="222"/>
      <c r="M9" s="209">
        <v>0</v>
      </c>
      <c r="N9" s="209"/>
      <c r="O9" s="209"/>
      <c r="P9" s="257"/>
      <c r="Q9" s="258"/>
      <c r="R9" s="2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</row>
    <row r="10" spans="1:84" ht="26.7" customHeight="1">
      <c r="A10" s="52"/>
      <c r="B10" s="253"/>
      <c r="C10" s="221" t="s">
        <v>123</v>
      </c>
      <c r="D10" s="222"/>
      <c r="E10" s="222"/>
      <c r="F10" s="222"/>
      <c r="G10" s="222"/>
      <c r="H10" s="222"/>
      <c r="I10" s="222"/>
      <c r="J10" s="222"/>
      <c r="K10" s="222"/>
      <c r="L10" s="222"/>
      <c r="M10" s="209">
        <f>'EXTRA DEDUCATION'!G4</f>
        <v>50000</v>
      </c>
      <c r="N10" s="209"/>
      <c r="O10" s="209"/>
      <c r="P10" s="259"/>
      <c r="Q10" s="260"/>
      <c r="R10" s="2"/>
      <c r="S10" s="99"/>
      <c r="T10" s="99"/>
      <c r="U10" s="117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</row>
    <row r="11" spans="1:84" ht="26.7" customHeight="1">
      <c r="A11" s="52"/>
      <c r="B11" s="254"/>
      <c r="C11" s="261" t="s">
        <v>268</v>
      </c>
      <c r="D11" s="262"/>
      <c r="E11" s="262"/>
      <c r="F11" s="262"/>
      <c r="G11" s="262"/>
      <c r="H11" s="262"/>
      <c r="I11" s="262"/>
      <c r="J11" s="262"/>
      <c r="K11" s="262"/>
      <c r="L11" s="262"/>
      <c r="M11" s="262"/>
      <c r="N11" s="262"/>
      <c r="O11" s="263"/>
      <c r="P11" s="264">
        <f>SUM(M8:O10)</f>
        <v>50000</v>
      </c>
      <c r="Q11" s="265"/>
      <c r="R11" s="2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</row>
    <row r="12" spans="1:84" ht="26.7" customHeight="1">
      <c r="A12" s="52"/>
      <c r="B12" s="134">
        <v>6</v>
      </c>
      <c r="C12" s="261" t="s">
        <v>124</v>
      </c>
      <c r="D12" s="262"/>
      <c r="E12" s="262"/>
      <c r="F12" s="262"/>
      <c r="G12" s="262"/>
      <c r="H12" s="262"/>
      <c r="I12" s="262"/>
      <c r="J12" s="262"/>
      <c r="K12" s="262"/>
      <c r="L12" s="262"/>
      <c r="M12" s="262"/>
      <c r="N12" s="262"/>
      <c r="O12" s="263"/>
      <c r="P12" s="264">
        <f>P7-P11</f>
        <v>680782</v>
      </c>
      <c r="Q12" s="265"/>
      <c r="R12" s="2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</row>
    <row r="13" spans="1:84" ht="26.7" customHeight="1">
      <c r="A13" s="52"/>
      <c r="B13" s="202">
        <v>7</v>
      </c>
      <c r="C13" s="211" t="s">
        <v>125</v>
      </c>
      <c r="D13" s="211"/>
      <c r="E13" s="211"/>
      <c r="F13" s="211"/>
      <c r="G13" s="211"/>
      <c r="H13" s="211"/>
      <c r="I13" s="211"/>
      <c r="J13" s="211"/>
      <c r="K13" s="210" t="s">
        <v>126</v>
      </c>
      <c r="L13" s="210"/>
      <c r="M13" s="209">
        <f>'EXTRA DEDUCATION'!C7</f>
        <v>0</v>
      </c>
      <c r="N13" s="209"/>
      <c r="O13" s="209"/>
      <c r="P13" s="276"/>
      <c r="Q13" s="277"/>
      <c r="R13" s="2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</row>
    <row r="14" spans="1:84" ht="26.7" customHeight="1">
      <c r="A14" s="52"/>
      <c r="B14" s="202"/>
      <c r="C14" s="278" t="s">
        <v>127</v>
      </c>
      <c r="D14" s="279"/>
      <c r="E14" s="282" t="s">
        <v>128</v>
      </c>
      <c r="F14" s="283"/>
      <c r="G14" s="284"/>
      <c r="H14" s="285" t="s">
        <v>129</v>
      </c>
      <c r="I14" s="286"/>
      <c r="J14" s="287"/>
      <c r="K14" s="288" t="s">
        <v>130</v>
      </c>
      <c r="L14" s="288"/>
      <c r="M14" s="285" t="s">
        <v>131</v>
      </c>
      <c r="N14" s="286"/>
      <c r="O14" s="287"/>
      <c r="P14" s="276"/>
      <c r="Q14" s="277"/>
      <c r="R14" s="2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</row>
    <row r="15" spans="1:84" ht="26.7" customHeight="1">
      <c r="A15" s="52"/>
      <c r="B15" s="202"/>
      <c r="C15" s="280"/>
      <c r="D15" s="281"/>
      <c r="E15" s="203">
        <v>0</v>
      </c>
      <c r="F15" s="204"/>
      <c r="G15" s="205"/>
      <c r="H15" s="209">
        <v>0</v>
      </c>
      <c r="I15" s="209"/>
      <c r="J15" s="209"/>
      <c r="K15" s="209">
        <v>0</v>
      </c>
      <c r="L15" s="209"/>
      <c r="M15" s="209">
        <f>SUM(E15:L15)</f>
        <v>0</v>
      </c>
      <c r="N15" s="209"/>
      <c r="O15" s="209"/>
      <c r="P15" s="276"/>
      <c r="Q15" s="277"/>
      <c r="R15" s="2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</row>
    <row r="16" spans="1:84" ht="26.7" customHeight="1">
      <c r="A16" s="52"/>
      <c r="B16" s="134"/>
      <c r="C16" s="261" t="s">
        <v>132</v>
      </c>
      <c r="D16" s="262"/>
      <c r="E16" s="262"/>
      <c r="F16" s="262"/>
      <c r="G16" s="262"/>
      <c r="H16" s="262"/>
      <c r="I16" s="262"/>
      <c r="J16" s="262"/>
      <c r="K16" s="262"/>
      <c r="L16" s="262"/>
      <c r="M16" s="262"/>
      <c r="N16" s="262"/>
      <c r="O16" s="263"/>
      <c r="P16" s="264">
        <f>M13</f>
        <v>0</v>
      </c>
      <c r="Q16" s="265"/>
      <c r="R16" s="2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</row>
    <row r="17" spans="1:84" ht="26.7" customHeight="1">
      <c r="A17" s="52"/>
      <c r="B17" s="134">
        <v>8</v>
      </c>
      <c r="C17" s="261" t="s">
        <v>170</v>
      </c>
      <c r="D17" s="262"/>
      <c r="E17" s="262"/>
      <c r="F17" s="262"/>
      <c r="G17" s="262"/>
      <c r="H17" s="262"/>
      <c r="I17" s="262"/>
      <c r="J17" s="262"/>
      <c r="K17" s="262"/>
      <c r="L17" s="262"/>
      <c r="M17" s="262"/>
      <c r="N17" s="262"/>
      <c r="O17" s="263"/>
      <c r="P17" s="264">
        <f>P12+P16</f>
        <v>680782</v>
      </c>
      <c r="Q17" s="265"/>
      <c r="R17" s="2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</row>
    <row r="18" spans="1:84" ht="26.7" customHeight="1">
      <c r="A18" s="52"/>
      <c r="B18" s="134">
        <v>9</v>
      </c>
      <c r="C18" s="216" t="s">
        <v>2</v>
      </c>
      <c r="D18" s="216"/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64">
        <f>'EXTRA DEDUCATION'!G7</f>
        <v>0</v>
      </c>
      <c r="Q18" s="265"/>
      <c r="R18" s="2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</row>
    <row r="19" spans="1:84" ht="26.7" customHeight="1">
      <c r="A19" s="52"/>
      <c r="B19" s="134">
        <v>10</v>
      </c>
      <c r="C19" s="216" t="s">
        <v>172</v>
      </c>
      <c r="D19" s="216"/>
      <c r="E19" s="216"/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264">
        <f>P17+P18</f>
        <v>680782</v>
      </c>
      <c r="Q19" s="265"/>
      <c r="R19" s="2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</row>
    <row r="20" spans="1:84" ht="26.7" customHeight="1">
      <c r="A20" s="52"/>
      <c r="B20" s="252">
        <v>11</v>
      </c>
      <c r="C20" s="216" t="s">
        <v>189</v>
      </c>
      <c r="D20" s="216"/>
      <c r="E20" s="216"/>
      <c r="F20" s="216"/>
      <c r="G20" s="216"/>
      <c r="H20" s="216"/>
      <c r="I20" s="216"/>
      <c r="J20" s="216"/>
      <c r="K20" s="216"/>
      <c r="L20" s="216"/>
      <c r="M20" s="216"/>
      <c r="N20" s="216"/>
      <c r="O20" s="216"/>
      <c r="P20" s="216"/>
      <c r="Q20" s="220"/>
      <c r="R20" s="2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</row>
    <row r="21" spans="1:84" ht="26.7" customHeight="1">
      <c r="A21" s="52"/>
      <c r="B21" s="253"/>
      <c r="C21" s="296" t="s">
        <v>197</v>
      </c>
      <c r="D21" s="297"/>
      <c r="E21" s="297"/>
      <c r="F21" s="297"/>
      <c r="G21" s="297"/>
      <c r="H21" s="297"/>
      <c r="I21" s="297"/>
      <c r="J21" s="297"/>
      <c r="K21" s="297"/>
      <c r="L21" s="297"/>
      <c r="M21" s="297"/>
      <c r="N21" s="297"/>
      <c r="O21" s="298"/>
      <c r="P21" s="289">
        <v>0</v>
      </c>
      <c r="Q21" s="290"/>
      <c r="R21" s="2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</row>
    <row r="22" spans="1:84" ht="26.7" customHeight="1">
      <c r="A22" s="52"/>
      <c r="B22" s="253"/>
      <c r="C22" s="291" t="s">
        <v>149</v>
      </c>
      <c r="D22" s="292"/>
      <c r="E22" s="292"/>
      <c r="F22" s="292"/>
      <c r="G22" s="292"/>
      <c r="H22" s="292"/>
      <c r="I22" s="292"/>
      <c r="J22" s="292"/>
      <c r="K22" s="292"/>
      <c r="L22" s="292"/>
      <c r="M22" s="292"/>
      <c r="N22" s="292"/>
      <c r="O22" s="293"/>
      <c r="P22" s="289">
        <v>0</v>
      </c>
      <c r="Q22" s="290"/>
      <c r="R22" s="2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</row>
    <row r="23" spans="1:84" ht="26.7" customHeight="1">
      <c r="A23" s="52"/>
      <c r="B23" s="253"/>
      <c r="C23" s="291" t="s">
        <v>176</v>
      </c>
      <c r="D23" s="292"/>
      <c r="E23" s="292"/>
      <c r="F23" s="292"/>
      <c r="G23" s="292"/>
      <c r="H23" s="292"/>
      <c r="I23" s="292"/>
      <c r="J23" s="292"/>
      <c r="K23" s="292"/>
      <c r="L23" s="292"/>
      <c r="M23" s="292"/>
      <c r="N23" s="292"/>
      <c r="O23" s="293"/>
      <c r="P23" s="289">
        <v>0</v>
      </c>
      <c r="Q23" s="290"/>
      <c r="R23" s="2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</row>
    <row r="24" spans="1:84" ht="26.7" customHeight="1">
      <c r="A24" s="52"/>
      <c r="B24" s="254"/>
      <c r="C24" s="261" t="s">
        <v>198</v>
      </c>
      <c r="D24" s="262"/>
      <c r="E24" s="262"/>
      <c r="F24" s="262"/>
      <c r="G24" s="262"/>
      <c r="H24" s="262"/>
      <c r="I24" s="262"/>
      <c r="J24" s="262"/>
      <c r="K24" s="262"/>
      <c r="L24" s="262"/>
      <c r="M24" s="262"/>
      <c r="N24" s="262"/>
      <c r="O24" s="263"/>
      <c r="P24" s="294">
        <f>SUM(P21:Q23)</f>
        <v>0</v>
      </c>
      <c r="Q24" s="295"/>
      <c r="R24" s="2"/>
      <c r="S24" s="99"/>
      <c r="T24" s="99"/>
      <c r="U24" s="99"/>
      <c r="V24" s="99"/>
      <c r="W24" s="99"/>
      <c r="X24" s="99"/>
      <c r="Y24" s="99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</row>
    <row r="25" spans="1:84" ht="26.7" customHeight="1">
      <c r="A25" s="52"/>
      <c r="B25" s="252">
        <v>12</v>
      </c>
      <c r="C25" s="216" t="s">
        <v>150</v>
      </c>
      <c r="D25" s="216"/>
      <c r="E25" s="216"/>
      <c r="F25" s="216"/>
      <c r="G25" s="216"/>
      <c r="H25" s="216"/>
      <c r="I25" s="216"/>
      <c r="J25" s="216"/>
      <c r="K25" s="216"/>
      <c r="L25" s="216"/>
      <c r="M25" s="216"/>
      <c r="N25" s="216"/>
      <c r="O25" s="216"/>
      <c r="P25" s="216"/>
      <c r="Q25" s="220"/>
      <c r="R25" s="2"/>
      <c r="S25" s="99"/>
      <c r="T25" s="99"/>
      <c r="U25" s="99"/>
      <c r="V25" s="99"/>
      <c r="W25" s="99"/>
      <c r="X25" s="99"/>
      <c r="Y25" s="99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3"/>
      <c r="CC25" s="43"/>
      <c r="CD25" s="43"/>
      <c r="CE25" s="43"/>
      <c r="CF25" s="43"/>
    </row>
    <row r="26" spans="1:84" ht="26.7" customHeight="1">
      <c r="A26" s="52"/>
      <c r="B26" s="253"/>
      <c r="C26" s="215" t="s">
        <v>151</v>
      </c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  <c r="O26" s="215"/>
      <c r="P26" s="289">
        <v>0</v>
      </c>
      <c r="Q26" s="290"/>
      <c r="R26" s="2"/>
      <c r="S26" s="99"/>
      <c r="T26" s="99"/>
      <c r="U26" s="99"/>
      <c r="V26" s="99"/>
      <c r="W26" s="99"/>
      <c r="X26" s="99"/>
      <c r="Y26" s="99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</row>
    <row r="27" spans="1:84" ht="26.7" customHeight="1">
      <c r="A27" s="52"/>
      <c r="B27" s="253"/>
      <c r="C27" s="215" t="s">
        <v>152</v>
      </c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89">
        <v>0</v>
      </c>
      <c r="Q27" s="290"/>
      <c r="R27" s="2"/>
      <c r="S27" s="99"/>
      <c r="T27" s="99"/>
      <c r="U27" s="99"/>
      <c r="V27" s="99"/>
      <c r="W27" s="99"/>
      <c r="X27" s="99"/>
      <c r="Y27" s="99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</row>
    <row r="28" spans="1:84" ht="26.7" customHeight="1">
      <c r="A28" s="52"/>
      <c r="B28" s="253"/>
      <c r="C28" s="215" t="s">
        <v>153</v>
      </c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89">
        <v>0</v>
      </c>
      <c r="Q28" s="290"/>
      <c r="R28" s="2"/>
      <c r="S28" s="99"/>
      <c r="T28" s="99"/>
      <c r="U28" s="99"/>
      <c r="V28" s="99"/>
      <c r="W28" s="99"/>
      <c r="X28" s="99"/>
      <c r="Y28" s="99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</row>
    <row r="29" spans="1:84" ht="26.7" customHeight="1">
      <c r="A29" s="52"/>
      <c r="B29" s="253"/>
      <c r="C29" s="215" t="s">
        <v>154</v>
      </c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89">
        <v>0</v>
      </c>
      <c r="Q29" s="290"/>
      <c r="R29" s="2"/>
      <c r="S29" s="99"/>
      <c r="T29" s="99"/>
      <c r="U29" s="99"/>
      <c r="V29" s="99"/>
      <c r="W29" s="99"/>
      <c r="X29" s="99"/>
      <c r="Y29" s="99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</row>
    <row r="30" spans="1:84" ht="26.7" customHeight="1">
      <c r="A30" s="52"/>
      <c r="B30" s="253"/>
      <c r="C30" s="215" t="s">
        <v>155</v>
      </c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89">
        <v>0</v>
      </c>
      <c r="Q30" s="290"/>
      <c r="R30" s="2"/>
      <c r="S30" s="99"/>
      <c r="T30" s="99"/>
      <c r="U30" s="99"/>
      <c r="V30" s="99"/>
      <c r="W30" s="99"/>
      <c r="X30" s="99"/>
      <c r="Y30" s="99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</row>
    <row r="31" spans="1:84" ht="26.7" customHeight="1">
      <c r="A31" s="52"/>
      <c r="B31" s="253"/>
      <c r="C31" s="215" t="s">
        <v>156</v>
      </c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89">
        <v>0</v>
      </c>
      <c r="Q31" s="290"/>
      <c r="R31" s="2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</row>
    <row r="32" spans="1:84" ht="26.7" customHeight="1">
      <c r="A32" s="52"/>
      <c r="B32" s="253"/>
      <c r="C32" s="215" t="s">
        <v>190</v>
      </c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89">
        <v>0</v>
      </c>
      <c r="Q32" s="290"/>
      <c r="R32" s="2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</row>
    <row r="33" spans="1:84" ht="26.7" customHeight="1">
      <c r="A33" s="52"/>
      <c r="B33" s="253"/>
      <c r="C33" s="215" t="s">
        <v>178</v>
      </c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89">
        <v>0</v>
      </c>
      <c r="Q33" s="290"/>
      <c r="R33" s="2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  <c r="CA33" s="43"/>
      <c r="CB33" s="43"/>
      <c r="CC33" s="43"/>
      <c r="CD33" s="43"/>
      <c r="CE33" s="43"/>
      <c r="CF33" s="43"/>
    </row>
    <row r="34" spans="1:84" ht="26.7" customHeight="1">
      <c r="A34" s="52"/>
      <c r="B34" s="253"/>
      <c r="C34" s="299" t="s">
        <v>177</v>
      </c>
      <c r="D34" s="300"/>
      <c r="E34" s="300"/>
      <c r="F34" s="300"/>
      <c r="G34" s="300"/>
      <c r="H34" s="300"/>
      <c r="I34" s="300"/>
      <c r="J34" s="300"/>
      <c r="K34" s="300"/>
      <c r="L34" s="300"/>
      <c r="M34" s="300"/>
      <c r="N34" s="300"/>
      <c r="O34" s="301"/>
      <c r="P34" s="289">
        <v>0</v>
      </c>
      <c r="Q34" s="290"/>
      <c r="R34" s="2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3"/>
      <c r="CA34" s="43"/>
      <c r="CB34" s="43"/>
      <c r="CC34" s="43"/>
      <c r="CD34" s="43"/>
      <c r="CE34" s="43"/>
      <c r="CF34" s="43"/>
    </row>
    <row r="35" spans="1:84" ht="26.7" customHeight="1">
      <c r="A35" s="52"/>
      <c r="B35" s="254"/>
      <c r="C35" s="189" t="s">
        <v>179</v>
      </c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  <c r="O35" s="189"/>
      <c r="P35" s="305">
        <f>SUM(Q26:Q34)</f>
        <v>0</v>
      </c>
      <c r="Q35" s="306"/>
      <c r="R35" s="2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</row>
    <row r="36" spans="1:84" ht="26.7" customHeight="1">
      <c r="A36" s="52"/>
      <c r="B36" s="134">
        <v>13</v>
      </c>
      <c r="C36" s="216" t="s">
        <v>157</v>
      </c>
      <c r="D36" s="216"/>
      <c r="E36" s="216"/>
      <c r="F36" s="216"/>
      <c r="G36" s="216"/>
      <c r="H36" s="216"/>
      <c r="I36" s="216"/>
      <c r="J36" s="216"/>
      <c r="K36" s="216"/>
      <c r="L36" s="216"/>
      <c r="M36" s="216"/>
      <c r="N36" s="216"/>
      <c r="O36" s="216"/>
      <c r="P36" s="294">
        <f>P24+P35</f>
        <v>0</v>
      </c>
      <c r="Q36" s="295"/>
      <c r="R36" s="2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  <c r="CA36" s="43"/>
      <c r="CB36" s="43"/>
      <c r="CC36" s="43"/>
      <c r="CD36" s="43"/>
      <c r="CE36" s="43"/>
      <c r="CF36" s="43"/>
    </row>
    <row r="37" spans="1:84" ht="26.7" customHeight="1">
      <c r="A37" s="52"/>
      <c r="B37" s="134">
        <v>14</v>
      </c>
      <c r="C37" s="236" t="s">
        <v>158</v>
      </c>
      <c r="D37" s="236"/>
      <c r="E37" s="236"/>
      <c r="F37" s="236"/>
      <c r="G37" s="236"/>
      <c r="H37" s="236"/>
      <c r="I37" s="236"/>
      <c r="J37" s="236"/>
      <c r="K37" s="236"/>
      <c r="L37" s="236"/>
      <c r="M37" s="236"/>
      <c r="N37" s="236"/>
      <c r="O37" s="236"/>
      <c r="P37" s="264">
        <f>(P19-P36)</f>
        <v>680782</v>
      </c>
      <c r="Q37" s="265"/>
      <c r="R37" s="2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3"/>
      <c r="CA37" s="43"/>
      <c r="CB37" s="43"/>
      <c r="CC37" s="43"/>
      <c r="CD37" s="43"/>
      <c r="CE37" s="43"/>
      <c r="CF37" s="43"/>
    </row>
    <row r="38" spans="1:84" ht="26.7" customHeight="1">
      <c r="A38" s="52"/>
      <c r="B38" s="134">
        <v>15</v>
      </c>
      <c r="C38" s="236" t="s">
        <v>159</v>
      </c>
      <c r="D38" s="236"/>
      <c r="E38" s="236"/>
      <c r="F38" s="236"/>
      <c r="G38" s="236"/>
      <c r="H38" s="236"/>
      <c r="I38" s="236"/>
      <c r="J38" s="236"/>
      <c r="K38" s="236"/>
      <c r="L38" s="236"/>
      <c r="M38" s="236"/>
      <c r="N38" s="236"/>
      <c r="O38" s="236"/>
      <c r="P38" s="264">
        <f>ROUND(P37,-1)</f>
        <v>680780</v>
      </c>
      <c r="Q38" s="265"/>
      <c r="R38" s="2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3"/>
      <c r="CA38" s="43"/>
      <c r="CB38" s="43"/>
      <c r="CC38" s="43"/>
      <c r="CD38" s="43"/>
      <c r="CE38" s="43"/>
      <c r="CF38" s="43"/>
    </row>
    <row r="39" spans="1:84" ht="26.7" customHeight="1">
      <c r="A39" s="52"/>
      <c r="B39" s="252">
        <v>16</v>
      </c>
      <c r="C39" s="216" t="s">
        <v>160</v>
      </c>
      <c r="D39" s="216"/>
      <c r="E39" s="216"/>
      <c r="F39" s="216"/>
      <c r="G39" s="216"/>
      <c r="H39" s="216"/>
      <c r="I39" s="216"/>
      <c r="J39" s="216"/>
      <c r="K39" s="216"/>
      <c r="L39" s="216"/>
      <c r="M39" s="216"/>
      <c r="N39" s="216"/>
      <c r="O39" s="216"/>
      <c r="P39" s="216"/>
      <c r="Q39" s="220"/>
      <c r="R39" s="2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43"/>
      <c r="CA39" s="43"/>
      <c r="CB39" s="43"/>
      <c r="CC39" s="43"/>
      <c r="CD39" s="43"/>
      <c r="CE39" s="43"/>
      <c r="CF39" s="43"/>
    </row>
    <row r="40" spans="1:84" ht="26.7" customHeight="1">
      <c r="A40" s="52"/>
      <c r="B40" s="253"/>
      <c r="C40" s="233" t="s">
        <v>163</v>
      </c>
      <c r="D40" s="233"/>
      <c r="E40" s="233"/>
      <c r="F40" s="233"/>
      <c r="G40" s="233"/>
      <c r="H40" s="302" t="s">
        <v>162</v>
      </c>
      <c r="I40" s="302"/>
      <c r="J40" s="302"/>
      <c r="K40" s="302"/>
      <c r="L40" s="302" t="s">
        <v>161</v>
      </c>
      <c r="M40" s="302"/>
      <c r="N40" s="302"/>
      <c r="O40" s="302"/>
      <c r="P40" s="303"/>
      <c r="Q40" s="304"/>
      <c r="R40" s="2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3"/>
      <c r="CA40" s="43"/>
      <c r="CB40" s="43"/>
      <c r="CC40" s="43"/>
      <c r="CD40" s="43"/>
      <c r="CE40" s="43"/>
      <c r="CF40" s="43"/>
    </row>
    <row r="41" spans="1:84" ht="26.7" customHeight="1">
      <c r="A41" s="52"/>
      <c r="B41" s="253"/>
      <c r="C41" s="282" t="s">
        <v>182</v>
      </c>
      <c r="D41" s="283"/>
      <c r="E41" s="284"/>
      <c r="F41" s="210" t="s">
        <v>3</v>
      </c>
      <c r="G41" s="210"/>
      <c r="H41" s="282" t="s">
        <v>241</v>
      </c>
      <c r="I41" s="283"/>
      <c r="J41" s="284"/>
      <c r="K41" s="128" t="s">
        <v>3</v>
      </c>
      <c r="L41" s="307" t="s">
        <v>182</v>
      </c>
      <c r="M41" s="308"/>
      <c r="N41" s="309"/>
      <c r="O41" s="149" t="s">
        <v>3</v>
      </c>
      <c r="P41" s="264">
        <v>0</v>
      </c>
      <c r="Q41" s="265"/>
      <c r="R41" s="2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3"/>
      <c r="CA41" s="43"/>
      <c r="CB41" s="43"/>
      <c r="CC41" s="43"/>
      <c r="CD41" s="43"/>
      <c r="CE41" s="43"/>
      <c r="CF41" s="43"/>
    </row>
    <row r="42" spans="1:84" ht="26.7" customHeight="1">
      <c r="A42" s="52"/>
      <c r="B42" s="253"/>
      <c r="C42" s="210" t="s">
        <v>244</v>
      </c>
      <c r="D42" s="210"/>
      <c r="E42" s="210"/>
      <c r="F42" s="237">
        <v>0.05</v>
      </c>
      <c r="G42" s="210"/>
      <c r="H42" s="210" t="s">
        <v>237</v>
      </c>
      <c r="I42" s="210"/>
      <c r="J42" s="210"/>
      <c r="K42" s="137">
        <v>0.05</v>
      </c>
      <c r="L42" s="307" t="s">
        <v>237</v>
      </c>
      <c r="M42" s="308"/>
      <c r="N42" s="309"/>
      <c r="O42" s="137">
        <v>0.05</v>
      </c>
      <c r="P42" s="264">
        <f>IF(P38&lt;300001,0,IF(P38&gt;600000,15000,((P38-300000)*0.05)))</f>
        <v>15000</v>
      </c>
      <c r="Q42" s="265"/>
      <c r="R42" s="2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43"/>
      <c r="CA42" s="43"/>
      <c r="CB42" s="43"/>
      <c r="CC42" s="43"/>
      <c r="CD42" s="43"/>
      <c r="CE42" s="43"/>
      <c r="CF42" s="43"/>
    </row>
    <row r="43" spans="1:84" ht="26.7" customHeight="1">
      <c r="A43" s="52"/>
      <c r="B43" s="253"/>
      <c r="C43" s="307" t="s">
        <v>238</v>
      </c>
      <c r="D43" s="308"/>
      <c r="E43" s="309"/>
      <c r="F43" s="237">
        <v>0.1</v>
      </c>
      <c r="G43" s="210"/>
      <c r="H43" s="307" t="s">
        <v>238</v>
      </c>
      <c r="I43" s="308"/>
      <c r="J43" s="309"/>
      <c r="K43" s="137">
        <v>0.1</v>
      </c>
      <c r="L43" s="307" t="s">
        <v>238</v>
      </c>
      <c r="M43" s="308"/>
      <c r="N43" s="309"/>
      <c r="O43" s="137">
        <v>0.1</v>
      </c>
      <c r="P43" s="264">
        <f>IF(P38&lt;600001,0,IF(P38&gt;900000,30000,((P38-600000)*0.1)))</f>
        <v>8078</v>
      </c>
      <c r="Q43" s="265"/>
      <c r="R43" s="2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43"/>
      <c r="CA43" s="43"/>
      <c r="CB43" s="43"/>
      <c r="CC43" s="43"/>
      <c r="CD43" s="43"/>
      <c r="CE43" s="43"/>
      <c r="CF43" s="43"/>
    </row>
    <row r="44" spans="1:84" ht="26.7" customHeight="1">
      <c r="A44" s="52"/>
      <c r="B44" s="253"/>
      <c r="C44" s="307" t="s">
        <v>242</v>
      </c>
      <c r="D44" s="308"/>
      <c r="E44" s="309"/>
      <c r="F44" s="310">
        <v>0.15</v>
      </c>
      <c r="G44" s="311"/>
      <c r="H44" s="307" t="s">
        <v>242</v>
      </c>
      <c r="I44" s="308"/>
      <c r="J44" s="309"/>
      <c r="K44" s="137">
        <v>0.15</v>
      </c>
      <c r="L44" s="307" t="s">
        <v>239</v>
      </c>
      <c r="M44" s="308"/>
      <c r="N44" s="309"/>
      <c r="O44" s="137">
        <v>0.15</v>
      </c>
      <c r="P44" s="264">
        <f>IF(P38&lt;900001,0,IF(P38&gt;1200000,45000,((P38-900000)*0.15)))</f>
        <v>0</v>
      </c>
      <c r="Q44" s="265"/>
      <c r="R44" s="2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3"/>
      <c r="BC44" s="43"/>
      <c r="BD44" s="43"/>
      <c r="BE44" s="43"/>
      <c r="BF44" s="43"/>
      <c r="BG44" s="43"/>
      <c r="BH44" s="43"/>
      <c r="BI44" s="43"/>
      <c r="BJ44" s="43"/>
      <c r="BK44" s="43"/>
      <c r="BL44" s="43"/>
      <c r="BM44" s="43"/>
      <c r="BN44" s="43"/>
      <c r="BO44" s="43"/>
      <c r="BP44" s="43"/>
      <c r="BQ44" s="43"/>
      <c r="BR44" s="43"/>
      <c r="BS44" s="43"/>
      <c r="BT44" s="43"/>
      <c r="BU44" s="43"/>
      <c r="BV44" s="43"/>
      <c r="BW44" s="43"/>
      <c r="BX44" s="43"/>
      <c r="BY44" s="43"/>
      <c r="BZ44" s="43"/>
      <c r="CA44" s="43"/>
      <c r="CB44" s="43"/>
      <c r="CC44" s="43"/>
      <c r="CD44" s="43"/>
      <c r="CE44" s="43"/>
      <c r="CF44" s="43"/>
    </row>
    <row r="45" spans="1:84" ht="26.7" customHeight="1">
      <c r="A45" s="52"/>
      <c r="B45" s="253"/>
      <c r="C45" s="307" t="s">
        <v>240</v>
      </c>
      <c r="D45" s="308"/>
      <c r="E45" s="309"/>
      <c r="F45" s="310">
        <v>0.2</v>
      </c>
      <c r="G45" s="311"/>
      <c r="H45" s="307" t="s">
        <v>240</v>
      </c>
      <c r="I45" s="308"/>
      <c r="J45" s="309"/>
      <c r="K45" s="137">
        <v>0.2</v>
      </c>
      <c r="L45" s="307" t="s">
        <v>240</v>
      </c>
      <c r="M45" s="308"/>
      <c r="N45" s="309"/>
      <c r="O45" s="137">
        <v>0.2</v>
      </c>
      <c r="P45" s="264">
        <f>IF(P38&lt;1200001,0,IF(P38&gt;1500000,60000,((P38-1200000)*0.2)))</f>
        <v>0</v>
      </c>
      <c r="Q45" s="265"/>
      <c r="R45" s="2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3"/>
      <c r="BC45" s="43"/>
      <c r="BD45" s="43"/>
      <c r="BE45" s="43"/>
      <c r="BF45" s="43"/>
      <c r="BG45" s="43"/>
      <c r="BH45" s="43"/>
      <c r="BI45" s="43"/>
      <c r="BJ45" s="43"/>
      <c r="BK45" s="43"/>
      <c r="BL45" s="43"/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  <c r="BZ45" s="43"/>
      <c r="CA45" s="43"/>
      <c r="CB45" s="43"/>
      <c r="CC45" s="43"/>
      <c r="CD45" s="43"/>
      <c r="CE45" s="43"/>
      <c r="CF45" s="43"/>
    </row>
    <row r="46" spans="1:84" ht="26.7" customHeight="1">
      <c r="A46" s="52"/>
      <c r="B46" s="253"/>
      <c r="C46" s="307" t="s">
        <v>243</v>
      </c>
      <c r="D46" s="308"/>
      <c r="E46" s="309"/>
      <c r="F46" s="310">
        <v>0.3</v>
      </c>
      <c r="G46" s="311"/>
      <c r="H46" s="307" t="s">
        <v>243</v>
      </c>
      <c r="I46" s="308"/>
      <c r="J46" s="309"/>
      <c r="K46" s="137">
        <v>0.3</v>
      </c>
      <c r="L46" s="307" t="s">
        <v>243</v>
      </c>
      <c r="M46" s="308"/>
      <c r="N46" s="309"/>
      <c r="O46" s="137">
        <v>0.3</v>
      </c>
      <c r="P46" s="264">
        <f>IF(P38&lt;1500001,0,(P38-1500000)*0.3)</f>
        <v>0</v>
      </c>
      <c r="Q46" s="265"/>
      <c r="R46" s="2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3"/>
      <c r="BC46" s="43"/>
      <c r="BD46" s="43"/>
      <c r="BE46" s="43"/>
      <c r="BF46" s="43"/>
      <c r="BG46" s="43"/>
      <c r="BH46" s="43"/>
      <c r="BI46" s="43"/>
      <c r="BJ46" s="43"/>
      <c r="BK46" s="43"/>
      <c r="BL46" s="43"/>
      <c r="BM46" s="43"/>
      <c r="BN46" s="43"/>
      <c r="BO46" s="43"/>
      <c r="BP46" s="43"/>
      <c r="BQ46" s="43"/>
      <c r="BR46" s="43"/>
      <c r="BS46" s="43"/>
      <c r="BT46" s="43"/>
      <c r="BU46" s="43"/>
      <c r="BV46" s="43"/>
      <c r="BW46" s="43"/>
      <c r="BX46" s="43"/>
      <c r="BY46" s="43"/>
      <c r="BZ46" s="43"/>
      <c r="CA46" s="43"/>
      <c r="CB46" s="43"/>
      <c r="CC46" s="43"/>
      <c r="CD46" s="43"/>
      <c r="CE46" s="43"/>
      <c r="CF46" s="43"/>
    </row>
    <row r="47" spans="1:84" ht="26.7" customHeight="1">
      <c r="A47" s="52"/>
      <c r="B47" s="253"/>
      <c r="C47" s="312" t="s">
        <v>164</v>
      </c>
      <c r="D47" s="313"/>
      <c r="E47" s="313"/>
      <c r="F47" s="313"/>
      <c r="G47" s="313"/>
      <c r="H47" s="313"/>
      <c r="I47" s="313"/>
      <c r="J47" s="313"/>
      <c r="K47" s="313"/>
      <c r="L47" s="313"/>
      <c r="M47" s="313"/>
      <c r="N47" s="313"/>
      <c r="O47" s="314"/>
      <c r="P47" s="315">
        <f>SUM(P41:Q46)</f>
        <v>23078</v>
      </c>
      <c r="Q47" s="316"/>
      <c r="R47" s="2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3"/>
      <c r="BC47" s="43"/>
      <c r="BD47" s="43"/>
      <c r="BE47" s="43"/>
      <c r="BF47" s="43"/>
      <c r="BG47" s="43"/>
      <c r="BH47" s="43"/>
      <c r="BI47" s="43"/>
      <c r="BJ47" s="43"/>
      <c r="BK47" s="43"/>
      <c r="BL47" s="43"/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43"/>
      <c r="CA47" s="43"/>
      <c r="CB47" s="43"/>
      <c r="CC47" s="43"/>
      <c r="CD47" s="43"/>
      <c r="CE47" s="43"/>
      <c r="CF47" s="43"/>
    </row>
    <row r="48" spans="1:84" ht="26.7" customHeight="1">
      <c r="A48" s="52"/>
      <c r="B48" s="253"/>
      <c r="C48" s="322" t="s">
        <v>245</v>
      </c>
      <c r="D48" s="323"/>
      <c r="E48" s="323"/>
      <c r="F48" s="323"/>
      <c r="G48" s="323"/>
      <c r="H48" s="323"/>
      <c r="I48" s="323"/>
      <c r="J48" s="323"/>
      <c r="K48" s="323"/>
      <c r="L48" s="323"/>
      <c r="M48" s="323"/>
      <c r="N48" s="323"/>
      <c r="O48" s="324"/>
      <c r="P48" s="315">
        <f>IF(P38&lt;700001,P47,IF(P38&gt;727770,0,P47-(P38-700000)))</f>
        <v>23078</v>
      </c>
      <c r="Q48" s="316"/>
      <c r="R48" s="2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43"/>
      <c r="CA48" s="43"/>
      <c r="CB48" s="43"/>
      <c r="CC48" s="43"/>
      <c r="CD48" s="43"/>
      <c r="CE48" s="43"/>
      <c r="CF48" s="43"/>
    </row>
    <row r="49" spans="1:84" ht="26.7" customHeight="1">
      <c r="A49" s="52"/>
      <c r="B49" s="253"/>
      <c r="C49" s="312" t="s">
        <v>165</v>
      </c>
      <c r="D49" s="313"/>
      <c r="E49" s="313"/>
      <c r="F49" s="313"/>
      <c r="G49" s="313"/>
      <c r="H49" s="313"/>
      <c r="I49" s="313"/>
      <c r="J49" s="313"/>
      <c r="K49" s="313"/>
      <c r="L49" s="313"/>
      <c r="M49" s="313"/>
      <c r="N49" s="313"/>
      <c r="O49" s="314"/>
      <c r="P49" s="315">
        <f>P47-P48</f>
        <v>0</v>
      </c>
      <c r="Q49" s="316"/>
      <c r="R49" s="2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43"/>
      <c r="CA49" s="43"/>
      <c r="CB49" s="43"/>
      <c r="CC49" s="43"/>
      <c r="CD49" s="43"/>
      <c r="CE49" s="43"/>
      <c r="CF49" s="43"/>
    </row>
    <row r="50" spans="1:84" ht="26.7" customHeight="1">
      <c r="A50" s="52"/>
      <c r="B50" s="253"/>
      <c r="C50" s="322" t="s">
        <v>185</v>
      </c>
      <c r="D50" s="323"/>
      <c r="E50" s="323"/>
      <c r="F50" s="323"/>
      <c r="G50" s="323"/>
      <c r="H50" s="323"/>
      <c r="I50" s="323"/>
      <c r="J50" s="323"/>
      <c r="K50" s="323"/>
      <c r="L50" s="323"/>
      <c r="M50" s="323"/>
      <c r="N50" s="323"/>
      <c r="O50" s="324"/>
      <c r="P50" s="317">
        <f>ROUND(P49*0.04,0)</f>
        <v>0</v>
      </c>
      <c r="Q50" s="318"/>
      <c r="R50" s="2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3"/>
      <c r="CA50" s="43"/>
      <c r="CB50" s="43"/>
      <c r="CC50" s="43"/>
      <c r="CD50" s="43"/>
      <c r="CE50" s="43"/>
      <c r="CF50" s="43"/>
    </row>
    <row r="51" spans="1:84" ht="26.7" customHeight="1">
      <c r="A51" s="52"/>
      <c r="B51" s="254"/>
      <c r="C51" s="239" t="s">
        <v>191</v>
      </c>
      <c r="D51" s="239"/>
      <c r="E51" s="239"/>
      <c r="F51" s="239"/>
      <c r="G51" s="239"/>
      <c r="H51" s="239"/>
      <c r="I51" s="239"/>
      <c r="J51" s="239"/>
      <c r="K51" s="239"/>
      <c r="L51" s="239"/>
      <c r="M51" s="239"/>
      <c r="N51" s="239"/>
      <c r="O51" s="239"/>
      <c r="P51" s="317">
        <f>SUM(P49:Q50)</f>
        <v>0</v>
      </c>
      <c r="Q51" s="318"/>
      <c r="R51" s="2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43"/>
      <c r="CA51" s="43"/>
      <c r="CB51" s="43"/>
      <c r="CC51" s="43"/>
      <c r="CD51" s="43"/>
      <c r="CE51" s="43"/>
      <c r="CF51" s="43"/>
    </row>
    <row r="52" spans="1:84" ht="26.7" customHeight="1">
      <c r="A52" s="52"/>
      <c r="B52" s="134">
        <v>17</v>
      </c>
      <c r="C52" s="319" t="s">
        <v>166</v>
      </c>
      <c r="D52" s="320"/>
      <c r="E52" s="320"/>
      <c r="F52" s="320"/>
      <c r="G52" s="320"/>
      <c r="H52" s="320"/>
      <c r="I52" s="320"/>
      <c r="J52" s="320"/>
      <c r="K52" s="320"/>
      <c r="L52" s="320"/>
      <c r="M52" s="320"/>
      <c r="N52" s="320"/>
      <c r="O52" s="321"/>
      <c r="P52" s="317">
        <f>'EXTRA DEDUCATION'!G19</f>
        <v>0</v>
      </c>
      <c r="Q52" s="318"/>
      <c r="R52" s="2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3"/>
      <c r="BC52" s="43"/>
      <c r="BD52" s="43"/>
      <c r="BE52" s="43"/>
      <c r="BF52" s="43"/>
      <c r="BG52" s="43"/>
      <c r="BH52" s="43"/>
      <c r="BI52" s="43"/>
      <c r="BJ52" s="43"/>
      <c r="BK52" s="43"/>
      <c r="BL52" s="43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43"/>
      <c r="CA52" s="43"/>
      <c r="CB52" s="43"/>
      <c r="CC52" s="43"/>
      <c r="CD52" s="43"/>
      <c r="CE52" s="43"/>
      <c r="CF52" s="43"/>
    </row>
    <row r="53" spans="1:84" ht="26.7" customHeight="1">
      <c r="A53" s="52"/>
      <c r="B53" s="134">
        <v>18</v>
      </c>
      <c r="C53" s="236" t="s">
        <v>167</v>
      </c>
      <c r="D53" s="236"/>
      <c r="E53" s="236"/>
      <c r="F53" s="236"/>
      <c r="G53" s="236"/>
      <c r="H53" s="236"/>
      <c r="I53" s="236"/>
      <c r="J53" s="236"/>
      <c r="K53" s="236"/>
      <c r="L53" s="236"/>
      <c r="M53" s="236"/>
      <c r="N53" s="236"/>
      <c r="O53" s="236"/>
      <c r="P53" s="317">
        <f>P51-P52</f>
        <v>0</v>
      </c>
      <c r="Q53" s="318"/>
      <c r="R53" s="2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43"/>
      <c r="CA53" s="43"/>
      <c r="CB53" s="43"/>
      <c r="CC53" s="43"/>
      <c r="CD53" s="43"/>
      <c r="CE53" s="43"/>
      <c r="CF53" s="43"/>
    </row>
    <row r="54" spans="1:84" ht="62.7" customHeight="1">
      <c r="A54" s="2"/>
      <c r="B54" s="252">
        <v>19</v>
      </c>
      <c r="C54" s="329" t="s">
        <v>168</v>
      </c>
      <c r="D54" s="329"/>
      <c r="E54" s="329"/>
      <c r="F54" s="241" t="s">
        <v>269</v>
      </c>
      <c r="G54" s="241"/>
      <c r="H54" s="241"/>
      <c r="I54" s="241"/>
      <c r="J54" s="249" t="s">
        <v>270</v>
      </c>
      <c r="K54" s="250"/>
      <c r="L54" s="42" t="s">
        <v>271</v>
      </c>
      <c r="M54" s="249" t="s">
        <v>272</v>
      </c>
      <c r="N54" s="250"/>
      <c r="O54" s="129" t="s">
        <v>187</v>
      </c>
      <c r="P54" s="330" t="s">
        <v>188</v>
      </c>
      <c r="Q54" s="331"/>
      <c r="R54" s="2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3"/>
      <c r="BC54" s="43"/>
      <c r="BD54" s="43"/>
      <c r="BE54" s="43"/>
      <c r="BF54" s="43"/>
      <c r="BG54" s="43"/>
      <c r="BH54" s="43"/>
      <c r="BI54" s="43"/>
      <c r="BJ54" s="43"/>
      <c r="BK54" s="43"/>
      <c r="BL54" s="43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3"/>
      <c r="BZ54" s="43"/>
      <c r="CA54" s="43"/>
      <c r="CB54" s="43"/>
      <c r="CC54" s="43"/>
      <c r="CD54" s="43"/>
      <c r="CE54" s="43"/>
      <c r="CF54" s="43"/>
    </row>
    <row r="55" spans="1:84" ht="23.7" customHeight="1">
      <c r="A55" s="2"/>
      <c r="B55" s="254"/>
      <c r="C55" s="329"/>
      <c r="D55" s="329"/>
      <c r="E55" s="329"/>
      <c r="F55" s="241">
        <f>'OLD TAX REGIME'!F64:I64</f>
        <v>0</v>
      </c>
      <c r="G55" s="241"/>
      <c r="H55" s="241"/>
      <c r="I55" s="241"/>
      <c r="J55" s="241">
        <f>'OLD TAX REGIME'!J64:K64</f>
        <v>0</v>
      </c>
      <c r="K55" s="241"/>
      <c r="L55" s="135">
        <f>'OLD TAX REGIME'!L64</f>
        <v>0</v>
      </c>
      <c r="M55" s="241">
        <f>'OLD TAX REGIME'!M64:N64</f>
        <v>0</v>
      </c>
      <c r="N55" s="241"/>
      <c r="O55" s="138">
        <f>'OLD TAX REGIME'!O64</f>
        <v>0</v>
      </c>
      <c r="P55" s="332">
        <f>F55+J55+L55+M55+O55</f>
        <v>0</v>
      </c>
      <c r="Q55" s="333"/>
      <c r="R55" s="2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3"/>
      <c r="BC55" s="43"/>
      <c r="BD55" s="43"/>
      <c r="BE55" s="43"/>
      <c r="BF55" s="43"/>
      <c r="BG55" s="43"/>
      <c r="BH55" s="43"/>
      <c r="BI55" s="43"/>
      <c r="BJ55" s="43"/>
      <c r="BK55" s="43"/>
      <c r="BL55" s="43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43"/>
      <c r="BZ55" s="43"/>
      <c r="CA55" s="43"/>
      <c r="CB55" s="43"/>
      <c r="CC55" s="43"/>
      <c r="CD55" s="43"/>
      <c r="CE55" s="43"/>
      <c r="CF55" s="43"/>
    </row>
    <row r="56" spans="1:84" ht="28.95" customHeight="1" thickBot="1">
      <c r="A56" s="2"/>
      <c r="B56" s="325" t="str">
        <f>IF(P53&gt;P55,"Income Tax Payable (New Tax Regime)",IF(P53&lt;P55,"Income Tax Refundable (New Tax Regime)","Income Tax Payble/Refundable"))</f>
        <v>Income Tax Payble/Refundable</v>
      </c>
      <c r="C56" s="326"/>
      <c r="D56" s="326"/>
      <c r="E56" s="326"/>
      <c r="F56" s="326"/>
      <c r="G56" s="326"/>
      <c r="H56" s="326"/>
      <c r="I56" s="326"/>
      <c r="J56" s="326"/>
      <c r="K56" s="326"/>
      <c r="L56" s="326"/>
      <c r="M56" s="326"/>
      <c r="N56" s="326"/>
      <c r="O56" s="326"/>
      <c r="P56" s="327">
        <f>P53-P55</f>
        <v>0</v>
      </c>
      <c r="Q56" s="328"/>
      <c r="R56" s="2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3"/>
      <c r="BC56" s="43"/>
      <c r="BD56" s="43"/>
      <c r="BE56" s="43"/>
      <c r="BF56" s="43"/>
      <c r="BG56" s="43"/>
      <c r="BH56" s="43"/>
      <c r="BI56" s="43"/>
      <c r="BJ56" s="43"/>
      <c r="BK56" s="43"/>
      <c r="BL56" s="43"/>
      <c r="BM56" s="43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43"/>
      <c r="BZ56" s="43"/>
      <c r="CA56" s="43"/>
      <c r="CB56" s="43"/>
      <c r="CC56" s="43"/>
      <c r="CD56" s="43"/>
      <c r="CE56" s="43"/>
      <c r="CF56" s="43"/>
    </row>
    <row r="57" spans="1:84" ht="15.6">
      <c r="A57" s="2"/>
      <c r="B57" s="53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6"/>
      <c r="Q57" s="47"/>
      <c r="R57" s="2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3"/>
      <c r="BC57" s="43"/>
      <c r="BD57" s="43"/>
      <c r="BE57" s="43"/>
      <c r="BF57" s="43"/>
      <c r="BG57" s="43"/>
      <c r="BH57" s="43"/>
      <c r="BI57" s="43"/>
      <c r="BJ57" s="43"/>
      <c r="BK57" s="43"/>
      <c r="BL57" s="43"/>
      <c r="BM57" s="43"/>
      <c r="BN57" s="43"/>
      <c r="BO57" s="43"/>
      <c r="BP57" s="43"/>
      <c r="BQ57" s="43"/>
      <c r="BR57" s="43"/>
      <c r="BS57" s="43"/>
      <c r="BT57" s="43"/>
      <c r="BU57" s="43"/>
      <c r="BV57" s="43"/>
      <c r="BW57" s="43"/>
      <c r="BX57" s="43"/>
      <c r="BY57" s="43"/>
      <c r="BZ57" s="43"/>
      <c r="CA57" s="43"/>
      <c r="CB57" s="43"/>
      <c r="CC57" s="43"/>
      <c r="CD57" s="43"/>
      <c r="CE57" s="43"/>
      <c r="CF57" s="43"/>
    </row>
    <row r="58" spans="1:84" ht="38.1" customHeight="1">
      <c r="A58" s="2"/>
      <c r="B58" s="54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50"/>
      <c r="Q58" s="51"/>
      <c r="R58" s="2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3"/>
      <c r="BC58" s="43"/>
      <c r="BD58" s="43"/>
      <c r="BE58" s="43"/>
      <c r="BF58" s="43"/>
      <c r="BG58" s="43"/>
      <c r="BH58" s="43"/>
      <c r="BI58" s="43"/>
      <c r="BJ58" s="43"/>
      <c r="BK58" s="43"/>
      <c r="BL58" s="43"/>
      <c r="BM58" s="43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43"/>
      <c r="BZ58" s="43"/>
      <c r="CA58" s="43"/>
      <c r="CB58" s="43"/>
      <c r="CC58" s="43"/>
      <c r="CD58" s="43"/>
      <c r="CE58" s="43"/>
      <c r="CF58" s="43"/>
    </row>
    <row r="59" spans="1:84" ht="18" customHeight="1">
      <c r="A59" s="2"/>
      <c r="B59" s="54"/>
      <c r="C59" s="48"/>
      <c r="D59" s="48"/>
      <c r="E59" s="49" t="s">
        <v>6</v>
      </c>
      <c r="F59" s="48"/>
      <c r="G59" s="48"/>
      <c r="H59" s="48"/>
      <c r="I59" s="48"/>
      <c r="J59" s="48"/>
      <c r="K59" s="48"/>
      <c r="L59" s="48"/>
      <c r="M59" s="48"/>
      <c r="N59" s="48"/>
      <c r="O59" s="49" t="s">
        <v>7</v>
      </c>
      <c r="P59" s="50"/>
      <c r="Q59" s="51"/>
      <c r="R59" s="2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3"/>
      <c r="BC59" s="43"/>
      <c r="BD59" s="43"/>
      <c r="BE59" s="43"/>
      <c r="BF59" s="43"/>
      <c r="BG59" s="43"/>
      <c r="BH59" s="43"/>
      <c r="BI59" s="43"/>
      <c r="BJ59" s="43"/>
      <c r="BK59" s="43"/>
      <c r="BL59" s="43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BZ59" s="43"/>
      <c r="CA59" s="43"/>
      <c r="CB59" s="43"/>
      <c r="CC59" s="43"/>
      <c r="CD59" s="43"/>
      <c r="CE59" s="43"/>
      <c r="CF59" s="43"/>
    </row>
    <row r="60" spans="1:84" s="44" customFormat="1"/>
    <row r="61" spans="1:84" s="44" customFormat="1"/>
    <row r="62" spans="1:84" s="44" customFormat="1" ht="38.700000000000003" customHeight="1"/>
    <row r="63" spans="1:84" s="44" customFormat="1"/>
    <row r="64" spans="1:84" s="44" customFormat="1"/>
    <row r="65" s="44" customFormat="1"/>
    <row r="66" s="44" customFormat="1"/>
    <row r="67" s="44" customFormat="1"/>
    <row r="68" s="44" customFormat="1"/>
    <row r="69" s="44" customFormat="1"/>
    <row r="70" s="44" customFormat="1"/>
    <row r="71" s="44" customFormat="1"/>
    <row r="72" s="44" customFormat="1"/>
    <row r="73" s="44" customFormat="1"/>
    <row r="74" s="44" customFormat="1"/>
    <row r="75" s="44" customFormat="1"/>
    <row r="76" s="44" customFormat="1"/>
    <row r="77" s="44" customFormat="1"/>
    <row r="78" s="44" customFormat="1"/>
    <row r="79" s="44" customFormat="1"/>
    <row r="80" s="44" customFormat="1"/>
    <row r="81" s="44" customFormat="1"/>
    <row r="82" s="44" customFormat="1"/>
    <row r="83" s="44" customFormat="1"/>
    <row r="84" s="44" customFormat="1"/>
    <row r="85" s="44" customFormat="1"/>
    <row r="86" s="44" customFormat="1"/>
    <row r="87" s="44" customFormat="1"/>
    <row r="88" s="44" customFormat="1"/>
    <row r="89" s="44" customFormat="1"/>
    <row r="90" s="44" customFormat="1"/>
    <row r="91" s="44" customFormat="1"/>
    <row r="92" s="44" customFormat="1"/>
    <row r="93" s="44" customFormat="1"/>
    <row r="94" s="44" customFormat="1"/>
    <row r="95" s="44" customFormat="1"/>
    <row r="96" s="44" customFormat="1"/>
    <row r="97" s="44" customFormat="1"/>
    <row r="98" s="44" customFormat="1"/>
    <row r="99" s="44" customFormat="1"/>
    <row r="100" s="44" customFormat="1"/>
    <row r="101" s="44" customFormat="1"/>
    <row r="102" s="44" customFormat="1"/>
    <row r="103" s="44" customFormat="1"/>
    <row r="104" s="44" customFormat="1"/>
    <row r="105" s="44" customFormat="1"/>
    <row r="106" s="44" customFormat="1"/>
    <row r="107" s="44" customFormat="1"/>
    <row r="108" s="44" customFormat="1"/>
    <row r="109" s="44" customFormat="1"/>
    <row r="110" s="44" customFormat="1"/>
    <row r="111" s="44" customFormat="1"/>
    <row r="112" s="44" customFormat="1"/>
    <row r="113" s="44" customFormat="1"/>
    <row r="114" s="44" customFormat="1"/>
    <row r="115" s="44" customFormat="1"/>
    <row r="116" s="44" customFormat="1"/>
    <row r="117" s="44" customFormat="1"/>
    <row r="118" s="44" customFormat="1"/>
    <row r="119" s="44" customFormat="1"/>
    <row r="120" s="44" customFormat="1"/>
    <row r="121" s="44" customFormat="1"/>
    <row r="122" s="44" customFormat="1"/>
    <row r="123" s="44" customFormat="1"/>
    <row r="124" s="44" customFormat="1"/>
    <row r="125" s="44" customFormat="1"/>
    <row r="126" s="44" customFormat="1"/>
    <row r="127" s="44" customFormat="1"/>
    <row r="128" s="44" customFormat="1"/>
    <row r="129" s="44" customFormat="1"/>
    <row r="130" s="44" customFormat="1"/>
    <row r="131" s="44" customFormat="1"/>
    <row r="132" s="44" customFormat="1"/>
    <row r="133" s="44" customFormat="1"/>
    <row r="134" s="44" customFormat="1"/>
    <row r="135" s="44" customFormat="1"/>
    <row r="136" s="44" customFormat="1"/>
    <row r="137" s="44" customFormat="1"/>
    <row r="138" s="44" customFormat="1"/>
    <row r="139" s="44" customFormat="1"/>
    <row r="140" s="44" customFormat="1"/>
    <row r="141" s="44" customFormat="1"/>
    <row r="142" s="44" customFormat="1"/>
    <row r="143" s="44" customFormat="1"/>
    <row r="144" s="44" customFormat="1"/>
    <row r="145" s="44" customFormat="1"/>
    <row r="146" s="44" customFormat="1"/>
    <row r="147" s="44" customFormat="1"/>
    <row r="148" s="44" customFormat="1"/>
    <row r="149" s="44" customFormat="1"/>
    <row r="150" s="44" customFormat="1"/>
    <row r="151" s="44" customFormat="1"/>
    <row r="152" s="44" customFormat="1"/>
    <row r="153" s="44" customFormat="1"/>
    <row r="154" s="44" customFormat="1"/>
    <row r="155" s="44" customFormat="1"/>
    <row r="156" s="44" customFormat="1"/>
    <row r="157" s="44" customFormat="1"/>
    <row r="158" s="44" customFormat="1"/>
    <row r="159" s="44" customFormat="1"/>
    <row r="160" s="44" customFormat="1"/>
    <row r="161" s="44" customFormat="1"/>
    <row r="162" s="44" customFormat="1"/>
    <row r="163" s="44" customFormat="1"/>
    <row r="164" s="44" customFormat="1"/>
    <row r="165" s="44" customFormat="1"/>
    <row r="166" s="44" customFormat="1"/>
    <row r="167" s="44" customFormat="1"/>
    <row r="168" s="44" customFormat="1"/>
    <row r="169" s="44" customFormat="1"/>
    <row r="170" s="44" customFormat="1"/>
    <row r="171" s="44" customFormat="1"/>
    <row r="172" s="44" customFormat="1"/>
    <row r="173" s="44" customFormat="1"/>
    <row r="174" s="44" customFormat="1"/>
    <row r="175" s="44" customFormat="1"/>
    <row r="176" s="44" customFormat="1"/>
    <row r="177" s="44" customFormat="1"/>
    <row r="178" s="44" customFormat="1"/>
    <row r="179" s="44" customFormat="1"/>
    <row r="180" s="44" customFormat="1"/>
    <row r="181" s="44" customFormat="1"/>
    <row r="182" s="44" customFormat="1"/>
    <row r="183" s="44" customFormat="1"/>
    <row r="184" s="44" customFormat="1"/>
    <row r="185" s="44" customFormat="1"/>
    <row r="186" s="44" customFormat="1"/>
    <row r="187" s="44" customFormat="1"/>
    <row r="188" s="44" customFormat="1"/>
    <row r="189" s="44" customFormat="1"/>
    <row r="190" s="44" customFormat="1"/>
    <row r="191" s="44" customFormat="1"/>
    <row r="192" s="44" customFormat="1"/>
    <row r="193" s="44" customFormat="1"/>
    <row r="194" s="44" customFormat="1"/>
    <row r="195" s="44" customFormat="1"/>
    <row r="196" s="44" customFormat="1"/>
    <row r="197" s="44" customFormat="1"/>
    <row r="198" s="44" customFormat="1"/>
    <row r="199" s="44" customFormat="1"/>
    <row r="200" s="44" customFormat="1"/>
    <row r="201" s="44" customFormat="1"/>
    <row r="202" s="44" customFormat="1"/>
    <row r="203" s="44" customFormat="1"/>
    <row r="204" s="44" customFormat="1"/>
    <row r="205" s="44" customFormat="1"/>
    <row r="206" s="44" customFormat="1"/>
    <row r="207" s="44" customFormat="1"/>
    <row r="208" s="44" customFormat="1"/>
    <row r="209" s="44" customFormat="1"/>
    <row r="210" s="44" customFormat="1"/>
    <row r="211" s="44" customFormat="1"/>
    <row r="212" s="44" customFormat="1"/>
    <row r="213" s="44" customFormat="1"/>
    <row r="214" s="44" customFormat="1"/>
    <row r="215" s="44" customFormat="1"/>
    <row r="216" s="44" customFormat="1"/>
    <row r="217" s="44" customFormat="1"/>
    <row r="218" s="44" customFormat="1"/>
    <row r="219" s="44" customFormat="1"/>
    <row r="220" s="44" customFormat="1"/>
    <row r="221" s="44" customFormat="1"/>
    <row r="222" s="44" customFormat="1"/>
    <row r="223" s="44" customFormat="1"/>
    <row r="224" s="44" customFormat="1"/>
    <row r="225" s="44" customFormat="1"/>
    <row r="226" s="44" customFormat="1"/>
    <row r="227" s="44" customFormat="1"/>
    <row r="228" s="44" customFormat="1"/>
    <row r="229" s="44" customFormat="1"/>
    <row r="230" s="44" customFormat="1"/>
    <row r="231" s="44" customFormat="1"/>
    <row r="232" s="44" customFormat="1"/>
    <row r="233" s="44" customFormat="1"/>
    <row r="234" s="44" customFormat="1"/>
    <row r="235" s="44" customFormat="1"/>
    <row r="236" s="44" customFormat="1"/>
    <row r="237" s="44" customFormat="1"/>
    <row r="238" s="44" customFormat="1"/>
    <row r="239" s="44" customFormat="1"/>
    <row r="240" s="44" customFormat="1"/>
    <row r="241" s="44" customFormat="1"/>
    <row r="242" s="44" customFormat="1"/>
    <row r="243" s="44" customFormat="1"/>
    <row r="244" s="44" customFormat="1"/>
    <row r="245" s="44" customFormat="1"/>
    <row r="246" s="44" customFormat="1"/>
    <row r="247" s="44" customFormat="1"/>
    <row r="248" s="44" customFormat="1"/>
    <row r="249" s="44" customFormat="1"/>
    <row r="250" s="44" customFormat="1"/>
    <row r="251" s="44" customFormat="1"/>
    <row r="252" s="44" customFormat="1"/>
    <row r="253" s="44" customFormat="1"/>
    <row r="254" s="44" customFormat="1"/>
    <row r="255" s="44" customFormat="1"/>
    <row r="256" s="44" customFormat="1"/>
    <row r="257" s="44" customFormat="1"/>
    <row r="258" s="44" customFormat="1"/>
    <row r="259" s="44" customFormat="1"/>
    <row r="260" s="44" customFormat="1"/>
    <row r="261" s="44" customFormat="1"/>
    <row r="262" s="44" customFormat="1"/>
    <row r="263" s="44" customFormat="1"/>
    <row r="264" s="44" customFormat="1"/>
    <row r="265" s="44" customFormat="1"/>
    <row r="266" s="44" customFormat="1"/>
    <row r="267" s="44" customFormat="1"/>
    <row r="268" s="44" customFormat="1"/>
    <row r="269" s="44" customFormat="1"/>
    <row r="270" s="44" customFormat="1"/>
    <row r="271" s="44" customFormat="1"/>
    <row r="272" s="44" customFormat="1"/>
    <row r="273" s="44" customFormat="1"/>
    <row r="274" s="44" customFormat="1"/>
    <row r="275" s="44" customFormat="1"/>
    <row r="276" s="44" customFormat="1"/>
    <row r="277" s="44" customFormat="1"/>
    <row r="278" s="44" customFormat="1"/>
    <row r="279" s="44" customFormat="1"/>
    <row r="280" s="44" customFormat="1"/>
    <row r="281" s="44" customFormat="1"/>
    <row r="282" s="44" customFormat="1"/>
    <row r="283" s="44" customFormat="1"/>
    <row r="284" s="44" customFormat="1"/>
    <row r="285" s="44" customFormat="1"/>
    <row r="286" s="44" customFormat="1"/>
    <row r="287" s="44" customFormat="1"/>
    <row r="288" s="44" customFormat="1"/>
    <row r="289" s="44" customFormat="1"/>
    <row r="290" s="44" customFormat="1"/>
    <row r="291" s="44" customFormat="1"/>
    <row r="292" s="44" customFormat="1"/>
    <row r="293" s="44" customFormat="1"/>
    <row r="294" s="44" customFormat="1"/>
    <row r="295" s="44" customFormat="1"/>
    <row r="296" s="44" customFormat="1"/>
    <row r="297" s="44" customFormat="1"/>
    <row r="298" s="44" customFormat="1"/>
    <row r="299" s="44" customFormat="1"/>
    <row r="300" s="44" customFormat="1"/>
    <row r="301" s="44" customFormat="1"/>
    <row r="302" s="44" customFormat="1"/>
    <row r="303" s="44" customFormat="1"/>
    <row r="304" s="44" customFormat="1"/>
    <row r="305" s="44" customFormat="1"/>
    <row r="306" s="44" customFormat="1"/>
    <row r="307" s="44" customFormat="1"/>
    <row r="308" s="44" customFormat="1"/>
    <row r="309" s="44" customFormat="1"/>
    <row r="310" s="44" customFormat="1"/>
    <row r="311" s="44" customFormat="1"/>
    <row r="312" s="44" customFormat="1"/>
    <row r="313" s="44" customFormat="1"/>
    <row r="314" s="44" customFormat="1"/>
    <row r="315" s="44" customFormat="1"/>
    <row r="316" s="44" customFormat="1"/>
    <row r="317" s="44" customFormat="1"/>
    <row r="318" s="44" customFormat="1"/>
    <row r="319" s="44" customFormat="1"/>
    <row r="320" s="44" customFormat="1"/>
    <row r="321" s="44" customFormat="1"/>
    <row r="322" s="44" customFormat="1"/>
    <row r="323" s="44" customFormat="1"/>
    <row r="324" s="44" customFormat="1"/>
    <row r="325" s="44" customFormat="1"/>
    <row r="326" s="44" customFormat="1"/>
    <row r="327" s="44" customFormat="1"/>
    <row r="328" s="44" customFormat="1"/>
    <row r="329" s="44" customFormat="1"/>
    <row r="330" s="44" customFormat="1"/>
    <row r="331" s="44" customFormat="1"/>
    <row r="332" s="44" customFormat="1"/>
    <row r="333" s="44" customFormat="1"/>
    <row r="334" s="44" customFormat="1"/>
    <row r="335" s="44" customFormat="1"/>
    <row r="336" s="44" customFormat="1"/>
    <row r="337" s="44" customFormat="1"/>
    <row r="338" s="44" customFormat="1"/>
    <row r="339" s="44" customFormat="1"/>
    <row r="340" s="44" customFormat="1"/>
    <row r="341" s="44" customFormat="1"/>
    <row r="342" s="44" customFormat="1"/>
    <row r="343" s="44" customFormat="1"/>
    <row r="344" s="44" customFormat="1"/>
    <row r="345" s="44" customFormat="1"/>
    <row r="346" s="44" customFormat="1"/>
    <row r="347" s="44" customFormat="1"/>
    <row r="348" s="44" customFormat="1"/>
    <row r="349" s="44" customFormat="1"/>
    <row r="350" s="44" customFormat="1"/>
    <row r="351" s="44" customFormat="1"/>
    <row r="352" s="44" customFormat="1"/>
    <row r="353" s="44" customFormat="1"/>
    <row r="354" s="44" customFormat="1"/>
    <row r="355" s="44" customFormat="1"/>
    <row r="356" s="44" customFormat="1"/>
    <row r="357" s="44" customFormat="1"/>
    <row r="358" s="44" customFormat="1"/>
    <row r="359" s="44" customFormat="1"/>
    <row r="360" s="44" customFormat="1"/>
    <row r="361" s="44" customFormat="1"/>
    <row r="362" s="44" customFormat="1"/>
    <row r="363" s="44" customFormat="1"/>
    <row r="364" s="44" customFormat="1"/>
    <row r="365" s="44" customFormat="1"/>
    <row r="366" s="44" customFormat="1"/>
    <row r="367" s="44" customFormat="1"/>
    <row r="368" s="44" customFormat="1"/>
    <row r="369" s="44" customFormat="1"/>
    <row r="370" s="44" customFormat="1"/>
    <row r="371" s="44" customFormat="1"/>
    <row r="372" s="44" customFormat="1"/>
    <row r="373" s="44" customFormat="1"/>
    <row r="374" s="44" customFormat="1"/>
    <row r="375" s="44" customFormat="1"/>
    <row r="376" s="44" customFormat="1"/>
    <row r="377" s="44" customFormat="1"/>
    <row r="378" s="44" customFormat="1"/>
    <row r="379" s="44" customFormat="1"/>
    <row r="380" s="44" customFormat="1"/>
    <row r="381" s="44" customFormat="1"/>
    <row r="382" s="44" customFormat="1"/>
    <row r="383" s="44" customFormat="1"/>
    <row r="384" s="44" customFormat="1"/>
    <row r="385" s="44" customFormat="1"/>
    <row r="386" s="44" customFormat="1"/>
    <row r="387" s="44" customFormat="1"/>
    <row r="388" s="44" customFormat="1"/>
    <row r="389" s="44" customFormat="1"/>
    <row r="390" s="44" customFormat="1"/>
    <row r="391" s="44" customFormat="1"/>
    <row r="392" s="44" customFormat="1"/>
    <row r="393" s="44" customFormat="1"/>
    <row r="394" s="44" customFormat="1"/>
    <row r="395" s="44" customFormat="1"/>
    <row r="396" s="44" customFormat="1"/>
    <row r="397" s="44" customFormat="1"/>
    <row r="398" s="44" customFormat="1"/>
    <row r="399" s="44" customFormat="1"/>
    <row r="400" s="44" customFormat="1"/>
    <row r="401" s="44" customFormat="1"/>
    <row r="402" s="44" customFormat="1"/>
    <row r="403" s="44" customFormat="1"/>
    <row r="404" s="44" customFormat="1"/>
    <row r="405" s="44" customFormat="1"/>
    <row r="406" s="44" customFormat="1"/>
    <row r="407" s="44" customFormat="1"/>
    <row r="408" s="44" customFormat="1"/>
    <row r="409" s="44" customFormat="1"/>
    <row r="410" s="44" customFormat="1"/>
    <row r="411" s="44" customFormat="1"/>
    <row r="412" s="44" customFormat="1"/>
    <row r="413" s="44" customFormat="1"/>
    <row r="414" s="44" customFormat="1"/>
    <row r="415" s="44" customFormat="1"/>
    <row r="416" s="44" customFormat="1"/>
    <row r="417" s="44" customFormat="1"/>
    <row r="418" s="44" customFormat="1"/>
    <row r="419" s="44" customFormat="1"/>
    <row r="420" s="44" customFormat="1"/>
    <row r="421" s="44" customFormat="1"/>
    <row r="422" s="44" customFormat="1"/>
    <row r="423" s="44" customFormat="1"/>
    <row r="424" s="44" customFormat="1"/>
    <row r="425" s="44" customFormat="1"/>
    <row r="426" s="44" customFormat="1"/>
    <row r="427" s="44" customFormat="1"/>
    <row r="428" s="44" customFormat="1"/>
    <row r="429" s="44" customFormat="1"/>
    <row r="430" s="44" customFormat="1"/>
    <row r="431" s="44" customFormat="1"/>
    <row r="432" s="44" customFormat="1"/>
    <row r="433" s="44" customFormat="1"/>
    <row r="434" s="44" customFormat="1"/>
    <row r="435" s="44" customFormat="1"/>
    <row r="436" s="44" customFormat="1"/>
    <row r="437" s="44" customFormat="1"/>
    <row r="438" s="44" customFormat="1"/>
    <row r="439" s="44" customFormat="1"/>
    <row r="440" s="44" customFormat="1"/>
    <row r="441" s="44" customFormat="1"/>
    <row r="442" s="44" customFormat="1"/>
    <row r="443" s="44" customFormat="1"/>
    <row r="444" s="44" customFormat="1"/>
    <row r="445" s="44" customFormat="1"/>
    <row r="446" s="44" customFormat="1"/>
    <row r="447" s="44" customFormat="1"/>
    <row r="448" s="44" customFormat="1"/>
    <row r="449" s="44" customFormat="1"/>
    <row r="450" s="44" customFormat="1"/>
    <row r="451" s="44" customFormat="1"/>
    <row r="452" s="44" customFormat="1"/>
    <row r="453" s="44" customFormat="1"/>
    <row r="454" s="44" customFormat="1"/>
    <row r="455" s="44" customFormat="1"/>
    <row r="456" s="44" customFormat="1"/>
    <row r="457" s="44" customFormat="1"/>
    <row r="458" s="44" customFormat="1"/>
    <row r="459" s="44" customFormat="1"/>
    <row r="460" s="44" customFormat="1"/>
    <row r="461" s="44" customFormat="1"/>
    <row r="462" s="44" customFormat="1"/>
    <row r="463" s="44" customFormat="1"/>
    <row r="464" s="44" customFormat="1"/>
    <row r="465" s="44" customFormat="1"/>
    <row r="466" s="44" customFormat="1"/>
    <row r="467" s="44" customFormat="1"/>
    <row r="468" s="44" customFormat="1"/>
    <row r="469" s="44" customFormat="1"/>
    <row r="470" s="44" customFormat="1"/>
    <row r="471" s="44" customFormat="1"/>
    <row r="472" s="44" customFormat="1"/>
    <row r="473" s="44" customFormat="1"/>
    <row r="474" s="44" customFormat="1"/>
    <row r="475" s="44" customFormat="1"/>
    <row r="476" s="44" customFormat="1"/>
    <row r="477" s="44" customFormat="1"/>
    <row r="478" s="44" customFormat="1"/>
    <row r="479" s="44" customFormat="1"/>
    <row r="480" s="44" customFormat="1"/>
    <row r="481" s="44" customFormat="1"/>
    <row r="482" s="44" customFormat="1"/>
    <row r="483" s="44" customFormat="1"/>
    <row r="484" s="44" customFormat="1"/>
    <row r="485" s="44" customFormat="1"/>
    <row r="486" s="44" customFormat="1"/>
    <row r="487" s="44" customFormat="1"/>
    <row r="488" s="44" customFormat="1"/>
    <row r="489" s="44" customFormat="1"/>
    <row r="490" s="44" customFormat="1"/>
    <row r="491" s="44" customFormat="1"/>
    <row r="492" s="44" customFormat="1"/>
    <row r="493" s="44" customFormat="1"/>
    <row r="494" s="44" customFormat="1"/>
    <row r="495" s="44" customFormat="1"/>
    <row r="496" s="44" customFormat="1"/>
    <row r="497" s="44" customFormat="1"/>
    <row r="498" s="44" customFormat="1"/>
    <row r="499" s="44" customFormat="1"/>
    <row r="500" s="44" customFormat="1"/>
    <row r="501" s="44" customFormat="1"/>
    <row r="502" s="44" customFormat="1"/>
    <row r="503" s="44" customFormat="1"/>
    <row r="504" s="44" customFormat="1"/>
    <row r="505" s="44" customFormat="1"/>
    <row r="506" s="44" customFormat="1"/>
    <row r="507" s="44" customFormat="1"/>
    <row r="508" s="44" customFormat="1"/>
    <row r="509" s="44" customFormat="1"/>
    <row r="510" s="44" customFormat="1"/>
    <row r="511" s="44" customFormat="1"/>
    <row r="512" s="44" customFormat="1"/>
    <row r="513" s="44" customFormat="1"/>
    <row r="514" s="44" customFormat="1"/>
    <row r="515" s="44" customFormat="1"/>
    <row r="516" s="44" customFormat="1"/>
    <row r="517" s="44" customFormat="1"/>
    <row r="518" s="44" customFormat="1"/>
    <row r="519" s="44" customFormat="1"/>
    <row r="520" s="44" customFormat="1"/>
    <row r="521" s="44" customFormat="1"/>
    <row r="522" s="44" customFormat="1"/>
    <row r="523" s="44" customFormat="1"/>
    <row r="524" s="44" customFormat="1"/>
    <row r="525" s="44" customFormat="1"/>
    <row r="526" s="44" customFormat="1"/>
    <row r="527" s="44" customFormat="1"/>
    <row r="528" s="44" customFormat="1"/>
    <row r="529" s="44" customFormat="1"/>
    <row r="530" s="44" customFormat="1"/>
    <row r="531" s="44" customFormat="1"/>
    <row r="532" s="44" customFormat="1"/>
    <row r="533" s="44" customFormat="1"/>
    <row r="534" s="44" customFormat="1"/>
    <row r="535" s="44" customFormat="1"/>
    <row r="536" s="44" customFormat="1"/>
    <row r="537" s="44" customFormat="1"/>
    <row r="538" s="44" customFormat="1"/>
    <row r="539" s="44" customFormat="1"/>
    <row r="540" s="44" customFormat="1"/>
    <row r="541" s="44" customFormat="1"/>
    <row r="542" s="44" customFormat="1"/>
    <row r="543" s="44" customFormat="1"/>
    <row r="544" s="44" customFormat="1"/>
    <row r="545" s="44" customFormat="1"/>
    <row r="546" s="44" customFormat="1"/>
    <row r="547" s="44" customFormat="1"/>
    <row r="548" s="44" customFormat="1"/>
    <row r="549" s="44" customFormat="1"/>
    <row r="550" s="44" customFormat="1"/>
    <row r="551" s="44" customFormat="1"/>
    <row r="552" s="44" customFormat="1"/>
    <row r="553" s="44" customFormat="1"/>
    <row r="554" s="44" customFormat="1"/>
    <row r="555" s="44" customFormat="1"/>
    <row r="556" s="44" customFormat="1"/>
    <row r="557" s="44" customFormat="1"/>
    <row r="558" s="44" customFormat="1"/>
    <row r="559" s="44" customFormat="1"/>
    <row r="560" s="44" customFormat="1"/>
    <row r="561" s="44" customFormat="1"/>
    <row r="562" s="44" customFormat="1"/>
    <row r="563" s="44" customFormat="1"/>
    <row r="564" s="44" customFormat="1"/>
    <row r="565" s="44" customFormat="1"/>
    <row r="566" s="44" customFormat="1"/>
    <row r="567" s="44" customFormat="1"/>
    <row r="568" s="44" customFormat="1"/>
    <row r="569" s="44" customFormat="1"/>
    <row r="570" s="44" customFormat="1"/>
    <row r="571" s="44" customFormat="1"/>
    <row r="572" s="44" customFormat="1"/>
    <row r="573" s="44" customFormat="1"/>
    <row r="574" s="44" customFormat="1"/>
    <row r="575" s="44" customFormat="1"/>
    <row r="576" s="44" customFormat="1"/>
    <row r="577" s="44" customFormat="1"/>
    <row r="578" s="44" customFormat="1"/>
    <row r="579" s="44" customFormat="1"/>
    <row r="580" s="44" customFormat="1"/>
    <row r="581" s="44" customFormat="1"/>
    <row r="582" s="44" customFormat="1"/>
    <row r="583" s="44" customFormat="1"/>
    <row r="584" s="44" customFormat="1"/>
    <row r="585" s="44" customFormat="1"/>
    <row r="586" s="44" customFormat="1"/>
    <row r="587" s="44" customFormat="1"/>
    <row r="588" s="44" customFormat="1"/>
    <row r="589" s="44" customFormat="1"/>
    <row r="590" s="44" customFormat="1"/>
    <row r="591" s="44" customFormat="1"/>
    <row r="592" s="44" customFormat="1"/>
    <row r="593" s="44" customFormat="1"/>
    <row r="594" s="44" customFormat="1"/>
    <row r="595" s="44" customFormat="1"/>
    <row r="596" s="44" customFormat="1"/>
    <row r="597" s="44" customFormat="1"/>
    <row r="598" s="44" customFormat="1"/>
    <row r="599" s="44" customFormat="1"/>
    <row r="600" s="44" customFormat="1"/>
    <row r="601" s="44" customFormat="1"/>
    <row r="602" s="44" customFormat="1"/>
    <row r="603" s="44" customFormat="1"/>
    <row r="604" s="44" customFormat="1"/>
    <row r="605" s="44" customFormat="1"/>
    <row r="606" s="44" customFormat="1"/>
    <row r="607" s="44" customFormat="1"/>
    <row r="608" s="44" customFormat="1"/>
    <row r="609" s="44" customFormat="1"/>
    <row r="610" s="44" customFormat="1"/>
    <row r="611" s="44" customFormat="1"/>
    <row r="612" s="44" customFormat="1"/>
    <row r="613" s="44" customFormat="1"/>
    <row r="614" s="44" customFormat="1"/>
    <row r="615" s="44" customFormat="1"/>
    <row r="616" s="44" customFormat="1"/>
    <row r="617" s="44" customFormat="1"/>
    <row r="618" s="44" customFormat="1"/>
    <row r="619" s="44" customFormat="1"/>
    <row r="620" s="44" customFormat="1"/>
    <row r="621" s="44" customFormat="1"/>
    <row r="622" s="44" customFormat="1"/>
    <row r="623" s="44" customFormat="1"/>
    <row r="624" s="44" customFormat="1"/>
    <row r="625" s="44" customFormat="1"/>
    <row r="626" s="44" customFormat="1"/>
    <row r="627" s="44" customFormat="1"/>
    <row r="628" s="44" customFormat="1"/>
    <row r="629" s="44" customFormat="1"/>
    <row r="630" s="44" customFormat="1"/>
    <row r="631" s="44" customFormat="1"/>
    <row r="632" s="44" customFormat="1"/>
    <row r="633" s="44" customFormat="1"/>
    <row r="634" s="44" customFormat="1"/>
    <row r="635" s="44" customFormat="1"/>
    <row r="636" s="44" customFormat="1"/>
    <row r="637" s="44" customFormat="1"/>
    <row r="638" s="44" customFormat="1"/>
    <row r="639" s="44" customFormat="1"/>
    <row r="640" s="44" customFormat="1"/>
    <row r="641" s="44" customFormat="1"/>
    <row r="642" s="44" customFormat="1"/>
    <row r="643" s="44" customFormat="1"/>
    <row r="644" s="44" customFormat="1"/>
    <row r="645" s="44" customFormat="1"/>
    <row r="646" s="44" customFormat="1"/>
    <row r="647" s="44" customFormat="1"/>
    <row r="648" s="44" customFormat="1"/>
    <row r="649" s="44" customFormat="1"/>
    <row r="650" s="44" customFormat="1"/>
    <row r="651" s="44" customFormat="1"/>
    <row r="652" s="44" customFormat="1"/>
    <row r="653" s="44" customFormat="1"/>
    <row r="654" s="44" customFormat="1"/>
    <row r="655" s="44" customFormat="1"/>
    <row r="656" s="44" customFormat="1"/>
    <row r="657" s="44" customFormat="1"/>
    <row r="658" s="44" customFormat="1"/>
    <row r="659" s="44" customFormat="1"/>
    <row r="660" s="44" customFormat="1"/>
    <row r="661" s="44" customFormat="1"/>
    <row r="662" s="44" customFormat="1"/>
    <row r="663" s="44" customFormat="1"/>
    <row r="664" s="44" customFormat="1"/>
    <row r="665" s="44" customFormat="1"/>
    <row r="666" s="44" customFormat="1"/>
    <row r="667" s="44" customFormat="1"/>
    <row r="668" s="44" customFormat="1"/>
    <row r="669" s="44" customFormat="1"/>
    <row r="670" s="44" customFormat="1"/>
    <row r="671" s="44" customFormat="1"/>
    <row r="672" s="44" customFormat="1"/>
    <row r="673" s="44" customFormat="1"/>
    <row r="674" s="44" customFormat="1"/>
    <row r="675" s="44" customFormat="1"/>
    <row r="676" s="44" customFormat="1"/>
    <row r="677" s="44" customFormat="1"/>
    <row r="678" s="44" customFormat="1"/>
    <row r="679" s="44" customFormat="1"/>
    <row r="680" s="44" customFormat="1"/>
    <row r="681" s="44" customFormat="1"/>
    <row r="682" s="44" customFormat="1"/>
    <row r="683" s="44" customFormat="1"/>
    <row r="684" s="44" customFormat="1"/>
    <row r="685" s="44" customFormat="1"/>
    <row r="686" s="44" customFormat="1"/>
    <row r="687" s="44" customFormat="1"/>
    <row r="688" s="44" customFormat="1"/>
    <row r="689" s="44" customFormat="1"/>
    <row r="690" s="44" customFormat="1"/>
    <row r="691" s="44" customFormat="1"/>
    <row r="692" s="44" customFormat="1"/>
    <row r="693" s="44" customFormat="1"/>
    <row r="694" s="44" customFormat="1"/>
    <row r="695" s="44" customFormat="1"/>
    <row r="696" s="44" customFormat="1"/>
    <row r="697" s="44" customFormat="1"/>
    <row r="698" s="44" customFormat="1"/>
    <row r="699" s="44" customFormat="1"/>
    <row r="700" s="44" customFormat="1"/>
    <row r="701" s="44" customFormat="1"/>
    <row r="702" s="44" customFormat="1"/>
    <row r="703" s="44" customFormat="1"/>
    <row r="704" s="44" customFormat="1"/>
    <row r="705" s="44" customFormat="1"/>
    <row r="706" s="44" customFormat="1"/>
    <row r="707" s="44" customFormat="1"/>
    <row r="708" s="44" customFormat="1"/>
    <row r="709" s="44" customFormat="1"/>
    <row r="710" s="44" customFormat="1"/>
    <row r="711" s="44" customFormat="1"/>
    <row r="712" s="44" customFormat="1"/>
    <row r="713" s="44" customFormat="1"/>
    <row r="714" s="44" customFormat="1"/>
    <row r="715" s="44" customFormat="1"/>
    <row r="716" s="44" customFormat="1"/>
    <row r="717" s="44" customFormat="1"/>
    <row r="718" s="44" customFormat="1"/>
    <row r="719" s="44" customFormat="1"/>
    <row r="720" s="44" customFormat="1"/>
    <row r="721" s="44" customFormat="1"/>
    <row r="722" s="44" customFormat="1"/>
    <row r="723" s="44" customFormat="1"/>
    <row r="724" s="44" customFormat="1"/>
    <row r="725" s="44" customFormat="1"/>
    <row r="726" s="44" customFormat="1"/>
    <row r="727" s="44" customFormat="1"/>
    <row r="728" s="44" customFormat="1"/>
    <row r="729" s="44" customFormat="1"/>
    <row r="730" s="44" customFormat="1"/>
    <row r="731" s="44" customFormat="1"/>
    <row r="732" s="44" customFormat="1"/>
    <row r="733" s="44" customFormat="1"/>
    <row r="734" s="44" customFormat="1"/>
    <row r="735" s="44" customFormat="1"/>
    <row r="736" s="44" customFormat="1"/>
    <row r="737" s="44" customFormat="1"/>
    <row r="738" s="44" customFormat="1"/>
    <row r="739" s="44" customFormat="1"/>
    <row r="740" s="44" customFormat="1"/>
    <row r="741" s="44" customFormat="1"/>
    <row r="742" s="44" customFormat="1"/>
    <row r="743" s="44" customFormat="1"/>
    <row r="744" s="44" customFormat="1"/>
    <row r="745" s="44" customFormat="1"/>
    <row r="746" s="44" customFormat="1"/>
    <row r="747" s="44" customFormat="1"/>
    <row r="748" s="44" customFormat="1"/>
    <row r="749" s="44" customFormat="1"/>
    <row r="750" s="44" customFormat="1"/>
    <row r="751" s="44" customFormat="1"/>
    <row r="752" s="44" customFormat="1"/>
    <row r="753" s="44" customFormat="1"/>
    <row r="754" s="44" customFormat="1"/>
    <row r="755" s="44" customFormat="1"/>
    <row r="756" s="44" customFormat="1"/>
    <row r="757" s="44" customFormat="1"/>
    <row r="758" s="44" customFormat="1"/>
    <row r="759" s="44" customFormat="1"/>
    <row r="760" s="44" customFormat="1"/>
    <row r="761" s="44" customFormat="1"/>
    <row r="762" s="44" customFormat="1"/>
    <row r="763" s="44" customFormat="1"/>
    <row r="764" s="44" customFormat="1"/>
    <row r="765" s="44" customFormat="1"/>
    <row r="766" s="44" customFormat="1"/>
    <row r="767" s="44" customFormat="1"/>
    <row r="768" s="44" customFormat="1"/>
    <row r="769" s="44" customFormat="1"/>
    <row r="770" s="44" customFormat="1"/>
    <row r="771" s="44" customFormat="1"/>
    <row r="772" s="44" customFormat="1"/>
    <row r="773" s="44" customFormat="1"/>
    <row r="774" s="44" customFormat="1"/>
    <row r="775" s="44" customFormat="1"/>
    <row r="776" s="44" customFormat="1"/>
    <row r="777" s="44" customFormat="1"/>
    <row r="778" s="44" customFormat="1"/>
    <row r="779" s="44" customFormat="1"/>
    <row r="780" s="44" customFormat="1"/>
    <row r="781" s="44" customFormat="1"/>
    <row r="782" s="44" customFormat="1"/>
    <row r="783" s="44" customFormat="1"/>
    <row r="784" s="44" customFormat="1"/>
    <row r="785" s="44" customFormat="1"/>
    <row r="786" s="44" customFormat="1"/>
    <row r="787" s="44" customFormat="1"/>
    <row r="788" s="44" customFormat="1"/>
    <row r="789" s="44" customFormat="1"/>
    <row r="790" s="44" customFormat="1"/>
    <row r="791" s="44" customFormat="1"/>
    <row r="792" s="44" customFormat="1"/>
    <row r="793" s="44" customFormat="1"/>
    <row r="794" s="44" customFormat="1"/>
    <row r="795" s="44" customFormat="1"/>
    <row r="796" s="44" customFormat="1"/>
    <row r="797" s="44" customFormat="1"/>
    <row r="798" s="44" customFormat="1"/>
    <row r="799" s="44" customFormat="1"/>
    <row r="800" s="44" customFormat="1"/>
    <row r="801" s="44" customFormat="1"/>
    <row r="802" s="44" customFormat="1"/>
    <row r="803" s="44" customFormat="1"/>
    <row r="804" s="44" customFormat="1"/>
    <row r="805" s="44" customFormat="1"/>
    <row r="806" s="44" customFormat="1"/>
    <row r="807" s="44" customFormat="1"/>
    <row r="808" s="44" customFormat="1"/>
    <row r="809" s="44" customFormat="1"/>
    <row r="810" s="44" customFormat="1"/>
    <row r="811" s="44" customFormat="1"/>
    <row r="812" s="44" customFormat="1"/>
    <row r="813" s="44" customFormat="1"/>
    <row r="814" s="44" customFormat="1"/>
    <row r="815" s="44" customFormat="1"/>
    <row r="816" s="44" customFormat="1"/>
    <row r="817" s="44" customFormat="1"/>
    <row r="818" s="44" customFormat="1"/>
    <row r="819" s="44" customFormat="1"/>
    <row r="820" s="44" customFormat="1"/>
    <row r="821" s="44" customFormat="1"/>
    <row r="822" s="44" customFormat="1"/>
    <row r="823" s="44" customFormat="1"/>
    <row r="824" s="44" customFormat="1"/>
    <row r="825" s="44" customFormat="1"/>
    <row r="826" s="44" customFormat="1"/>
    <row r="827" s="44" customFormat="1"/>
    <row r="828" s="44" customFormat="1"/>
    <row r="829" s="44" customFormat="1"/>
    <row r="830" s="44" customFormat="1"/>
    <row r="831" s="44" customFormat="1"/>
    <row r="832" s="44" customFormat="1"/>
    <row r="833" s="44" customFormat="1"/>
    <row r="834" s="44" customFormat="1"/>
    <row r="835" s="44" customFormat="1"/>
    <row r="836" s="44" customFormat="1"/>
    <row r="837" s="44" customFormat="1"/>
    <row r="838" s="44" customFormat="1"/>
    <row r="839" s="44" customFormat="1"/>
    <row r="840" s="44" customFormat="1"/>
    <row r="841" s="44" customFormat="1"/>
    <row r="842" s="44" customFormat="1"/>
    <row r="843" s="44" customFormat="1"/>
    <row r="844" s="44" customFormat="1"/>
    <row r="845" s="44" customFormat="1"/>
    <row r="846" s="44" customFormat="1"/>
    <row r="847" s="44" customFormat="1"/>
    <row r="848" s="44" customFormat="1"/>
    <row r="849" s="44" customFormat="1"/>
    <row r="850" s="44" customFormat="1"/>
    <row r="851" s="44" customFormat="1"/>
    <row r="852" s="44" customFormat="1"/>
    <row r="853" s="44" customFormat="1"/>
    <row r="854" s="44" customFormat="1"/>
    <row r="855" s="44" customFormat="1"/>
    <row r="856" s="44" customFormat="1"/>
    <row r="857" s="44" customFormat="1"/>
    <row r="858" s="44" customFormat="1"/>
    <row r="859" s="44" customFormat="1"/>
    <row r="860" s="44" customFormat="1"/>
    <row r="861" s="44" customFormat="1"/>
    <row r="862" s="44" customFormat="1"/>
    <row r="863" s="44" customFormat="1"/>
    <row r="864" s="44" customFormat="1"/>
    <row r="865" s="44" customFormat="1"/>
    <row r="866" s="44" customFormat="1"/>
    <row r="867" s="44" customFormat="1"/>
    <row r="868" s="44" customFormat="1"/>
    <row r="869" s="44" customFormat="1"/>
    <row r="870" s="44" customFormat="1"/>
    <row r="871" s="44" customFormat="1"/>
    <row r="872" s="44" customFormat="1"/>
    <row r="873" s="44" customFormat="1"/>
    <row r="874" s="44" customFormat="1"/>
    <row r="875" s="44" customFormat="1"/>
    <row r="876" s="44" customFormat="1"/>
    <row r="877" s="44" customFormat="1"/>
    <row r="878" s="44" customFormat="1"/>
    <row r="879" s="44" customFormat="1"/>
    <row r="880" s="44" customFormat="1"/>
    <row r="881" s="44" customFormat="1"/>
    <row r="882" s="44" customFormat="1"/>
    <row r="883" s="44" customFormat="1"/>
    <row r="884" s="44" customFormat="1"/>
    <row r="885" s="44" customFormat="1"/>
    <row r="886" s="44" customFormat="1"/>
    <row r="887" s="44" customFormat="1"/>
    <row r="888" s="44" customFormat="1"/>
    <row r="889" s="44" customFormat="1"/>
    <row r="890" s="44" customFormat="1"/>
    <row r="891" s="44" customFormat="1"/>
    <row r="892" s="44" customFormat="1"/>
    <row r="893" s="44" customFormat="1"/>
    <row r="894" s="44" customFormat="1"/>
    <row r="895" s="44" customFormat="1"/>
    <row r="896" s="44" customFormat="1"/>
    <row r="897" s="44" customFormat="1"/>
    <row r="898" s="44" customFormat="1"/>
    <row r="899" s="44" customFormat="1"/>
    <row r="900" s="44" customFormat="1"/>
    <row r="901" s="44" customFormat="1"/>
    <row r="902" s="44" customFormat="1"/>
    <row r="903" s="44" customFormat="1"/>
    <row r="904" s="44" customFormat="1"/>
    <row r="905" s="44" customFormat="1"/>
    <row r="906" s="44" customFormat="1"/>
    <row r="907" s="44" customFormat="1"/>
    <row r="908" s="44" customFormat="1"/>
    <row r="909" s="44" customFormat="1"/>
    <row r="910" s="44" customFormat="1"/>
    <row r="911" s="44" customFormat="1"/>
    <row r="912" s="44" customFormat="1"/>
    <row r="913" s="44" customFormat="1"/>
    <row r="914" s="44" customFormat="1"/>
    <row r="915" s="44" customFormat="1"/>
    <row r="916" s="44" customFormat="1"/>
    <row r="917" s="44" customFormat="1"/>
    <row r="918" s="44" customFormat="1"/>
    <row r="919" s="44" customFormat="1"/>
    <row r="920" s="44" customFormat="1"/>
    <row r="921" s="44" customFormat="1"/>
    <row r="922" s="44" customFormat="1"/>
    <row r="923" s="44" customFormat="1"/>
    <row r="924" s="44" customFormat="1"/>
    <row r="925" s="44" customFormat="1"/>
    <row r="926" s="44" customFormat="1"/>
    <row r="927" s="44" customFormat="1"/>
    <row r="928" s="44" customFormat="1"/>
    <row r="929" s="44" customFormat="1"/>
    <row r="930" s="44" customFormat="1"/>
    <row r="931" s="44" customFormat="1"/>
    <row r="932" s="44" customFormat="1"/>
    <row r="933" s="44" customFormat="1"/>
    <row r="934" s="44" customFormat="1"/>
    <row r="935" s="44" customFormat="1"/>
    <row r="936" s="44" customFormat="1"/>
    <row r="937" s="44" customFormat="1"/>
    <row r="938" s="44" customFormat="1"/>
    <row r="939" s="44" customFormat="1"/>
    <row r="940" s="44" customFormat="1"/>
    <row r="941" s="44" customFormat="1"/>
    <row r="942" s="44" customFormat="1"/>
    <row r="943" s="44" customFormat="1"/>
    <row r="944" s="44" customFormat="1"/>
    <row r="945" s="44" customFormat="1"/>
    <row r="946" s="44" customFormat="1"/>
    <row r="947" s="44" customFormat="1"/>
    <row r="948" s="44" customFormat="1"/>
    <row r="949" s="44" customFormat="1"/>
    <row r="950" s="44" customFormat="1"/>
    <row r="951" s="44" customFormat="1"/>
    <row r="952" s="44" customFormat="1"/>
    <row r="953" s="44" customFormat="1"/>
    <row r="954" s="44" customFormat="1"/>
    <row r="955" s="44" customFormat="1"/>
    <row r="956" s="44" customFormat="1"/>
    <row r="957" s="44" customFormat="1"/>
    <row r="958" s="44" customFormat="1"/>
    <row r="959" s="44" customFormat="1"/>
    <row r="960" s="44" customFormat="1"/>
    <row r="961" s="44" customFormat="1"/>
    <row r="962" s="44" customFormat="1"/>
    <row r="963" s="44" customFormat="1"/>
    <row r="964" s="44" customFormat="1"/>
    <row r="965" s="44" customFormat="1"/>
    <row r="966" s="44" customFormat="1"/>
    <row r="967" s="44" customFormat="1"/>
    <row r="968" s="44" customFormat="1"/>
    <row r="969" s="44" customFormat="1"/>
    <row r="970" s="44" customFormat="1"/>
    <row r="971" s="44" customFormat="1"/>
    <row r="972" s="44" customFormat="1"/>
    <row r="973" s="44" customFormat="1"/>
    <row r="974" s="44" customFormat="1"/>
    <row r="975" s="44" customFormat="1"/>
    <row r="976" s="44" customFormat="1"/>
    <row r="977" spans="18:84" s="44" customFormat="1"/>
    <row r="978" spans="18:84" s="44" customFormat="1"/>
    <row r="979" spans="18:84" s="44" customFormat="1"/>
    <row r="980" spans="18:84" s="44" customFormat="1"/>
    <row r="981" spans="18:84" s="44" customFormat="1"/>
    <row r="982" spans="18:84" s="44" customFormat="1"/>
    <row r="983" spans="18:84" s="44" customFormat="1"/>
    <row r="984" spans="18:84" s="44" customFormat="1"/>
    <row r="985" spans="18:84" s="44" customFormat="1"/>
    <row r="986" spans="18:84" s="44" customFormat="1"/>
    <row r="987" spans="18:84">
      <c r="R987" s="43"/>
      <c r="S987" s="43"/>
      <c r="T987" s="43"/>
      <c r="U987" s="43"/>
      <c r="V987" s="43"/>
      <c r="W987" s="43"/>
      <c r="X987" s="43"/>
      <c r="Y987" s="43"/>
      <c r="Z987" s="43"/>
      <c r="AA987" s="43"/>
      <c r="AB987" s="43"/>
      <c r="AC987" s="43"/>
      <c r="AD987" s="43"/>
      <c r="AE987" s="43"/>
      <c r="AF987" s="43"/>
      <c r="AG987" s="43"/>
      <c r="AH987" s="43"/>
      <c r="AI987" s="43"/>
      <c r="AJ987" s="43"/>
      <c r="AK987" s="43"/>
      <c r="AL987" s="43"/>
      <c r="AM987" s="43"/>
      <c r="AN987" s="43"/>
      <c r="AO987" s="43"/>
      <c r="AP987" s="43"/>
      <c r="AQ987" s="43"/>
      <c r="AR987" s="43"/>
      <c r="AS987" s="43"/>
      <c r="AT987" s="43"/>
      <c r="AU987" s="43"/>
      <c r="AV987" s="43"/>
      <c r="AW987" s="43"/>
      <c r="AX987" s="43"/>
      <c r="AY987" s="43"/>
      <c r="AZ987" s="43"/>
      <c r="BA987" s="43"/>
      <c r="BB987" s="43"/>
      <c r="BC987" s="43"/>
      <c r="BD987" s="43"/>
      <c r="BE987" s="43"/>
      <c r="BF987" s="43"/>
      <c r="BG987" s="43"/>
      <c r="BH987" s="43"/>
      <c r="BI987" s="43"/>
      <c r="BJ987" s="43"/>
      <c r="BK987" s="43"/>
      <c r="BL987" s="43"/>
      <c r="BM987" s="43"/>
      <c r="BN987" s="43"/>
      <c r="BO987" s="43"/>
      <c r="BP987" s="43"/>
      <c r="BQ987" s="43"/>
      <c r="BR987" s="43"/>
      <c r="BS987" s="43"/>
      <c r="BT987" s="43"/>
      <c r="BU987" s="43"/>
      <c r="BV987" s="43"/>
      <c r="BW987" s="43"/>
      <c r="BX987" s="43"/>
      <c r="BY987" s="43"/>
      <c r="BZ987" s="43"/>
      <c r="CA987" s="43"/>
      <c r="CB987" s="43"/>
      <c r="CC987" s="43"/>
      <c r="CD987" s="43"/>
      <c r="CE987" s="43"/>
      <c r="CF987" s="43"/>
    </row>
    <row r="988" spans="18:84">
      <c r="R988" s="43"/>
      <c r="S988" s="43"/>
      <c r="T988" s="43"/>
      <c r="U988" s="43"/>
      <c r="V988" s="43"/>
      <c r="W988" s="43"/>
      <c r="X988" s="43"/>
      <c r="Y988" s="43"/>
      <c r="Z988" s="43"/>
      <c r="AA988" s="43"/>
      <c r="AB988" s="43"/>
      <c r="AC988" s="43"/>
      <c r="AD988" s="43"/>
      <c r="AE988" s="43"/>
      <c r="AF988" s="43"/>
      <c r="AG988" s="43"/>
      <c r="AH988" s="43"/>
      <c r="AI988" s="43"/>
      <c r="AJ988" s="43"/>
      <c r="AK988" s="43"/>
      <c r="AL988" s="43"/>
      <c r="AM988" s="43"/>
      <c r="AN988" s="43"/>
      <c r="AO988" s="43"/>
      <c r="AP988" s="43"/>
      <c r="AQ988" s="43"/>
      <c r="AR988" s="43"/>
      <c r="AS988" s="43"/>
      <c r="AT988" s="43"/>
      <c r="AU988" s="43"/>
      <c r="AV988" s="43"/>
      <c r="AW988" s="43"/>
      <c r="AX988" s="43"/>
      <c r="AY988" s="43"/>
      <c r="AZ988" s="43"/>
      <c r="BA988" s="43"/>
      <c r="BB988" s="43"/>
      <c r="BC988" s="43"/>
      <c r="BD988" s="43"/>
      <c r="BE988" s="43"/>
      <c r="BF988" s="43"/>
      <c r="BG988" s="43"/>
      <c r="BH988" s="43"/>
      <c r="BI988" s="43"/>
      <c r="BJ988" s="43"/>
      <c r="BK988" s="43"/>
      <c r="BL988" s="43"/>
      <c r="BM988" s="43"/>
      <c r="BN988" s="43"/>
      <c r="BO988" s="43"/>
      <c r="BP988" s="43"/>
      <c r="BQ988" s="43"/>
      <c r="BR988" s="43"/>
      <c r="BS988" s="43"/>
      <c r="BT988" s="43"/>
      <c r="BU988" s="43"/>
      <c r="BV988" s="43"/>
      <c r="BW988" s="43"/>
      <c r="BX988" s="43"/>
      <c r="BY988" s="43"/>
      <c r="BZ988" s="43"/>
      <c r="CA988" s="43"/>
      <c r="CB988" s="43"/>
      <c r="CC988" s="43"/>
      <c r="CD988" s="43"/>
      <c r="CE988" s="43"/>
      <c r="CF988" s="43"/>
    </row>
    <row r="989" spans="18:84">
      <c r="R989" s="43"/>
      <c r="S989" s="43"/>
      <c r="T989" s="43"/>
      <c r="U989" s="43"/>
      <c r="V989" s="43"/>
      <c r="W989" s="43"/>
      <c r="X989" s="43"/>
      <c r="Y989" s="43"/>
      <c r="Z989" s="43"/>
      <c r="AA989" s="43"/>
      <c r="AB989" s="43"/>
      <c r="AC989" s="43"/>
      <c r="AD989" s="43"/>
      <c r="AE989" s="43"/>
      <c r="AF989" s="43"/>
      <c r="AG989" s="43"/>
      <c r="AH989" s="43"/>
      <c r="AI989" s="43"/>
      <c r="AJ989" s="43"/>
      <c r="AK989" s="43"/>
      <c r="AL989" s="43"/>
      <c r="AM989" s="43"/>
      <c r="AN989" s="43"/>
      <c r="AO989" s="43"/>
      <c r="AP989" s="43"/>
      <c r="AQ989" s="43"/>
      <c r="AR989" s="43"/>
      <c r="AS989" s="43"/>
      <c r="AT989" s="43"/>
      <c r="AU989" s="43"/>
      <c r="AV989" s="43"/>
      <c r="AW989" s="43"/>
      <c r="AX989" s="43"/>
      <c r="AY989" s="43"/>
      <c r="AZ989" s="43"/>
      <c r="BA989" s="43"/>
      <c r="BB989" s="43"/>
      <c r="BC989" s="43"/>
      <c r="BD989" s="43"/>
      <c r="BE989" s="43"/>
      <c r="BF989" s="43"/>
      <c r="BG989" s="43"/>
      <c r="BH989" s="43"/>
      <c r="BI989" s="43"/>
      <c r="BJ989" s="43"/>
      <c r="BK989" s="43"/>
      <c r="BL989" s="43"/>
      <c r="BM989" s="43"/>
      <c r="BN989" s="43"/>
      <c r="BO989" s="43"/>
      <c r="BP989" s="43"/>
      <c r="BQ989" s="43"/>
      <c r="BR989" s="43"/>
      <c r="BS989" s="43"/>
      <c r="BT989" s="43"/>
      <c r="BU989" s="43"/>
      <c r="BV989" s="43"/>
      <c r="BW989" s="43"/>
      <c r="BX989" s="43"/>
      <c r="BY989" s="43"/>
      <c r="BZ989" s="43"/>
      <c r="CA989" s="43"/>
      <c r="CB989" s="43"/>
      <c r="CC989" s="43"/>
      <c r="CD989" s="43"/>
      <c r="CE989" s="43"/>
      <c r="CF989" s="43"/>
    </row>
    <row r="990" spans="18:84">
      <c r="R990" s="43"/>
      <c r="S990" s="43"/>
      <c r="T990" s="43"/>
      <c r="U990" s="43"/>
      <c r="V990" s="43"/>
      <c r="W990" s="43"/>
      <c r="X990" s="43"/>
      <c r="Y990" s="43"/>
      <c r="Z990" s="43"/>
      <c r="AA990" s="43"/>
      <c r="AB990" s="43"/>
      <c r="AC990" s="43"/>
      <c r="AD990" s="43"/>
      <c r="AE990" s="43"/>
      <c r="AF990" s="43"/>
      <c r="AG990" s="43"/>
      <c r="AH990" s="43"/>
      <c r="AI990" s="43"/>
      <c r="AJ990" s="43"/>
      <c r="AK990" s="43"/>
      <c r="AL990" s="43"/>
      <c r="AM990" s="43"/>
      <c r="AN990" s="43"/>
      <c r="AO990" s="43"/>
      <c r="AP990" s="43"/>
      <c r="AQ990" s="43"/>
      <c r="AR990" s="43"/>
      <c r="AS990" s="43"/>
      <c r="AT990" s="43"/>
      <c r="AU990" s="43"/>
      <c r="AV990" s="43"/>
      <c r="AW990" s="43"/>
      <c r="AX990" s="43"/>
      <c r="AY990" s="43"/>
      <c r="AZ990" s="43"/>
      <c r="BA990" s="43"/>
      <c r="BB990" s="43"/>
      <c r="BC990" s="43"/>
      <c r="BD990" s="43"/>
      <c r="BE990" s="43"/>
      <c r="BF990" s="43"/>
      <c r="BG990" s="43"/>
      <c r="BH990" s="43"/>
      <c r="BI990" s="43"/>
      <c r="BJ990" s="43"/>
      <c r="BK990" s="43"/>
      <c r="BL990" s="43"/>
      <c r="BM990" s="43"/>
      <c r="BN990" s="43"/>
      <c r="BO990" s="43"/>
      <c r="BP990" s="43"/>
      <c r="BQ990" s="43"/>
      <c r="BR990" s="43"/>
      <c r="BS990" s="43"/>
      <c r="BT990" s="43"/>
      <c r="BU990" s="43"/>
      <c r="BV990" s="43"/>
      <c r="BW990" s="43"/>
      <c r="BX990" s="43"/>
      <c r="BY990" s="43"/>
      <c r="BZ990" s="43"/>
      <c r="CA990" s="43"/>
      <c r="CB990" s="43"/>
      <c r="CC990" s="43"/>
      <c r="CD990" s="43"/>
      <c r="CE990" s="43"/>
      <c r="CF990" s="43"/>
    </row>
    <row r="991" spans="18:84">
      <c r="R991" s="43"/>
      <c r="S991" s="43"/>
      <c r="T991" s="43"/>
      <c r="U991" s="43"/>
      <c r="V991" s="43"/>
      <c r="W991" s="43"/>
      <c r="X991" s="43"/>
      <c r="Y991" s="43"/>
      <c r="Z991" s="43"/>
      <c r="AA991" s="43"/>
      <c r="AB991" s="43"/>
      <c r="AC991" s="43"/>
      <c r="AD991" s="43"/>
      <c r="AE991" s="43"/>
      <c r="AF991" s="43"/>
      <c r="AG991" s="43"/>
      <c r="AH991" s="43"/>
      <c r="AI991" s="43"/>
      <c r="AJ991" s="43"/>
      <c r="AK991" s="43"/>
      <c r="AL991" s="43"/>
      <c r="AM991" s="43"/>
      <c r="AN991" s="43"/>
      <c r="AO991" s="43"/>
      <c r="AP991" s="43"/>
      <c r="AQ991" s="43"/>
      <c r="AR991" s="43"/>
      <c r="AS991" s="43"/>
      <c r="AT991" s="43"/>
      <c r="AU991" s="43"/>
      <c r="AV991" s="43"/>
      <c r="AW991" s="43"/>
      <c r="AX991" s="43"/>
      <c r="AY991" s="43"/>
      <c r="AZ991" s="43"/>
      <c r="BA991" s="43"/>
      <c r="BB991" s="43"/>
      <c r="BC991" s="43"/>
      <c r="BD991" s="43"/>
      <c r="BE991" s="43"/>
      <c r="BF991" s="43"/>
      <c r="BG991" s="43"/>
      <c r="BH991" s="43"/>
      <c r="BI991" s="43"/>
      <c r="BJ991" s="43"/>
      <c r="BK991" s="43"/>
      <c r="BL991" s="43"/>
      <c r="BM991" s="43"/>
      <c r="BN991" s="43"/>
      <c r="BO991" s="43"/>
      <c r="BP991" s="43"/>
      <c r="BQ991" s="43"/>
      <c r="BR991" s="43"/>
      <c r="BS991" s="43"/>
      <c r="BT991" s="43"/>
      <c r="BU991" s="43"/>
      <c r="BV991" s="43"/>
      <c r="BW991" s="43"/>
      <c r="BX991" s="43"/>
      <c r="BY991" s="43"/>
      <c r="BZ991" s="43"/>
      <c r="CA991" s="43"/>
      <c r="CB991" s="43"/>
      <c r="CC991" s="43"/>
      <c r="CD991" s="43"/>
      <c r="CE991" s="43"/>
      <c r="CF991" s="43"/>
    </row>
    <row r="992" spans="18:84">
      <c r="R992" s="43"/>
      <c r="S992" s="43"/>
      <c r="T992" s="43"/>
      <c r="U992" s="43"/>
      <c r="V992" s="43"/>
      <c r="W992" s="43"/>
      <c r="X992" s="43"/>
      <c r="Y992" s="43"/>
      <c r="Z992" s="43"/>
      <c r="AA992" s="43"/>
      <c r="AB992" s="43"/>
      <c r="AC992" s="43"/>
      <c r="AD992" s="43"/>
      <c r="AE992" s="43"/>
      <c r="AF992" s="43"/>
      <c r="AG992" s="43"/>
      <c r="AH992" s="43"/>
      <c r="AI992" s="43"/>
      <c r="AJ992" s="43"/>
      <c r="AK992" s="43"/>
      <c r="AL992" s="43"/>
      <c r="AM992" s="43"/>
      <c r="AN992" s="43"/>
      <c r="AO992" s="43"/>
      <c r="AP992" s="43"/>
      <c r="AQ992" s="43"/>
      <c r="AR992" s="43"/>
      <c r="AS992" s="43"/>
      <c r="AT992" s="43"/>
      <c r="AU992" s="43"/>
      <c r="AV992" s="43"/>
      <c r="AW992" s="43"/>
      <c r="AX992" s="43"/>
      <c r="AY992" s="43"/>
      <c r="AZ992" s="43"/>
      <c r="BA992" s="43"/>
      <c r="BB992" s="43"/>
      <c r="BC992" s="43"/>
      <c r="BD992" s="43"/>
      <c r="BE992" s="43"/>
      <c r="BF992" s="43"/>
      <c r="BG992" s="43"/>
      <c r="BH992" s="43"/>
      <c r="BI992" s="43"/>
      <c r="BJ992" s="43"/>
      <c r="BK992" s="43"/>
      <c r="BL992" s="43"/>
      <c r="BM992" s="43"/>
      <c r="BN992" s="43"/>
      <c r="BO992" s="43"/>
      <c r="BP992" s="43"/>
      <c r="BQ992" s="43"/>
      <c r="BR992" s="43"/>
      <c r="BS992" s="43"/>
      <c r="BT992" s="43"/>
      <c r="BU992" s="43"/>
      <c r="BV992" s="43"/>
      <c r="BW992" s="43"/>
      <c r="BX992" s="43"/>
      <c r="BY992" s="43"/>
      <c r="BZ992" s="43"/>
      <c r="CA992" s="43"/>
      <c r="CB992" s="43"/>
      <c r="CC992" s="43"/>
      <c r="CD992" s="43"/>
      <c r="CE992" s="43"/>
      <c r="CF992" s="43"/>
    </row>
    <row r="993" spans="18:84">
      <c r="R993" s="43"/>
      <c r="S993" s="43"/>
      <c r="T993" s="43"/>
      <c r="U993" s="43"/>
      <c r="V993" s="43"/>
      <c r="W993" s="43"/>
      <c r="X993" s="43"/>
      <c r="Y993" s="43"/>
      <c r="Z993" s="43"/>
      <c r="AA993" s="43"/>
      <c r="AB993" s="43"/>
      <c r="AC993" s="43"/>
      <c r="AD993" s="43"/>
      <c r="AE993" s="43"/>
      <c r="AF993" s="43"/>
      <c r="AG993" s="43"/>
      <c r="AH993" s="43"/>
      <c r="AI993" s="43"/>
      <c r="AJ993" s="43"/>
      <c r="AK993" s="43"/>
      <c r="AL993" s="43"/>
      <c r="AM993" s="43"/>
      <c r="AN993" s="43"/>
      <c r="AO993" s="43"/>
      <c r="AP993" s="43"/>
      <c r="AQ993" s="43"/>
      <c r="AR993" s="43"/>
      <c r="AS993" s="43"/>
      <c r="AT993" s="43"/>
      <c r="AU993" s="43"/>
      <c r="AV993" s="43"/>
      <c r="AW993" s="43"/>
      <c r="AX993" s="43"/>
      <c r="AY993" s="43"/>
      <c r="AZ993" s="43"/>
      <c r="BA993" s="43"/>
      <c r="BB993" s="43"/>
      <c r="BC993" s="43"/>
      <c r="BD993" s="43"/>
      <c r="BE993" s="43"/>
      <c r="BF993" s="43"/>
      <c r="BG993" s="43"/>
      <c r="BH993" s="43"/>
      <c r="BI993" s="43"/>
      <c r="BJ993" s="43"/>
      <c r="BK993" s="43"/>
      <c r="BL993" s="43"/>
      <c r="BM993" s="43"/>
      <c r="BN993" s="43"/>
      <c r="BO993" s="43"/>
      <c r="BP993" s="43"/>
      <c r="BQ993" s="43"/>
      <c r="BR993" s="43"/>
      <c r="BS993" s="43"/>
      <c r="BT993" s="43"/>
      <c r="BU993" s="43"/>
      <c r="BV993" s="43"/>
      <c r="BW993" s="43"/>
      <c r="BX993" s="43"/>
      <c r="BY993" s="43"/>
      <c r="BZ993" s="43"/>
      <c r="CA993" s="43"/>
      <c r="CB993" s="43"/>
      <c r="CC993" s="43"/>
      <c r="CD993" s="43"/>
      <c r="CE993" s="43"/>
      <c r="CF993" s="43"/>
    </row>
    <row r="994" spans="18:84">
      <c r="R994" s="43"/>
      <c r="S994" s="43"/>
      <c r="T994" s="43"/>
      <c r="U994" s="43"/>
      <c r="V994" s="43"/>
      <c r="W994" s="43"/>
      <c r="X994" s="43"/>
      <c r="Y994" s="43"/>
      <c r="Z994" s="43"/>
      <c r="AA994" s="43"/>
      <c r="AB994" s="43"/>
      <c r="AC994" s="43"/>
      <c r="AD994" s="43"/>
      <c r="AE994" s="43"/>
      <c r="AF994" s="43"/>
      <c r="AG994" s="43"/>
      <c r="AH994" s="43"/>
      <c r="AI994" s="43"/>
      <c r="AJ994" s="43"/>
      <c r="AK994" s="43"/>
      <c r="AL994" s="43"/>
      <c r="AM994" s="43"/>
      <c r="AN994" s="43"/>
      <c r="AO994" s="43"/>
      <c r="AP994" s="43"/>
      <c r="AQ994" s="43"/>
      <c r="AR994" s="43"/>
      <c r="AS994" s="43"/>
      <c r="AT994" s="43"/>
      <c r="AU994" s="43"/>
      <c r="AV994" s="43"/>
      <c r="AW994" s="43"/>
      <c r="AX994" s="43"/>
      <c r="AY994" s="43"/>
      <c r="AZ994" s="43"/>
      <c r="BA994" s="43"/>
      <c r="BB994" s="43"/>
      <c r="BC994" s="43"/>
      <c r="BD994" s="43"/>
      <c r="BE994" s="43"/>
      <c r="BF994" s="43"/>
      <c r="BG994" s="43"/>
      <c r="BH994" s="43"/>
      <c r="BI994" s="43"/>
      <c r="BJ994" s="43"/>
      <c r="BK994" s="43"/>
      <c r="BL994" s="43"/>
      <c r="BM994" s="43"/>
      <c r="BN994" s="43"/>
      <c r="BO994" s="43"/>
      <c r="BP994" s="43"/>
      <c r="BQ994" s="43"/>
      <c r="BR994" s="43"/>
      <c r="BS994" s="43"/>
      <c r="BT994" s="43"/>
      <c r="BU994" s="43"/>
      <c r="BV994" s="43"/>
      <c r="BW994" s="43"/>
      <c r="BX994" s="43"/>
      <c r="BY994" s="43"/>
      <c r="BZ994" s="43"/>
      <c r="CA994" s="43"/>
      <c r="CB994" s="43"/>
      <c r="CC994" s="43"/>
      <c r="CD994" s="43"/>
      <c r="CE994" s="43"/>
      <c r="CF994" s="43"/>
    </row>
    <row r="995" spans="18:84">
      <c r="R995" s="43"/>
      <c r="S995" s="43"/>
      <c r="T995" s="43"/>
      <c r="U995" s="43"/>
      <c r="V995" s="43"/>
      <c r="W995" s="43"/>
      <c r="X995" s="43"/>
      <c r="Y995" s="43"/>
      <c r="Z995" s="43"/>
      <c r="AA995" s="43"/>
      <c r="AB995" s="43"/>
      <c r="AC995" s="43"/>
      <c r="AD995" s="43"/>
      <c r="AE995" s="43"/>
      <c r="AF995" s="43"/>
      <c r="AG995" s="43"/>
      <c r="AH995" s="43"/>
      <c r="AI995" s="43"/>
      <c r="AJ995" s="43"/>
      <c r="AK995" s="43"/>
      <c r="AL995" s="43"/>
      <c r="AM995" s="43"/>
      <c r="AN995" s="43"/>
      <c r="AO995" s="43"/>
      <c r="AP995" s="43"/>
      <c r="AQ995" s="43"/>
      <c r="AR995" s="43"/>
      <c r="AS995" s="43"/>
      <c r="AT995" s="43"/>
      <c r="AU995" s="43"/>
      <c r="AV995" s="43"/>
      <c r="AW995" s="43"/>
      <c r="AX995" s="43"/>
      <c r="AY995" s="43"/>
      <c r="AZ995" s="43"/>
      <c r="BA995" s="43"/>
      <c r="BB995" s="43"/>
      <c r="BC995" s="43"/>
      <c r="BD995" s="43"/>
      <c r="BE995" s="43"/>
      <c r="BF995" s="43"/>
      <c r="BG995" s="43"/>
      <c r="BH995" s="43"/>
      <c r="BI995" s="43"/>
      <c r="BJ995" s="43"/>
      <c r="BK995" s="43"/>
      <c r="BL995" s="43"/>
      <c r="BM995" s="43"/>
      <c r="BN995" s="43"/>
      <c r="BO995" s="43"/>
      <c r="BP995" s="43"/>
      <c r="BQ995" s="43"/>
      <c r="BR995" s="43"/>
      <c r="BS995" s="43"/>
      <c r="BT995" s="43"/>
      <c r="BU995" s="43"/>
      <c r="BV995" s="43"/>
      <c r="BW995" s="43"/>
      <c r="BX995" s="43"/>
      <c r="BY995" s="43"/>
      <c r="BZ995" s="43"/>
      <c r="CA995" s="43"/>
      <c r="CB995" s="43"/>
      <c r="CC995" s="43"/>
      <c r="CD995" s="43"/>
      <c r="CE995" s="43"/>
      <c r="CF995" s="43"/>
    </row>
    <row r="996" spans="18:84">
      <c r="R996" s="43"/>
      <c r="S996" s="43"/>
      <c r="T996" s="43"/>
      <c r="U996" s="43"/>
      <c r="V996" s="43"/>
      <c r="W996" s="43"/>
      <c r="X996" s="43"/>
      <c r="Y996" s="43"/>
      <c r="Z996" s="43"/>
      <c r="AA996" s="43"/>
      <c r="AB996" s="43"/>
      <c r="AC996" s="43"/>
      <c r="AD996" s="43"/>
      <c r="AE996" s="43"/>
      <c r="AF996" s="43"/>
      <c r="AG996" s="43"/>
      <c r="AH996" s="43"/>
      <c r="AI996" s="43"/>
      <c r="AJ996" s="43"/>
      <c r="AK996" s="43"/>
      <c r="AL996" s="43"/>
      <c r="AM996" s="43"/>
      <c r="AN996" s="43"/>
      <c r="AO996" s="43"/>
      <c r="AP996" s="43"/>
      <c r="AQ996" s="43"/>
      <c r="AR996" s="43"/>
      <c r="AS996" s="43"/>
      <c r="AT996" s="43"/>
      <c r="AU996" s="43"/>
      <c r="AV996" s="43"/>
      <c r="AW996" s="43"/>
      <c r="AX996" s="43"/>
      <c r="AY996" s="43"/>
      <c r="AZ996" s="43"/>
      <c r="BA996" s="43"/>
      <c r="BB996" s="43"/>
      <c r="BC996" s="43"/>
      <c r="BD996" s="43"/>
      <c r="BE996" s="43"/>
      <c r="BF996" s="43"/>
      <c r="BG996" s="43"/>
      <c r="BH996" s="43"/>
      <c r="BI996" s="43"/>
      <c r="BJ996" s="43"/>
      <c r="BK996" s="43"/>
      <c r="BL996" s="43"/>
      <c r="BM996" s="43"/>
      <c r="BN996" s="43"/>
      <c r="BO996" s="43"/>
      <c r="BP996" s="43"/>
      <c r="BQ996" s="43"/>
      <c r="BR996" s="43"/>
      <c r="BS996" s="43"/>
      <c r="BT996" s="43"/>
      <c r="BU996" s="43"/>
      <c r="BV996" s="43"/>
      <c r="BW996" s="43"/>
      <c r="BX996" s="43"/>
      <c r="BY996" s="43"/>
      <c r="BZ996" s="43"/>
      <c r="CA996" s="43"/>
      <c r="CB996" s="43"/>
      <c r="CC996" s="43"/>
      <c r="CD996" s="43"/>
      <c r="CE996" s="43"/>
      <c r="CF996" s="43"/>
    </row>
    <row r="997" spans="18:84">
      <c r="R997" s="43"/>
      <c r="S997" s="43"/>
      <c r="T997" s="43"/>
      <c r="U997" s="43"/>
      <c r="V997" s="43"/>
      <c r="W997" s="43"/>
      <c r="X997" s="43"/>
      <c r="Y997" s="43"/>
      <c r="Z997" s="43"/>
      <c r="AA997" s="43"/>
      <c r="AB997" s="43"/>
      <c r="AC997" s="43"/>
      <c r="AD997" s="43"/>
      <c r="AE997" s="43"/>
      <c r="AF997" s="43"/>
      <c r="AG997" s="43"/>
      <c r="AH997" s="43"/>
      <c r="AI997" s="43"/>
      <c r="AJ997" s="43"/>
      <c r="AK997" s="43"/>
      <c r="AL997" s="43"/>
      <c r="AM997" s="43"/>
      <c r="AN997" s="43"/>
      <c r="AO997" s="43"/>
      <c r="AP997" s="43"/>
      <c r="AQ997" s="43"/>
      <c r="AR997" s="43"/>
      <c r="AS997" s="43"/>
      <c r="AT997" s="43"/>
      <c r="AU997" s="43"/>
      <c r="AV997" s="43"/>
      <c r="AW997" s="43"/>
      <c r="AX997" s="43"/>
      <c r="AY997" s="43"/>
      <c r="AZ997" s="43"/>
      <c r="BA997" s="43"/>
      <c r="BB997" s="43"/>
      <c r="BC997" s="43"/>
      <c r="BD997" s="43"/>
      <c r="BE997" s="43"/>
      <c r="BF997" s="43"/>
      <c r="BG997" s="43"/>
      <c r="BH997" s="43"/>
      <c r="BI997" s="43"/>
      <c r="BJ997" s="43"/>
      <c r="BK997" s="43"/>
      <c r="BL997" s="43"/>
      <c r="BM997" s="43"/>
      <c r="BN997" s="43"/>
      <c r="BO997" s="43"/>
      <c r="BP997" s="43"/>
      <c r="BQ997" s="43"/>
      <c r="BR997" s="43"/>
      <c r="BS997" s="43"/>
      <c r="BT997" s="43"/>
      <c r="BU997" s="43"/>
      <c r="BV997" s="43"/>
      <c r="BW997" s="43"/>
      <c r="BX997" s="43"/>
      <c r="BY997" s="43"/>
      <c r="BZ997" s="43"/>
      <c r="CA997" s="43"/>
      <c r="CB997" s="43"/>
      <c r="CC997" s="43"/>
      <c r="CD997" s="43"/>
      <c r="CE997" s="43"/>
      <c r="CF997" s="43"/>
    </row>
    <row r="998" spans="18:84">
      <c r="R998" s="43"/>
      <c r="S998" s="43"/>
      <c r="T998" s="43"/>
      <c r="U998" s="43"/>
      <c r="V998" s="43"/>
      <c r="W998" s="43"/>
      <c r="X998" s="43"/>
      <c r="Y998" s="43"/>
      <c r="Z998" s="43"/>
      <c r="AA998" s="43"/>
      <c r="AB998" s="43"/>
      <c r="AC998" s="43"/>
      <c r="AD998" s="43"/>
      <c r="AE998" s="43"/>
      <c r="AF998" s="43"/>
      <c r="AG998" s="43"/>
      <c r="AH998" s="43"/>
      <c r="AI998" s="43"/>
      <c r="AJ998" s="43"/>
      <c r="AK998" s="43"/>
      <c r="AL998" s="43"/>
      <c r="AM998" s="43"/>
      <c r="AN998" s="43"/>
      <c r="AO998" s="43"/>
      <c r="AP998" s="43"/>
      <c r="AQ998" s="43"/>
      <c r="AR998" s="43"/>
      <c r="AS998" s="43"/>
      <c r="AT998" s="43"/>
      <c r="AU998" s="43"/>
      <c r="AV998" s="43"/>
      <c r="AW998" s="43"/>
      <c r="AX998" s="43"/>
      <c r="AY998" s="43"/>
      <c r="AZ998" s="43"/>
      <c r="BA998" s="43"/>
      <c r="BB998" s="43"/>
      <c r="BC998" s="43"/>
      <c r="BD998" s="43"/>
      <c r="BE998" s="43"/>
      <c r="BF998" s="43"/>
      <c r="BG998" s="43"/>
      <c r="BH998" s="43"/>
      <c r="BI998" s="43"/>
      <c r="BJ998" s="43"/>
      <c r="BK998" s="43"/>
      <c r="BL998" s="43"/>
      <c r="BM998" s="43"/>
      <c r="BN998" s="43"/>
      <c r="BO998" s="43"/>
      <c r="BP998" s="43"/>
      <c r="BQ998" s="43"/>
      <c r="BR998" s="43"/>
      <c r="BS998" s="43"/>
      <c r="BT998" s="43"/>
      <c r="BU998" s="43"/>
      <c r="BV998" s="43"/>
      <c r="BW998" s="43"/>
      <c r="BX998" s="43"/>
      <c r="BY998" s="43"/>
      <c r="BZ998" s="43"/>
      <c r="CA998" s="43"/>
      <c r="CB998" s="43"/>
      <c r="CC998" s="43"/>
      <c r="CD998" s="43"/>
      <c r="CE998" s="43"/>
      <c r="CF998" s="43"/>
    </row>
    <row r="999" spans="18:84">
      <c r="R999" s="43"/>
      <c r="S999" s="43"/>
      <c r="T999" s="43"/>
      <c r="U999" s="43"/>
      <c r="V999" s="43"/>
      <c r="W999" s="43"/>
      <c r="X999" s="43"/>
      <c r="Y999" s="43"/>
      <c r="Z999" s="43"/>
      <c r="AA999" s="43"/>
      <c r="AB999" s="43"/>
      <c r="AC999" s="43"/>
      <c r="AD999" s="43"/>
      <c r="AE999" s="43"/>
      <c r="AF999" s="43"/>
      <c r="AG999" s="43"/>
      <c r="AH999" s="43"/>
      <c r="AI999" s="43"/>
      <c r="AJ999" s="43"/>
      <c r="AK999" s="43"/>
      <c r="AL999" s="43"/>
      <c r="AM999" s="43"/>
      <c r="AN999" s="43"/>
      <c r="AO999" s="43"/>
      <c r="AP999" s="43"/>
      <c r="AQ999" s="43"/>
      <c r="AR999" s="43"/>
      <c r="AS999" s="43"/>
      <c r="AT999" s="43"/>
      <c r="AU999" s="43"/>
      <c r="AV999" s="43"/>
      <c r="AW999" s="43"/>
      <c r="AX999" s="43"/>
      <c r="AY999" s="43"/>
      <c r="AZ999" s="43"/>
      <c r="BA999" s="43"/>
      <c r="BB999" s="43"/>
      <c r="BC999" s="43"/>
      <c r="BD999" s="43"/>
      <c r="BE999" s="43"/>
      <c r="BF999" s="43"/>
      <c r="BG999" s="43"/>
      <c r="BH999" s="43"/>
      <c r="BI999" s="43"/>
      <c r="BJ999" s="43"/>
      <c r="BK999" s="43"/>
      <c r="BL999" s="43"/>
      <c r="BM999" s="43"/>
      <c r="BN999" s="43"/>
      <c r="BO999" s="43"/>
      <c r="BP999" s="43"/>
      <c r="BQ999" s="43"/>
      <c r="BR999" s="43"/>
      <c r="BS999" s="43"/>
      <c r="BT999" s="43"/>
      <c r="BU999" s="43"/>
      <c r="BV999" s="43"/>
      <c r="BW999" s="43"/>
      <c r="BX999" s="43"/>
      <c r="BY999" s="43"/>
      <c r="BZ999" s="43"/>
      <c r="CA999" s="43"/>
      <c r="CB999" s="43"/>
      <c r="CC999" s="43"/>
      <c r="CD999" s="43"/>
      <c r="CE999" s="43"/>
      <c r="CF999" s="43"/>
    </row>
    <row r="1000" spans="18:84">
      <c r="R1000" s="43"/>
      <c r="S1000" s="43"/>
      <c r="T1000" s="43"/>
      <c r="U1000" s="43"/>
      <c r="V1000" s="43"/>
      <c r="W1000" s="43"/>
      <c r="X1000" s="43"/>
      <c r="Y1000" s="43"/>
      <c r="Z1000" s="43"/>
      <c r="AA1000" s="43"/>
      <c r="AB1000" s="43"/>
      <c r="AC1000" s="43"/>
      <c r="AD1000" s="43"/>
      <c r="AE1000" s="43"/>
      <c r="AF1000" s="43"/>
      <c r="AG1000" s="43"/>
      <c r="AH1000" s="43"/>
      <c r="AI1000" s="43"/>
      <c r="AJ1000" s="43"/>
      <c r="AK1000" s="43"/>
      <c r="AL1000" s="43"/>
      <c r="AM1000" s="43"/>
      <c r="AN1000" s="43"/>
      <c r="AO1000" s="43"/>
      <c r="AP1000" s="43"/>
      <c r="AQ1000" s="43"/>
      <c r="AR1000" s="43"/>
      <c r="AS1000" s="43"/>
      <c r="AT1000" s="43"/>
      <c r="AU1000" s="43"/>
      <c r="AV1000" s="43"/>
      <c r="AW1000" s="43"/>
      <c r="AX1000" s="43"/>
      <c r="AY1000" s="43"/>
      <c r="AZ1000" s="43"/>
      <c r="BA1000" s="43"/>
      <c r="BB1000" s="43"/>
      <c r="BC1000" s="43"/>
      <c r="BD1000" s="43"/>
      <c r="BE1000" s="43"/>
      <c r="BF1000" s="43"/>
      <c r="BG1000" s="43"/>
      <c r="BH1000" s="43"/>
      <c r="BI1000" s="43"/>
      <c r="BJ1000" s="43"/>
      <c r="BK1000" s="43"/>
      <c r="BL1000" s="43"/>
      <c r="BM1000" s="43"/>
      <c r="BN1000" s="43"/>
      <c r="BO1000" s="43"/>
      <c r="BP1000" s="43"/>
      <c r="BQ1000" s="43"/>
      <c r="BR1000" s="43"/>
      <c r="BS1000" s="43"/>
      <c r="BT1000" s="43"/>
      <c r="BU1000" s="43"/>
      <c r="BV1000" s="43"/>
      <c r="BW1000" s="43"/>
      <c r="BX1000" s="43"/>
      <c r="BY1000" s="43"/>
      <c r="BZ1000" s="43"/>
      <c r="CA1000" s="43"/>
      <c r="CB1000" s="43"/>
      <c r="CC1000" s="43"/>
      <c r="CD1000" s="43"/>
      <c r="CE1000" s="43"/>
      <c r="CF1000" s="43"/>
    </row>
    <row r="1001" spans="18:84">
      <c r="R1001" s="43"/>
      <c r="S1001" s="43"/>
      <c r="T1001" s="43"/>
      <c r="U1001" s="43"/>
      <c r="V1001" s="43"/>
      <c r="W1001" s="43"/>
      <c r="X1001" s="43"/>
      <c r="Y1001" s="43"/>
      <c r="Z1001" s="43"/>
      <c r="AA1001" s="43"/>
      <c r="AB1001" s="43"/>
      <c r="AC1001" s="43"/>
      <c r="AD1001" s="43"/>
      <c r="AE1001" s="43"/>
      <c r="AF1001" s="43"/>
      <c r="AG1001" s="43"/>
      <c r="AH1001" s="43"/>
      <c r="AI1001" s="43"/>
      <c r="AJ1001" s="43"/>
      <c r="AK1001" s="43"/>
      <c r="AL1001" s="43"/>
      <c r="AM1001" s="43"/>
      <c r="AN1001" s="43"/>
      <c r="AO1001" s="43"/>
      <c r="AP1001" s="43"/>
      <c r="AQ1001" s="43"/>
      <c r="AR1001" s="43"/>
      <c r="AS1001" s="43"/>
      <c r="AT1001" s="43"/>
      <c r="AU1001" s="43"/>
      <c r="AV1001" s="43"/>
      <c r="AW1001" s="43"/>
      <c r="AX1001" s="43"/>
      <c r="AY1001" s="43"/>
      <c r="AZ1001" s="43"/>
      <c r="BA1001" s="43"/>
      <c r="BB1001" s="43"/>
      <c r="BC1001" s="43"/>
      <c r="BD1001" s="43"/>
      <c r="BE1001" s="43"/>
      <c r="BF1001" s="43"/>
      <c r="BG1001" s="43"/>
      <c r="BH1001" s="43"/>
      <c r="BI1001" s="43"/>
      <c r="BJ1001" s="43"/>
      <c r="BK1001" s="43"/>
      <c r="BL1001" s="43"/>
      <c r="BM1001" s="43"/>
      <c r="BN1001" s="43"/>
      <c r="BO1001" s="43"/>
      <c r="BP1001" s="43"/>
      <c r="BQ1001" s="43"/>
      <c r="BR1001" s="43"/>
      <c r="BS1001" s="43"/>
      <c r="BT1001" s="43"/>
      <c r="BU1001" s="43"/>
      <c r="BV1001" s="43"/>
      <c r="BW1001" s="43"/>
      <c r="BX1001" s="43"/>
      <c r="BY1001" s="43"/>
      <c r="BZ1001" s="43"/>
      <c r="CA1001" s="43"/>
      <c r="CB1001" s="43"/>
      <c r="CC1001" s="43"/>
      <c r="CD1001" s="43"/>
      <c r="CE1001" s="43"/>
      <c r="CF1001" s="43"/>
    </row>
    <row r="1002" spans="18:84">
      <c r="R1002" s="43"/>
      <c r="S1002" s="43"/>
      <c r="T1002" s="43"/>
      <c r="U1002" s="43"/>
      <c r="V1002" s="43"/>
      <c r="W1002" s="43"/>
      <c r="X1002" s="43"/>
      <c r="Y1002" s="43"/>
      <c r="Z1002" s="43"/>
      <c r="AA1002" s="43"/>
      <c r="AB1002" s="43"/>
      <c r="AC1002" s="43"/>
      <c r="AD1002" s="43"/>
      <c r="AE1002" s="43"/>
      <c r="AF1002" s="43"/>
      <c r="AG1002" s="43"/>
      <c r="AH1002" s="43"/>
      <c r="AI1002" s="43"/>
      <c r="AJ1002" s="43"/>
      <c r="AK1002" s="43"/>
      <c r="AL1002" s="43"/>
      <c r="AM1002" s="43"/>
      <c r="AN1002" s="43"/>
      <c r="AO1002" s="43"/>
      <c r="AP1002" s="43"/>
      <c r="AQ1002" s="43"/>
      <c r="AR1002" s="43"/>
      <c r="AS1002" s="43"/>
      <c r="AT1002" s="43"/>
      <c r="AU1002" s="43"/>
      <c r="AV1002" s="43"/>
      <c r="AW1002" s="43"/>
      <c r="AX1002" s="43"/>
      <c r="AY1002" s="43"/>
      <c r="AZ1002" s="43"/>
      <c r="BA1002" s="43"/>
      <c r="BB1002" s="43"/>
      <c r="BC1002" s="43"/>
      <c r="BD1002" s="43"/>
      <c r="BE1002" s="43"/>
      <c r="BF1002" s="43"/>
      <c r="BG1002" s="43"/>
      <c r="BH1002" s="43"/>
      <c r="BI1002" s="43"/>
      <c r="BJ1002" s="43"/>
      <c r="BK1002" s="43"/>
      <c r="BL1002" s="43"/>
      <c r="BM1002" s="43"/>
      <c r="BN1002" s="43"/>
      <c r="BO1002" s="43"/>
      <c r="BP1002" s="43"/>
      <c r="BQ1002" s="43"/>
      <c r="BR1002" s="43"/>
      <c r="BS1002" s="43"/>
      <c r="BT1002" s="43"/>
      <c r="BU1002" s="43"/>
      <c r="BV1002" s="43"/>
      <c r="BW1002" s="43"/>
      <c r="BX1002" s="43"/>
      <c r="BY1002" s="43"/>
      <c r="BZ1002" s="43"/>
      <c r="CA1002" s="43"/>
      <c r="CB1002" s="43"/>
      <c r="CC1002" s="43"/>
      <c r="CD1002" s="43"/>
      <c r="CE1002" s="43"/>
      <c r="CF1002" s="43"/>
    </row>
    <row r="1003" spans="18:84">
      <c r="R1003" s="43"/>
      <c r="S1003" s="43"/>
      <c r="T1003" s="43"/>
      <c r="U1003" s="43"/>
      <c r="V1003" s="43"/>
      <c r="W1003" s="43"/>
      <c r="X1003" s="43"/>
      <c r="Y1003" s="43"/>
      <c r="Z1003" s="43"/>
      <c r="AA1003" s="43"/>
      <c r="AB1003" s="43"/>
      <c r="AC1003" s="43"/>
      <c r="AD1003" s="43"/>
      <c r="AE1003" s="43"/>
      <c r="AF1003" s="43"/>
      <c r="AG1003" s="43"/>
      <c r="AH1003" s="43"/>
      <c r="AI1003" s="43"/>
      <c r="AJ1003" s="43"/>
      <c r="AK1003" s="43"/>
      <c r="AL1003" s="43"/>
      <c r="AM1003" s="43"/>
      <c r="AN1003" s="43"/>
      <c r="AO1003" s="43"/>
      <c r="AP1003" s="43"/>
      <c r="AQ1003" s="43"/>
      <c r="AR1003" s="43"/>
      <c r="AS1003" s="43"/>
      <c r="AT1003" s="43"/>
      <c r="AU1003" s="43"/>
      <c r="AV1003" s="43"/>
      <c r="AW1003" s="43"/>
      <c r="AX1003" s="43"/>
      <c r="AY1003" s="43"/>
      <c r="AZ1003" s="43"/>
      <c r="BA1003" s="43"/>
      <c r="BB1003" s="43"/>
      <c r="BC1003" s="43"/>
      <c r="BD1003" s="43"/>
      <c r="BE1003" s="43"/>
      <c r="BF1003" s="43"/>
      <c r="BG1003" s="43"/>
      <c r="BH1003" s="43"/>
      <c r="BI1003" s="43"/>
      <c r="BJ1003" s="43"/>
      <c r="BK1003" s="43"/>
      <c r="BL1003" s="43"/>
      <c r="BM1003" s="43"/>
      <c r="BN1003" s="43"/>
      <c r="BO1003" s="43"/>
      <c r="BP1003" s="43"/>
      <c r="BQ1003" s="43"/>
      <c r="BR1003" s="43"/>
      <c r="BS1003" s="43"/>
      <c r="BT1003" s="43"/>
      <c r="BU1003" s="43"/>
      <c r="BV1003" s="43"/>
      <c r="BW1003" s="43"/>
      <c r="BX1003" s="43"/>
      <c r="BY1003" s="43"/>
      <c r="BZ1003" s="43"/>
      <c r="CA1003" s="43"/>
      <c r="CB1003" s="43"/>
      <c r="CC1003" s="43"/>
      <c r="CD1003" s="43"/>
      <c r="CE1003" s="43"/>
      <c r="CF1003" s="43"/>
    </row>
    <row r="1004" spans="18:84">
      <c r="R1004" s="43"/>
      <c r="S1004" s="43"/>
      <c r="T1004" s="43"/>
      <c r="U1004" s="43"/>
      <c r="V1004" s="43"/>
      <c r="W1004" s="43"/>
      <c r="X1004" s="43"/>
      <c r="Y1004" s="43"/>
      <c r="Z1004" s="43"/>
      <c r="AA1004" s="43"/>
      <c r="AB1004" s="43"/>
      <c r="AC1004" s="43"/>
      <c r="AD1004" s="43"/>
      <c r="AE1004" s="43"/>
      <c r="AF1004" s="43"/>
      <c r="AG1004" s="43"/>
      <c r="AH1004" s="43"/>
      <c r="AI1004" s="43"/>
      <c r="AJ1004" s="43"/>
      <c r="AK1004" s="43"/>
      <c r="AL1004" s="43"/>
      <c r="AM1004" s="43"/>
      <c r="AN1004" s="43"/>
      <c r="AO1004" s="43"/>
      <c r="AP1004" s="43"/>
      <c r="AQ1004" s="43"/>
      <c r="AR1004" s="43"/>
      <c r="AS1004" s="43"/>
      <c r="AT1004" s="43"/>
      <c r="AU1004" s="43"/>
      <c r="AV1004" s="43"/>
      <c r="AW1004" s="43"/>
      <c r="AX1004" s="43"/>
      <c r="AY1004" s="43"/>
      <c r="AZ1004" s="43"/>
      <c r="BA1004" s="43"/>
      <c r="BB1004" s="43"/>
      <c r="BC1004" s="43"/>
      <c r="BD1004" s="43"/>
      <c r="BE1004" s="43"/>
      <c r="BF1004" s="43"/>
      <c r="BG1004" s="43"/>
      <c r="BH1004" s="43"/>
      <c r="BI1004" s="43"/>
      <c r="BJ1004" s="43"/>
      <c r="BK1004" s="43"/>
      <c r="BL1004" s="43"/>
      <c r="BM1004" s="43"/>
      <c r="BN1004" s="43"/>
      <c r="BO1004" s="43"/>
      <c r="BP1004" s="43"/>
      <c r="BQ1004" s="43"/>
      <c r="BR1004" s="43"/>
      <c r="BS1004" s="43"/>
      <c r="BT1004" s="43"/>
      <c r="BU1004" s="43"/>
      <c r="BV1004" s="43"/>
      <c r="BW1004" s="43"/>
      <c r="BX1004" s="43"/>
      <c r="BY1004" s="43"/>
      <c r="BZ1004" s="43"/>
      <c r="CA1004" s="43"/>
      <c r="CB1004" s="43"/>
      <c r="CC1004" s="43"/>
      <c r="CD1004" s="43"/>
      <c r="CE1004" s="43"/>
      <c r="CF1004" s="43"/>
    </row>
    <row r="1005" spans="18:84">
      <c r="R1005" s="43"/>
      <c r="S1005" s="43"/>
      <c r="T1005" s="43"/>
      <c r="U1005" s="43"/>
      <c r="V1005" s="43"/>
      <c r="W1005" s="43"/>
      <c r="X1005" s="43"/>
      <c r="Y1005" s="43"/>
      <c r="Z1005" s="43"/>
      <c r="AA1005" s="43"/>
      <c r="AB1005" s="43"/>
      <c r="AC1005" s="43"/>
      <c r="AD1005" s="43"/>
      <c r="AE1005" s="43"/>
      <c r="AF1005" s="43"/>
      <c r="AG1005" s="43"/>
      <c r="AH1005" s="43"/>
      <c r="AI1005" s="43"/>
      <c r="AJ1005" s="43"/>
      <c r="AK1005" s="43"/>
      <c r="AL1005" s="43"/>
      <c r="AM1005" s="43"/>
      <c r="AN1005" s="43"/>
      <c r="AO1005" s="43"/>
      <c r="AP1005" s="43"/>
      <c r="AQ1005" s="43"/>
      <c r="AR1005" s="43"/>
      <c r="AS1005" s="43"/>
      <c r="AT1005" s="43"/>
      <c r="AU1005" s="43"/>
      <c r="AV1005" s="43"/>
      <c r="AW1005" s="43"/>
      <c r="AX1005" s="43"/>
      <c r="AY1005" s="43"/>
      <c r="AZ1005" s="43"/>
      <c r="BA1005" s="43"/>
      <c r="BB1005" s="43"/>
      <c r="BC1005" s="43"/>
      <c r="BD1005" s="43"/>
      <c r="BE1005" s="43"/>
      <c r="BF1005" s="43"/>
      <c r="BG1005" s="43"/>
      <c r="BH1005" s="43"/>
      <c r="BI1005" s="43"/>
      <c r="BJ1005" s="43"/>
      <c r="BK1005" s="43"/>
      <c r="BL1005" s="43"/>
      <c r="BM1005" s="43"/>
      <c r="BN1005" s="43"/>
      <c r="BO1005" s="43"/>
      <c r="BP1005" s="43"/>
      <c r="BQ1005" s="43"/>
      <c r="BR1005" s="43"/>
      <c r="BS1005" s="43"/>
      <c r="BT1005" s="43"/>
      <c r="BU1005" s="43"/>
      <c r="BV1005" s="43"/>
      <c r="BW1005" s="43"/>
      <c r="BX1005" s="43"/>
      <c r="BY1005" s="43"/>
      <c r="BZ1005" s="43"/>
      <c r="CA1005" s="43"/>
      <c r="CB1005" s="43"/>
      <c r="CC1005" s="43"/>
      <c r="CD1005" s="43"/>
      <c r="CE1005" s="43"/>
      <c r="CF1005" s="43"/>
    </row>
    <row r="1006" spans="18:84">
      <c r="R1006" s="43"/>
      <c r="S1006" s="43"/>
      <c r="T1006" s="43"/>
      <c r="U1006" s="43"/>
      <c r="V1006" s="43"/>
      <c r="W1006" s="43"/>
      <c r="X1006" s="43"/>
      <c r="Y1006" s="43"/>
      <c r="Z1006" s="43"/>
      <c r="AA1006" s="43"/>
      <c r="AB1006" s="43"/>
      <c r="AC1006" s="43"/>
      <c r="AD1006" s="43"/>
      <c r="AE1006" s="43"/>
      <c r="AF1006" s="43"/>
      <c r="AG1006" s="43"/>
      <c r="AH1006" s="43"/>
      <c r="AI1006" s="43"/>
      <c r="AJ1006" s="43"/>
      <c r="AK1006" s="43"/>
      <c r="AL1006" s="43"/>
      <c r="AM1006" s="43"/>
      <c r="AN1006" s="43"/>
      <c r="AO1006" s="43"/>
      <c r="AP1006" s="43"/>
      <c r="AQ1006" s="43"/>
      <c r="AR1006" s="43"/>
      <c r="AS1006" s="43"/>
      <c r="AT1006" s="43"/>
      <c r="AU1006" s="43"/>
      <c r="AV1006" s="43"/>
      <c r="AW1006" s="43"/>
      <c r="AX1006" s="43"/>
      <c r="AY1006" s="43"/>
      <c r="AZ1006" s="43"/>
      <c r="BA1006" s="43"/>
      <c r="BB1006" s="43"/>
      <c r="BC1006" s="43"/>
      <c r="BD1006" s="43"/>
      <c r="BE1006" s="43"/>
      <c r="BF1006" s="43"/>
      <c r="BG1006" s="43"/>
      <c r="BH1006" s="43"/>
      <c r="BI1006" s="43"/>
      <c r="BJ1006" s="43"/>
      <c r="BK1006" s="43"/>
      <c r="BL1006" s="43"/>
      <c r="BM1006" s="43"/>
      <c r="BN1006" s="43"/>
      <c r="BO1006" s="43"/>
      <c r="BP1006" s="43"/>
      <c r="BQ1006" s="43"/>
      <c r="BR1006" s="43"/>
      <c r="BS1006" s="43"/>
      <c r="BT1006" s="43"/>
      <c r="BU1006" s="43"/>
      <c r="BV1006" s="43"/>
      <c r="BW1006" s="43"/>
      <c r="BX1006" s="43"/>
      <c r="BY1006" s="43"/>
      <c r="BZ1006" s="43"/>
      <c r="CA1006" s="43"/>
      <c r="CB1006" s="43"/>
      <c r="CC1006" s="43"/>
      <c r="CD1006" s="43"/>
      <c r="CE1006" s="43"/>
      <c r="CF1006" s="43"/>
    </row>
    <row r="1007" spans="18:84">
      <c r="R1007" s="43"/>
      <c r="S1007" s="43"/>
      <c r="T1007" s="43"/>
      <c r="U1007" s="43"/>
      <c r="V1007" s="43"/>
      <c r="W1007" s="43"/>
      <c r="X1007" s="43"/>
      <c r="Y1007" s="43"/>
      <c r="Z1007" s="43"/>
      <c r="AA1007" s="43"/>
      <c r="AB1007" s="43"/>
      <c r="AC1007" s="43"/>
      <c r="AD1007" s="43"/>
      <c r="AE1007" s="43"/>
      <c r="AF1007" s="43"/>
      <c r="AG1007" s="43"/>
      <c r="AH1007" s="43"/>
      <c r="AI1007" s="43"/>
      <c r="AJ1007" s="43"/>
      <c r="AK1007" s="43"/>
      <c r="AL1007" s="43"/>
      <c r="AM1007" s="43"/>
      <c r="AN1007" s="43"/>
      <c r="AO1007" s="43"/>
      <c r="AP1007" s="43"/>
      <c r="AQ1007" s="43"/>
      <c r="AR1007" s="43"/>
      <c r="AS1007" s="43"/>
      <c r="AT1007" s="43"/>
      <c r="AU1007" s="43"/>
      <c r="AV1007" s="43"/>
      <c r="AW1007" s="43"/>
      <c r="AX1007" s="43"/>
      <c r="AY1007" s="43"/>
      <c r="AZ1007" s="43"/>
      <c r="BA1007" s="43"/>
      <c r="BB1007" s="43"/>
      <c r="BC1007" s="43"/>
      <c r="BD1007" s="43"/>
      <c r="BE1007" s="43"/>
      <c r="BF1007" s="43"/>
      <c r="BG1007" s="43"/>
      <c r="BH1007" s="43"/>
      <c r="BI1007" s="43"/>
      <c r="BJ1007" s="43"/>
      <c r="BK1007" s="43"/>
      <c r="BL1007" s="43"/>
      <c r="BM1007" s="43"/>
      <c r="BN1007" s="43"/>
      <c r="BO1007" s="43"/>
      <c r="BP1007" s="43"/>
      <c r="BQ1007" s="43"/>
      <c r="BR1007" s="43"/>
      <c r="BS1007" s="43"/>
      <c r="BT1007" s="43"/>
      <c r="BU1007" s="43"/>
      <c r="BV1007" s="43"/>
      <c r="BW1007" s="43"/>
      <c r="BX1007" s="43"/>
      <c r="BY1007" s="43"/>
      <c r="BZ1007" s="43"/>
      <c r="CA1007" s="43"/>
      <c r="CB1007" s="43"/>
      <c r="CC1007" s="43"/>
      <c r="CD1007" s="43"/>
      <c r="CE1007" s="43"/>
      <c r="CF1007" s="43"/>
    </row>
    <row r="1008" spans="18:84">
      <c r="R1008" s="43"/>
      <c r="S1008" s="43"/>
      <c r="T1008" s="43"/>
      <c r="U1008" s="43"/>
      <c r="V1008" s="43"/>
      <c r="W1008" s="43"/>
      <c r="X1008" s="43"/>
      <c r="Y1008" s="43"/>
      <c r="Z1008" s="43"/>
      <c r="AA1008" s="43"/>
      <c r="AB1008" s="43"/>
      <c r="AC1008" s="43"/>
      <c r="AD1008" s="43"/>
      <c r="AE1008" s="43"/>
      <c r="AF1008" s="43"/>
      <c r="AG1008" s="43"/>
      <c r="AH1008" s="43"/>
      <c r="AI1008" s="43"/>
      <c r="AJ1008" s="43"/>
      <c r="AK1008" s="43"/>
      <c r="AL1008" s="43"/>
      <c r="AM1008" s="43"/>
      <c r="AN1008" s="43"/>
      <c r="AO1008" s="43"/>
      <c r="AP1008" s="43"/>
      <c r="AQ1008" s="43"/>
      <c r="AR1008" s="43"/>
      <c r="AS1008" s="43"/>
      <c r="AT1008" s="43"/>
      <c r="AU1008" s="43"/>
      <c r="AV1008" s="43"/>
      <c r="AW1008" s="43"/>
      <c r="AX1008" s="43"/>
      <c r="AY1008" s="43"/>
      <c r="AZ1008" s="43"/>
      <c r="BA1008" s="43"/>
      <c r="BB1008" s="43"/>
      <c r="BC1008" s="43"/>
      <c r="BD1008" s="43"/>
      <c r="BE1008" s="43"/>
      <c r="BF1008" s="43"/>
      <c r="BG1008" s="43"/>
      <c r="BH1008" s="43"/>
      <c r="BI1008" s="43"/>
      <c r="BJ1008" s="43"/>
      <c r="BK1008" s="43"/>
      <c r="BL1008" s="43"/>
      <c r="BM1008" s="43"/>
      <c r="BN1008" s="43"/>
      <c r="BO1008" s="43"/>
      <c r="BP1008" s="43"/>
      <c r="BQ1008" s="43"/>
      <c r="BR1008" s="43"/>
      <c r="BS1008" s="43"/>
      <c r="BT1008" s="43"/>
      <c r="BU1008" s="43"/>
      <c r="BV1008" s="43"/>
      <c r="BW1008" s="43"/>
      <c r="BX1008" s="43"/>
      <c r="BY1008" s="43"/>
      <c r="BZ1008" s="43"/>
      <c r="CA1008" s="43"/>
      <c r="CB1008" s="43"/>
      <c r="CC1008" s="43"/>
      <c r="CD1008" s="43"/>
      <c r="CE1008" s="43"/>
      <c r="CF1008" s="43"/>
    </row>
    <row r="1009" spans="18:84">
      <c r="R1009" s="43"/>
      <c r="S1009" s="43"/>
      <c r="T1009" s="43"/>
      <c r="U1009" s="43"/>
      <c r="V1009" s="43"/>
      <c r="W1009" s="43"/>
      <c r="X1009" s="43"/>
      <c r="Y1009" s="43"/>
      <c r="Z1009" s="43"/>
      <c r="AA1009" s="43"/>
      <c r="AB1009" s="43"/>
      <c r="AC1009" s="43"/>
      <c r="AD1009" s="43"/>
      <c r="AE1009" s="43"/>
      <c r="AF1009" s="43"/>
      <c r="AG1009" s="43"/>
      <c r="AH1009" s="43"/>
      <c r="AI1009" s="43"/>
      <c r="AJ1009" s="43"/>
      <c r="AK1009" s="43"/>
      <c r="AL1009" s="43"/>
      <c r="AM1009" s="43"/>
      <c r="AN1009" s="43"/>
      <c r="AO1009" s="43"/>
      <c r="AP1009" s="43"/>
      <c r="AQ1009" s="43"/>
      <c r="AR1009" s="43"/>
      <c r="AS1009" s="43"/>
      <c r="AT1009" s="43"/>
      <c r="AU1009" s="43"/>
      <c r="AV1009" s="43"/>
      <c r="AW1009" s="43"/>
      <c r="AX1009" s="43"/>
      <c r="AY1009" s="43"/>
      <c r="AZ1009" s="43"/>
      <c r="BA1009" s="43"/>
      <c r="BB1009" s="43"/>
      <c r="BC1009" s="43"/>
      <c r="BD1009" s="43"/>
      <c r="BE1009" s="43"/>
      <c r="BF1009" s="43"/>
      <c r="BG1009" s="43"/>
      <c r="BH1009" s="43"/>
      <c r="BI1009" s="43"/>
      <c r="BJ1009" s="43"/>
      <c r="BK1009" s="43"/>
      <c r="BL1009" s="43"/>
      <c r="BM1009" s="43"/>
      <c r="BN1009" s="43"/>
      <c r="BO1009" s="43"/>
      <c r="BP1009" s="43"/>
      <c r="BQ1009" s="43"/>
      <c r="BR1009" s="43"/>
      <c r="BS1009" s="43"/>
      <c r="BT1009" s="43"/>
      <c r="BU1009" s="43"/>
      <c r="BV1009" s="43"/>
      <c r="BW1009" s="43"/>
      <c r="BX1009" s="43"/>
      <c r="BY1009" s="43"/>
      <c r="BZ1009" s="43"/>
      <c r="CA1009" s="43"/>
      <c r="CB1009" s="43"/>
      <c r="CC1009" s="43"/>
      <c r="CD1009" s="43"/>
      <c r="CE1009" s="43"/>
      <c r="CF1009" s="43"/>
    </row>
    <row r="1010" spans="18:84">
      <c r="R1010" s="43"/>
      <c r="S1010" s="43"/>
      <c r="T1010" s="43"/>
      <c r="U1010" s="43"/>
      <c r="V1010" s="43"/>
      <c r="W1010" s="43"/>
      <c r="X1010" s="43"/>
      <c r="Y1010" s="43"/>
      <c r="Z1010" s="43"/>
      <c r="AA1010" s="43"/>
      <c r="AB1010" s="43"/>
      <c r="AC1010" s="43"/>
      <c r="AD1010" s="43"/>
      <c r="AE1010" s="43"/>
      <c r="AF1010" s="43"/>
      <c r="AG1010" s="43"/>
      <c r="AH1010" s="43"/>
      <c r="AI1010" s="43"/>
      <c r="AJ1010" s="43"/>
      <c r="AK1010" s="43"/>
      <c r="AL1010" s="43"/>
      <c r="AM1010" s="43"/>
      <c r="AN1010" s="43"/>
      <c r="AO1010" s="43"/>
      <c r="AP1010" s="43"/>
      <c r="AQ1010" s="43"/>
      <c r="AR1010" s="43"/>
      <c r="AS1010" s="43"/>
      <c r="AT1010" s="43"/>
      <c r="AU1010" s="43"/>
      <c r="AV1010" s="43"/>
      <c r="AW1010" s="43"/>
      <c r="AX1010" s="43"/>
      <c r="AY1010" s="43"/>
      <c r="AZ1010" s="43"/>
      <c r="BA1010" s="43"/>
      <c r="BB1010" s="43"/>
      <c r="BC1010" s="43"/>
      <c r="BD1010" s="43"/>
      <c r="BE1010" s="43"/>
      <c r="BF1010" s="43"/>
      <c r="BG1010" s="43"/>
      <c r="BH1010" s="43"/>
      <c r="BI1010" s="43"/>
      <c r="BJ1010" s="43"/>
      <c r="BK1010" s="43"/>
      <c r="BL1010" s="43"/>
      <c r="BM1010" s="43"/>
      <c r="BN1010" s="43"/>
      <c r="BO1010" s="43"/>
      <c r="BP1010" s="43"/>
      <c r="BQ1010" s="43"/>
      <c r="BR1010" s="43"/>
      <c r="BS1010" s="43"/>
      <c r="BT1010" s="43"/>
      <c r="BU1010" s="43"/>
      <c r="BV1010" s="43"/>
      <c r="BW1010" s="43"/>
      <c r="BX1010" s="43"/>
      <c r="BY1010" s="43"/>
      <c r="BZ1010" s="43"/>
      <c r="CA1010" s="43"/>
      <c r="CB1010" s="43"/>
      <c r="CC1010" s="43"/>
      <c r="CD1010" s="43"/>
      <c r="CE1010" s="43"/>
      <c r="CF1010" s="43"/>
    </row>
    <row r="1011" spans="18:84">
      <c r="R1011" s="43"/>
      <c r="S1011" s="43"/>
      <c r="T1011" s="43"/>
      <c r="U1011" s="43"/>
      <c r="V1011" s="43"/>
      <c r="W1011" s="43"/>
      <c r="X1011" s="43"/>
      <c r="Y1011" s="43"/>
      <c r="Z1011" s="43"/>
      <c r="AA1011" s="43"/>
      <c r="AB1011" s="43"/>
      <c r="AC1011" s="43"/>
      <c r="AD1011" s="43"/>
      <c r="AE1011" s="43"/>
      <c r="AF1011" s="43"/>
      <c r="AG1011" s="43"/>
      <c r="AH1011" s="43"/>
      <c r="AI1011" s="43"/>
      <c r="AJ1011" s="43"/>
      <c r="AK1011" s="43"/>
      <c r="AL1011" s="43"/>
      <c r="AM1011" s="43"/>
      <c r="AN1011" s="43"/>
      <c r="AO1011" s="43"/>
      <c r="AP1011" s="43"/>
      <c r="AQ1011" s="43"/>
      <c r="AR1011" s="43"/>
      <c r="AS1011" s="43"/>
      <c r="AT1011" s="43"/>
      <c r="AU1011" s="43"/>
      <c r="AV1011" s="43"/>
      <c r="AW1011" s="43"/>
      <c r="AX1011" s="43"/>
      <c r="AY1011" s="43"/>
      <c r="AZ1011" s="43"/>
      <c r="BA1011" s="43"/>
      <c r="BB1011" s="43"/>
      <c r="BC1011" s="43"/>
      <c r="BD1011" s="43"/>
      <c r="BE1011" s="43"/>
      <c r="BF1011" s="43"/>
      <c r="BG1011" s="43"/>
      <c r="BH1011" s="43"/>
      <c r="BI1011" s="43"/>
      <c r="BJ1011" s="43"/>
      <c r="BK1011" s="43"/>
      <c r="BL1011" s="43"/>
      <c r="BM1011" s="43"/>
      <c r="BN1011" s="43"/>
      <c r="BO1011" s="43"/>
      <c r="BP1011" s="43"/>
      <c r="BQ1011" s="43"/>
      <c r="BR1011" s="43"/>
      <c r="BS1011" s="43"/>
      <c r="BT1011" s="43"/>
      <c r="BU1011" s="43"/>
      <c r="BV1011" s="43"/>
      <c r="BW1011" s="43"/>
      <c r="BX1011" s="43"/>
      <c r="BY1011" s="43"/>
      <c r="BZ1011" s="43"/>
      <c r="CA1011" s="43"/>
      <c r="CB1011" s="43"/>
      <c r="CC1011" s="43"/>
      <c r="CD1011" s="43"/>
      <c r="CE1011" s="43"/>
      <c r="CF1011" s="43"/>
    </row>
    <row r="1012" spans="18:84">
      <c r="R1012" s="43"/>
      <c r="S1012" s="43"/>
      <c r="T1012" s="43"/>
      <c r="U1012" s="43"/>
      <c r="V1012" s="43"/>
      <c r="W1012" s="43"/>
      <c r="X1012" s="43"/>
      <c r="Y1012" s="43"/>
      <c r="Z1012" s="43"/>
      <c r="AA1012" s="43"/>
      <c r="AB1012" s="43"/>
      <c r="AC1012" s="43"/>
      <c r="AD1012" s="43"/>
      <c r="AE1012" s="43"/>
      <c r="AF1012" s="43"/>
      <c r="AG1012" s="43"/>
      <c r="AH1012" s="43"/>
      <c r="AI1012" s="43"/>
      <c r="AJ1012" s="43"/>
      <c r="AK1012" s="43"/>
      <c r="AL1012" s="43"/>
      <c r="AM1012" s="43"/>
      <c r="AN1012" s="43"/>
      <c r="AO1012" s="43"/>
      <c r="AP1012" s="43"/>
      <c r="AQ1012" s="43"/>
      <c r="AR1012" s="43"/>
      <c r="AS1012" s="43"/>
      <c r="AT1012" s="43"/>
      <c r="AU1012" s="43"/>
      <c r="AV1012" s="43"/>
      <c r="AW1012" s="43"/>
      <c r="AX1012" s="43"/>
      <c r="AY1012" s="43"/>
      <c r="AZ1012" s="43"/>
      <c r="BA1012" s="43"/>
      <c r="BB1012" s="43"/>
      <c r="BC1012" s="43"/>
      <c r="BD1012" s="43"/>
      <c r="BE1012" s="43"/>
      <c r="BF1012" s="43"/>
      <c r="BG1012" s="43"/>
      <c r="BH1012" s="43"/>
      <c r="BI1012" s="43"/>
      <c r="BJ1012" s="43"/>
      <c r="BK1012" s="43"/>
      <c r="BL1012" s="43"/>
      <c r="BM1012" s="43"/>
      <c r="BN1012" s="43"/>
      <c r="BO1012" s="43"/>
      <c r="BP1012" s="43"/>
      <c r="BQ1012" s="43"/>
      <c r="BR1012" s="43"/>
      <c r="BS1012" s="43"/>
      <c r="BT1012" s="43"/>
      <c r="BU1012" s="43"/>
      <c r="BV1012" s="43"/>
      <c r="BW1012" s="43"/>
      <c r="BX1012" s="43"/>
      <c r="BY1012" s="43"/>
      <c r="BZ1012" s="43"/>
      <c r="CA1012" s="43"/>
      <c r="CB1012" s="43"/>
      <c r="CC1012" s="43"/>
      <c r="CD1012" s="43"/>
      <c r="CE1012" s="43"/>
      <c r="CF1012" s="43"/>
    </row>
    <row r="1013" spans="18:84">
      <c r="R1013" s="43"/>
      <c r="S1013" s="43"/>
      <c r="T1013" s="43"/>
      <c r="U1013" s="43"/>
      <c r="V1013" s="43"/>
      <c r="W1013" s="43"/>
      <c r="X1013" s="43"/>
      <c r="Y1013" s="43"/>
      <c r="Z1013" s="43"/>
      <c r="AA1013" s="43"/>
      <c r="AB1013" s="43"/>
      <c r="AC1013" s="43"/>
      <c r="AD1013" s="43"/>
      <c r="AE1013" s="43"/>
      <c r="AF1013" s="43"/>
      <c r="AG1013" s="43"/>
      <c r="AH1013" s="43"/>
      <c r="AI1013" s="43"/>
      <c r="AJ1013" s="43"/>
      <c r="AK1013" s="43"/>
      <c r="AL1013" s="43"/>
      <c r="AM1013" s="43"/>
      <c r="AN1013" s="43"/>
      <c r="AO1013" s="43"/>
      <c r="AP1013" s="43"/>
      <c r="AQ1013" s="43"/>
      <c r="AR1013" s="43"/>
      <c r="AS1013" s="43"/>
      <c r="AT1013" s="43"/>
      <c r="AU1013" s="43"/>
      <c r="AV1013" s="43"/>
      <c r="AW1013" s="43"/>
      <c r="AX1013" s="43"/>
      <c r="AY1013" s="43"/>
      <c r="AZ1013" s="43"/>
      <c r="BA1013" s="43"/>
      <c r="BB1013" s="43"/>
      <c r="BC1013" s="43"/>
      <c r="BD1013" s="43"/>
      <c r="BE1013" s="43"/>
      <c r="BF1013" s="43"/>
      <c r="BG1013" s="43"/>
      <c r="BH1013" s="43"/>
      <c r="BI1013" s="43"/>
      <c r="BJ1013" s="43"/>
      <c r="BK1013" s="43"/>
      <c r="BL1013" s="43"/>
      <c r="BM1013" s="43"/>
      <c r="BN1013" s="43"/>
      <c r="BO1013" s="43"/>
      <c r="BP1013" s="43"/>
      <c r="BQ1013" s="43"/>
      <c r="BR1013" s="43"/>
      <c r="BS1013" s="43"/>
      <c r="BT1013" s="43"/>
      <c r="BU1013" s="43"/>
      <c r="BV1013" s="43"/>
      <c r="BW1013" s="43"/>
      <c r="BX1013" s="43"/>
      <c r="BY1013" s="43"/>
      <c r="BZ1013" s="43"/>
      <c r="CA1013" s="43"/>
      <c r="CB1013" s="43"/>
      <c r="CC1013" s="43"/>
      <c r="CD1013" s="43"/>
      <c r="CE1013" s="43"/>
      <c r="CF1013" s="43"/>
    </row>
    <row r="1014" spans="18:84">
      <c r="R1014" s="43"/>
      <c r="S1014" s="43"/>
      <c r="T1014" s="43"/>
      <c r="U1014" s="43"/>
      <c r="V1014" s="43"/>
      <c r="W1014" s="43"/>
      <c r="X1014" s="43"/>
      <c r="Y1014" s="43"/>
      <c r="Z1014" s="43"/>
      <c r="AA1014" s="43"/>
      <c r="AB1014" s="43"/>
      <c r="AC1014" s="43"/>
      <c r="AD1014" s="43"/>
      <c r="AE1014" s="43"/>
      <c r="AF1014" s="43"/>
      <c r="AG1014" s="43"/>
      <c r="AH1014" s="43"/>
      <c r="AI1014" s="43"/>
      <c r="AJ1014" s="43"/>
      <c r="AK1014" s="43"/>
      <c r="AL1014" s="43"/>
      <c r="AM1014" s="43"/>
      <c r="AN1014" s="43"/>
      <c r="AO1014" s="43"/>
      <c r="AP1014" s="43"/>
      <c r="AQ1014" s="43"/>
      <c r="AR1014" s="43"/>
      <c r="AS1014" s="43"/>
      <c r="AT1014" s="43"/>
      <c r="AU1014" s="43"/>
      <c r="AV1014" s="43"/>
      <c r="AW1014" s="43"/>
      <c r="AX1014" s="43"/>
      <c r="AY1014" s="43"/>
      <c r="AZ1014" s="43"/>
      <c r="BA1014" s="43"/>
      <c r="BB1014" s="43"/>
      <c r="BC1014" s="43"/>
      <c r="BD1014" s="43"/>
      <c r="BE1014" s="43"/>
      <c r="BF1014" s="43"/>
      <c r="BG1014" s="43"/>
      <c r="BH1014" s="43"/>
      <c r="BI1014" s="43"/>
      <c r="BJ1014" s="43"/>
      <c r="BK1014" s="43"/>
      <c r="BL1014" s="43"/>
      <c r="BM1014" s="43"/>
      <c r="BN1014" s="43"/>
      <c r="BO1014" s="43"/>
      <c r="BP1014" s="43"/>
      <c r="BQ1014" s="43"/>
      <c r="BR1014" s="43"/>
      <c r="BS1014" s="43"/>
      <c r="BT1014" s="43"/>
      <c r="BU1014" s="43"/>
      <c r="BV1014" s="43"/>
      <c r="BW1014" s="43"/>
      <c r="BX1014" s="43"/>
      <c r="BY1014" s="43"/>
      <c r="BZ1014" s="43"/>
      <c r="CA1014" s="43"/>
      <c r="CB1014" s="43"/>
      <c r="CC1014" s="43"/>
      <c r="CD1014" s="43"/>
      <c r="CE1014" s="43"/>
      <c r="CF1014" s="43"/>
    </row>
    <row r="1015" spans="18:84">
      <c r="R1015" s="43"/>
      <c r="S1015" s="43"/>
      <c r="T1015" s="43"/>
      <c r="U1015" s="43"/>
      <c r="V1015" s="43"/>
      <c r="W1015" s="43"/>
      <c r="X1015" s="43"/>
      <c r="Y1015" s="43"/>
      <c r="Z1015" s="43"/>
      <c r="AA1015" s="43"/>
      <c r="AB1015" s="43"/>
      <c r="AC1015" s="43"/>
      <c r="AD1015" s="43"/>
      <c r="AE1015" s="43"/>
      <c r="AF1015" s="43"/>
      <c r="AG1015" s="43"/>
      <c r="AH1015" s="43"/>
      <c r="AI1015" s="43"/>
      <c r="AJ1015" s="43"/>
      <c r="AK1015" s="43"/>
      <c r="AL1015" s="43"/>
      <c r="AM1015" s="43"/>
      <c r="AN1015" s="43"/>
      <c r="AO1015" s="43"/>
      <c r="AP1015" s="43"/>
      <c r="AQ1015" s="43"/>
      <c r="AR1015" s="43"/>
      <c r="AS1015" s="43"/>
      <c r="AT1015" s="43"/>
      <c r="AU1015" s="43"/>
      <c r="AV1015" s="43"/>
      <c r="AW1015" s="43"/>
      <c r="AX1015" s="43"/>
      <c r="AY1015" s="43"/>
      <c r="AZ1015" s="43"/>
      <c r="BA1015" s="43"/>
      <c r="BB1015" s="43"/>
      <c r="BC1015" s="43"/>
      <c r="BD1015" s="43"/>
      <c r="BE1015" s="43"/>
      <c r="BF1015" s="43"/>
      <c r="BG1015" s="43"/>
      <c r="BH1015" s="43"/>
      <c r="BI1015" s="43"/>
      <c r="BJ1015" s="43"/>
      <c r="BK1015" s="43"/>
      <c r="BL1015" s="43"/>
      <c r="BM1015" s="43"/>
      <c r="BN1015" s="43"/>
      <c r="BO1015" s="43"/>
      <c r="BP1015" s="43"/>
      <c r="BQ1015" s="43"/>
      <c r="BR1015" s="43"/>
      <c r="BS1015" s="43"/>
      <c r="BT1015" s="43"/>
      <c r="BU1015" s="43"/>
      <c r="BV1015" s="43"/>
      <c r="BW1015" s="43"/>
      <c r="BX1015" s="43"/>
      <c r="BY1015" s="43"/>
      <c r="BZ1015" s="43"/>
      <c r="CA1015" s="43"/>
      <c r="CB1015" s="43"/>
      <c r="CC1015" s="43"/>
      <c r="CD1015" s="43"/>
      <c r="CE1015" s="43"/>
      <c r="CF1015" s="43"/>
    </row>
    <row r="1016" spans="18:84">
      <c r="R1016" s="43"/>
      <c r="S1016" s="43"/>
      <c r="T1016" s="43"/>
      <c r="U1016" s="43"/>
      <c r="V1016" s="43"/>
      <c r="W1016" s="43"/>
      <c r="X1016" s="43"/>
      <c r="Y1016" s="43"/>
      <c r="Z1016" s="43"/>
      <c r="AA1016" s="43"/>
      <c r="AB1016" s="43"/>
      <c r="AC1016" s="43"/>
      <c r="AD1016" s="43"/>
      <c r="AE1016" s="43"/>
      <c r="AF1016" s="43"/>
      <c r="AG1016" s="43"/>
      <c r="AH1016" s="43"/>
      <c r="AI1016" s="43"/>
      <c r="AJ1016" s="43"/>
      <c r="AK1016" s="43"/>
      <c r="AL1016" s="43"/>
      <c r="AM1016" s="43"/>
      <c r="AN1016" s="43"/>
      <c r="AO1016" s="43"/>
      <c r="AP1016" s="43"/>
      <c r="AQ1016" s="43"/>
      <c r="AR1016" s="43"/>
      <c r="AS1016" s="43"/>
      <c r="AT1016" s="43"/>
      <c r="AU1016" s="43"/>
      <c r="AV1016" s="43"/>
      <c r="AW1016" s="43"/>
      <c r="AX1016" s="43"/>
      <c r="AY1016" s="43"/>
      <c r="AZ1016" s="43"/>
      <c r="BA1016" s="43"/>
      <c r="BB1016" s="43"/>
      <c r="BC1016" s="43"/>
      <c r="BD1016" s="43"/>
      <c r="BE1016" s="43"/>
      <c r="BF1016" s="43"/>
      <c r="BG1016" s="43"/>
      <c r="BH1016" s="43"/>
      <c r="BI1016" s="43"/>
      <c r="BJ1016" s="43"/>
      <c r="BK1016" s="43"/>
      <c r="BL1016" s="43"/>
      <c r="BM1016" s="43"/>
      <c r="BN1016" s="43"/>
      <c r="BO1016" s="43"/>
      <c r="BP1016" s="43"/>
      <c r="BQ1016" s="43"/>
      <c r="BR1016" s="43"/>
      <c r="BS1016" s="43"/>
      <c r="BT1016" s="43"/>
      <c r="BU1016" s="43"/>
      <c r="BV1016" s="43"/>
      <c r="BW1016" s="43"/>
      <c r="BX1016" s="43"/>
      <c r="BY1016" s="43"/>
      <c r="BZ1016" s="43"/>
      <c r="CA1016" s="43"/>
      <c r="CB1016" s="43"/>
      <c r="CC1016" s="43"/>
      <c r="CD1016" s="43"/>
      <c r="CE1016" s="43"/>
      <c r="CF1016" s="43"/>
    </row>
    <row r="1017" spans="18:84">
      <c r="R1017" s="43"/>
      <c r="S1017" s="43"/>
      <c r="T1017" s="43"/>
      <c r="U1017" s="43"/>
      <c r="V1017" s="43"/>
      <c r="W1017" s="43"/>
      <c r="X1017" s="43"/>
      <c r="Y1017" s="43"/>
      <c r="Z1017" s="43"/>
      <c r="AA1017" s="43"/>
      <c r="AB1017" s="43"/>
      <c r="AC1017" s="43"/>
      <c r="AD1017" s="43"/>
      <c r="AE1017" s="43"/>
      <c r="AF1017" s="43"/>
      <c r="AG1017" s="43"/>
      <c r="AH1017" s="43"/>
      <c r="AI1017" s="43"/>
      <c r="AJ1017" s="43"/>
      <c r="AK1017" s="43"/>
      <c r="AL1017" s="43"/>
      <c r="AM1017" s="43"/>
      <c r="AN1017" s="43"/>
      <c r="AO1017" s="43"/>
      <c r="AP1017" s="43"/>
      <c r="AQ1017" s="43"/>
      <c r="AR1017" s="43"/>
      <c r="AS1017" s="43"/>
      <c r="AT1017" s="43"/>
      <c r="AU1017" s="43"/>
      <c r="AV1017" s="43"/>
      <c r="AW1017" s="43"/>
      <c r="AX1017" s="43"/>
      <c r="AY1017" s="43"/>
      <c r="AZ1017" s="43"/>
      <c r="BA1017" s="43"/>
      <c r="BB1017" s="43"/>
      <c r="BC1017" s="43"/>
      <c r="BD1017" s="43"/>
      <c r="BE1017" s="43"/>
      <c r="BF1017" s="43"/>
      <c r="BG1017" s="43"/>
      <c r="BH1017" s="43"/>
      <c r="BI1017" s="43"/>
      <c r="BJ1017" s="43"/>
      <c r="BK1017" s="43"/>
      <c r="BL1017" s="43"/>
      <c r="BM1017" s="43"/>
      <c r="BN1017" s="43"/>
      <c r="BO1017" s="43"/>
      <c r="BP1017" s="43"/>
      <c r="BQ1017" s="43"/>
      <c r="BR1017" s="43"/>
      <c r="BS1017" s="43"/>
      <c r="BT1017" s="43"/>
      <c r="BU1017" s="43"/>
      <c r="BV1017" s="43"/>
      <c r="BW1017" s="43"/>
      <c r="BX1017" s="43"/>
      <c r="BY1017" s="43"/>
      <c r="BZ1017" s="43"/>
      <c r="CA1017" s="43"/>
      <c r="CB1017" s="43"/>
      <c r="CC1017" s="43"/>
      <c r="CD1017" s="43"/>
      <c r="CE1017" s="43"/>
      <c r="CF1017" s="43"/>
    </row>
    <row r="1018" spans="18:84">
      <c r="R1018" s="43"/>
      <c r="S1018" s="43"/>
      <c r="T1018" s="43"/>
      <c r="U1018" s="43"/>
      <c r="V1018" s="43"/>
      <c r="W1018" s="43"/>
      <c r="X1018" s="43"/>
      <c r="Y1018" s="43"/>
      <c r="Z1018" s="43"/>
      <c r="AA1018" s="43"/>
      <c r="AB1018" s="43"/>
      <c r="AC1018" s="43"/>
      <c r="AD1018" s="43"/>
      <c r="AE1018" s="43"/>
      <c r="AF1018" s="43"/>
      <c r="AG1018" s="43"/>
      <c r="AH1018" s="43"/>
      <c r="AI1018" s="43"/>
      <c r="AJ1018" s="43"/>
      <c r="AK1018" s="43"/>
      <c r="AL1018" s="43"/>
      <c r="AM1018" s="43"/>
      <c r="AN1018" s="43"/>
      <c r="AO1018" s="43"/>
      <c r="AP1018" s="43"/>
      <c r="AQ1018" s="43"/>
      <c r="AR1018" s="43"/>
      <c r="AS1018" s="43"/>
      <c r="AT1018" s="43"/>
      <c r="AU1018" s="43"/>
      <c r="AV1018" s="43"/>
      <c r="AW1018" s="43"/>
      <c r="AX1018" s="43"/>
      <c r="AY1018" s="43"/>
      <c r="AZ1018" s="43"/>
      <c r="BA1018" s="43"/>
      <c r="BB1018" s="43"/>
      <c r="BC1018" s="43"/>
      <c r="BD1018" s="43"/>
      <c r="BE1018" s="43"/>
      <c r="BF1018" s="43"/>
      <c r="BG1018" s="43"/>
      <c r="BH1018" s="43"/>
      <c r="BI1018" s="43"/>
      <c r="BJ1018" s="43"/>
      <c r="BK1018" s="43"/>
      <c r="BL1018" s="43"/>
      <c r="BM1018" s="43"/>
      <c r="BN1018" s="43"/>
      <c r="BO1018" s="43"/>
      <c r="BP1018" s="43"/>
      <c r="BQ1018" s="43"/>
      <c r="BR1018" s="43"/>
      <c r="BS1018" s="43"/>
      <c r="BT1018" s="43"/>
      <c r="BU1018" s="43"/>
      <c r="BV1018" s="43"/>
      <c r="BW1018" s="43"/>
      <c r="BX1018" s="43"/>
      <c r="BY1018" s="43"/>
      <c r="BZ1018" s="43"/>
      <c r="CA1018" s="43"/>
      <c r="CB1018" s="43"/>
      <c r="CC1018" s="43"/>
      <c r="CD1018" s="43"/>
      <c r="CE1018" s="43"/>
      <c r="CF1018" s="43"/>
    </row>
    <row r="1019" spans="18:84">
      <c r="R1019" s="43"/>
      <c r="S1019" s="43"/>
      <c r="T1019" s="43"/>
      <c r="U1019" s="43"/>
      <c r="V1019" s="43"/>
      <c r="W1019" s="43"/>
      <c r="X1019" s="43"/>
      <c r="Y1019" s="43"/>
      <c r="Z1019" s="43"/>
      <c r="AA1019" s="43"/>
      <c r="AB1019" s="43"/>
      <c r="AC1019" s="43"/>
      <c r="AD1019" s="43"/>
      <c r="AE1019" s="43"/>
      <c r="AF1019" s="43"/>
      <c r="AG1019" s="43"/>
      <c r="AH1019" s="43"/>
      <c r="AI1019" s="43"/>
      <c r="AJ1019" s="43"/>
      <c r="AK1019" s="43"/>
      <c r="AL1019" s="43"/>
      <c r="AM1019" s="43"/>
      <c r="AN1019" s="43"/>
      <c r="AO1019" s="43"/>
      <c r="AP1019" s="43"/>
      <c r="AQ1019" s="43"/>
      <c r="AR1019" s="43"/>
      <c r="AS1019" s="43"/>
      <c r="AT1019" s="43"/>
      <c r="AU1019" s="43"/>
      <c r="AV1019" s="43"/>
      <c r="AW1019" s="43"/>
      <c r="AX1019" s="43"/>
      <c r="AY1019" s="43"/>
      <c r="AZ1019" s="43"/>
      <c r="BA1019" s="43"/>
      <c r="BB1019" s="43"/>
      <c r="BC1019" s="43"/>
      <c r="BD1019" s="43"/>
      <c r="BE1019" s="43"/>
      <c r="BF1019" s="43"/>
      <c r="BG1019" s="43"/>
      <c r="BH1019" s="43"/>
      <c r="BI1019" s="43"/>
      <c r="BJ1019" s="43"/>
      <c r="BK1019" s="43"/>
      <c r="BL1019" s="43"/>
      <c r="BM1019" s="43"/>
      <c r="BN1019" s="43"/>
      <c r="BO1019" s="43"/>
      <c r="BP1019" s="43"/>
      <c r="BQ1019" s="43"/>
      <c r="BR1019" s="43"/>
      <c r="BS1019" s="43"/>
      <c r="BT1019" s="43"/>
      <c r="BU1019" s="43"/>
      <c r="BV1019" s="43"/>
      <c r="BW1019" s="43"/>
      <c r="BX1019" s="43"/>
      <c r="BY1019" s="43"/>
      <c r="BZ1019" s="43"/>
      <c r="CA1019" s="43"/>
      <c r="CB1019" s="43"/>
      <c r="CC1019" s="43"/>
      <c r="CD1019" s="43"/>
      <c r="CE1019" s="43"/>
      <c r="CF1019" s="43"/>
    </row>
    <row r="1020" spans="18:84">
      <c r="R1020" s="43"/>
      <c r="S1020" s="43"/>
      <c r="T1020" s="43"/>
      <c r="U1020" s="43"/>
      <c r="V1020" s="43"/>
      <c r="W1020" s="43"/>
      <c r="X1020" s="43"/>
      <c r="Y1020" s="43"/>
      <c r="Z1020" s="43"/>
      <c r="AA1020" s="43"/>
      <c r="AB1020" s="43"/>
      <c r="AC1020" s="43"/>
      <c r="AD1020" s="43"/>
      <c r="AE1020" s="43"/>
      <c r="AF1020" s="43"/>
      <c r="AG1020" s="43"/>
      <c r="AH1020" s="43"/>
      <c r="AI1020" s="43"/>
      <c r="AJ1020" s="43"/>
      <c r="AK1020" s="43"/>
      <c r="AL1020" s="43"/>
      <c r="AM1020" s="43"/>
      <c r="AN1020" s="43"/>
      <c r="AO1020" s="43"/>
      <c r="AP1020" s="43"/>
      <c r="AQ1020" s="43"/>
      <c r="AR1020" s="43"/>
      <c r="AS1020" s="43"/>
      <c r="AT1020" s="43"/>
      <c r="AU1020" s="43"/>
      <c r="AV1020" s="43"/>
      <c r="AW1020" s="43"/>
      <c r="AX1020" s="43"/>
      <c r="AY1020" s="43"/>
      <c r="AZ1020" s="43"/>
      <c r="BA1020" s="43"/>
      <c r="BB1020" s="43"/>
      <c r="BC1020" s="43"/>
      <c r="BD1020" s="43"/>
      <c r="BE1020" s="43"/>
      <c r="BF1020" s="43"/>
      <c r="BG1020" s="43"/>
      <c r="BH1020" s="43"/>
      <c r="BI1020" s="43"/>
      <c r="BJ1020" s="43"/>
      <c r="BK1020" s="43"/>
      <c r="BL1020" s="43"/>
      <c r="BM1020" s="43"/>
      <c r="BN1020" s="43"/>
      <c r="BO1020" s="43"/>
      <c r="BP1020" s="43"/>
      <c r="BQ1020" s="43"/>
      <c r="BR1020" s="43"/>
      <c r="BS1020" s="43"/>
      <c r="BT1020" s="43"/>
      <c r="BU1020" s="43"/>
      <c r="BV1020" s="43"/>
      <c r="BW1020" s="43"/>
      <c r="BX1020" s="43"/>
      <c r="BY1020" s="43"/>
      <c r="BZ1020" s="43"/>
      <c r="CA1020" s="43"/>
      <c r="CB1020" s="43"/>
      <c r="CC1020" s="43"/>
      <c r="CD1020" s="43"/>
      <c r="CE1020" s="43"/>
      <c r="CF1020" s="43"/>
    </row>
    <row r="1021" spans="18:84">
      <c r="R1021" s="43"/>
      <c r="S1021" s="43"/>
      <c r="T1021" s="43"/>
      <c r="U1021" s="43"/>
      <c r="V1021" s="43"/>
      <c r="W1021" s="43"/>
      <c r="X1021" s="43"/>
      <c r="Y1021" s="43"/>
      <c r="Z1021" s="43"/>
      <c r="AA1021" s="43"/>
      <c r="AB1021" s="43"/>
      <c r="AC1021" s="43"/>
      <c r="AD1021" s="43"/>
      <c r="AE1021" s="43"/>
      <c r="AF1021" s="43"/>
      <c r="AG1021" s="43"/>
      <c r="AH1021" s="43"/>
      <c r="AI1021" s="43"/>
      <c r="AJ1021" s="43"/>
      <c r="AK1021" s="43"/>
      <c r="AL1021" s="43"/>
      <c r="AM1021" s="43"/>
      <c r="AN1021" s="43"/>
      <c r="AO1021" s="43"/>
      <c r="AP1021" s="43"/>
      <c r="AQ1021" s="43"/>
      <c r="AR1021" s="43"/>
      <c r="AS1021" s="43"/>
      <c r="AT1021" s="43"/>
      <c r="AU1021" s="43"/>
      <c r="AV1021" s="43"/>
      <c r="AW1021" s="43"/>
      <c r="AX1021" s="43"/>
      <c r="AY1021" s="43"/>
      <c r="AZ1021" s="43"/>
      <c r="BA1021" s="43"/>
      <c r="BB1021" s="43"/>
      <c r="BC1021" s="43"/>
      <c r="BD1021" s="43"/>
      <c r="BE1021" s="43"/>
      <c r="BF1021" s="43"/>
      <c r="BG1021" s="43"/>
      <c r="BH1021" s="43"/>
      <c r="BI1021" s="43"/>
      <c r="BJ1021" s="43"/>
      <c r="BK1021" s="43"/>
      <c r="BL1021" s="43"/>
      <c r="BM1021" s="43"/>
      <c r="BN1021" s="43"/>
      <c r="BO1021" s="43"/>
      <c r="BP1021" s="43"/>
      <c r="BQ1021" s="43"/>
      <c r="BR1021" s="43"/>
      <c r="BS1021" s="43"/>
      <c r="BT1021" s="43"/>
      <c r="BU1021" s="43"/>
      <c r="BV1021" s="43"/>
      <c r="BW1021" s="43"/>
      <c r="BX1021" s="43"/>
      <c r="BY1021" s="43"/>
      <c r="BZ1021" s="43"/>
      <c r="CA1021" s="43"/>
      <c r="CB1021" s="43"/>
      <c r="CC1021" s="43"/>
      <c r="CD1021" s="43"/>
      <c r="CE1021" s="43"/>
      <c r="CF1021" s="43"/>
    </row>
    <row r="1022" spans="18:84">
      <c r="R1022" s="43"/>
      <c r="S1022" s="43"/>
      <c r="T1022" s="43"/>
      <c r="U1022" s="43"/>
      <c r="V1022" s="43"/>
      <c r="W1022" s="43"/>
      <c r="X1022" s="43"/>
      <c r="Y1022" s="43"/>
      <c r="Z1022" s="43"/>
      <c r="AA1022" s="43"/>
      <c r="AB1022" s="43"/>
      <c r="AC1022" s="43"/>
      <c r="AD1022" s="43"/>
      <c r="AE1022" s="43"/>
      <c r="AF1022" s="43"/>
      <c r="AG1022" s="43"/>
      <c r="AH1022" s="43"/>
      <c r="AI1022" s="43"/>
      <c r="AJ1022" s="43"/>
      <c r="AK1022" s="43"/>
      <c r="AL1022" s="43"/>
      <c r="AM1022" s="43"/>
      <c r="AN1022" s="43"/>
      <c r="AO1022" s="43"/>
      <c r="AP1022" s="43"/>
      <c r="AQ1022" s="43"/>
      <c r="AR1022" s="43"/>
      <c r="AS1022" s="43"/>
      <c r="AT1022" s="43"/>
      <c r="AU1022" s="43"/>
      <c r="AV1022" s="43"/>
      <c r="AW1022" s="43"/>
      <c r="AX1022" s="43"/>
      <c r="AY1022" s="43"/>
      <c r="AZ1022" s="43"/>
      <c r="BA1022" s="43"/>
      <c r="BB1022" s="43"/>
      <c r="BC1022" s="43"/>
      <c r="BD1022" s="43"/>
      <c r="BE1022" s="43"/>
      <c r="BF1022" s="43"/>
      <c r="BG1022" s="43"/>
      <c r="BH1022" s="43"/>
      <c r="BI1022" s="43"/>
      <c r="BJ1022" s="43"/>
      <c r="BK1022" s="43"/>
      <c r="BL1022" s="43"/>
      <c r="BM1022" s="43"/>
      <c r="BN1022" s="43"/>
      <c r="BO1022" s="43"/>
      <c r="BP1022" s="43"/>
      <c r="BQ1022" s="43"/>
      <c r="BR1022" s="43"/>
      <c r="BS1022" s="43"/>
      <c r="BT1022" s="43"/>
      <c r="BU1022" s="43"/>
      <c r="BV1022" s="43"/>
      <c r="BW1022" s="43"/>
      <c r="BX1022" s="43"/>
      <c r="BY1022" s="43"/>
      <c r="BZ1022" s="43"/>
      <c r="CA1022" s="43"/>
      <c r="CB1022" s="43"/>
      <c r="CC1022" s="43"/>
      <c r="CD1022" s="43"/>
      <c r="CE1022" s="43"/>
      <c r="CF1022" s="43"/>
    </row>
    <row r="1023" spans="18:84">
      <c r="R1023" s="43"/>
      <c r="S1023" s="43"/>
      <c r="T1023" s="43"/>
      <c r="U1023" s="43"/>
      <c r="V1023" s="43"/>
      <c r="W1023" s="43"/>
      <c r="X1023" s="43"/>
      <c r="Y1023" s="43"/>
      <c r="Z1023" s="43"/>
      <c r="AA1023" s="43"/>
      <c r="AB1023" s="43"/>
      <c r="AC1023" s="43"/>
      <c r="AD1023" s="43"/>
      <c r="AE1023" s="43"/>
      <c r="AF1023" s="43"/>
      <c r="AG1023" s="43"/>
      <c r="AH1023" s="43"/>
      <c r="AI1023" s="43"/>
      <c r="AJ1023" s="43"/>
      <c r="AK1023" s="43"/>
      <c r="AL1023" s="43"/>
      <c r="AM1023" s="43"/>
      <c r="AN1023" s="43"/>
      <c r="AO1023" s="43"/>
      <c r="AP1023" s="43"/>
      <c r="AQ1023" s="43"/>
      <c r="AR1023" s="43"/>
      <c r="AS1023" s="43"/>
      <c r="AT1023" s="43"/>
      <c r="AU1023" s="43"/>
      <c r="AV1023" s="43"/>
      <c r="AW1023" s="43"/>
      <c r="AX1023" s="43"/>
      <c r="AY1023" s="43"/>
      <c r="AZ1023" s="43"/>
      <c r="BA1023" s="43"/>
      <c r="BB1023" s="43"/>
      <c r="BC1023" s="43"/>
      <c r="BD1023" s="43"/>
      <c r="BE1023" s="43"/>
      <c r="BF1023" s="43"/>
      <c r="BG1023" s="43"/>
      <c r="BH1023" s="43"/>
      <c r="BI1023" s="43"/>
      <c r="BJ1023" s="43"/>
      <c r="BK1023" s="43"/>
      <c r="BL1023" s="43"/>
      <c r="BM1023" s="43"/>
      <c r="BN1023" s="43"/>
      <c r="BO1023" s="43"/>
      <c r="BP1023" s="43"/>
      <c r="BQ1023" s="43"/>
      <c r="BR1023" s="43"/>
      <c r="BS1023" s="43"/>
      <c r="BT1023" s="43"/>
      <c r="BU1023" s="43"/>
      <c r="BV1023" s="43"/>
      <c r="BW1023" s="43"/>
      <c r="BX1023" s="43"/>
      <c r="BY1023" s="43"/>
      <c r="BZ1023" s="43"/>
      <c r="CA1023" s="43"/>
      <c r="CB1023" s="43"/>
      <c r="CC1023" s="43"/>
      <c r="CD1023" s="43"/>
      <c r="CE1023" s="43"/>
      <c r="CF1023" s="43"/>
    </row>
    <row r="1024" spans="18:84">
      <c r="R1024" s="43"/>
      <c r="S1024" s="43"/>
      <c r="T1024" s="43"/>
      <c r="U1024" s="43"/>
      <c r="V1024" s="43"/>
      <c r="W1024" s="43"/>
      <c r="X1024" s="43"/>
      <c r="Y1024" s="43"/>
      <c r="Z1024" s="43"/>
      <c r="AA1024" s="43"/>
      <c r="AB1024" s="43"/>
      <c r="AC1024" s="43"/>
      <c r="AD1024" s="43"/>
      <c r="AE1024" s="43"/>
      <c r="AF1024" s="43"/>
      <c r="AG1024" s="43"/>
      <c r="AH1024" s="43"/>
      <c r="AI1024" s="43"/>
      <c r="AJ1024" s="43"/>
      <c r="AK1024" s="43"/>
      <c r="AL1024" s="43"/>
      <c r="AM1024" s="43"/>
      <c r="AN1024" s="43"/>
      <c r="AO1024" s="43"/>
      <c r="AP1024" s="43"/>
      <c r="AQ1024" s="43"/>
      <c r="AR1024" s="43"/>
      <c r="AS1024" s="43"/>
      <c r="AT1024" s="43"/>
      <c r="AU1024" s="43"/>
      <c r="AV1024" s="43"/>
      <c r="AW1024" s="43"/>
      <c r="AX1024" s="43"/>
      <c r="AY1024" s="43"/>
      <c r="AZ1024" s="43"/>
      <c r="BA1024" s="43"/>
      <c r="BB1024" s="43"/>
      <c r="BC1024" s="43"/>
      <c r="BD1024" s="43"/>
      <c r="BE1024" s="43"/>
      <c r="BF1024" s="43"/>
      <c r="BG1024" s="43"/>
      <c r="BH1024" s="43"/>
      <c r="BI1024" s="43"/>
      <c r="BJ1024" s="43"/>
      <c r="BK1024" s="43"/>
      <c r="BL1024" s="43"/>
      <c r="BM1024" s="43"/>
      <c r="BN1024" s="43"/>
      <c r="BO1024" s="43"/>
      <c r="BP1024" s="43"/>
      <c r="BQ1024" s="43"/>
      <c r="BR1024" s="43"/>
      <c r="BS1024" s="43"/>
      <c r="BT1024" s="43"/>
      <c r="BU1024" s="43"/>
      <c r="BV1024" s="43"/>
      <c r="BW1024" s="43"/>
      <c r="BX1024" s="43"/>
      <c r="BY1024" s="43"/>
      <c r="BZ1024" s="43"/>
      <c r="CA1024" s="43"/>
      <c r="CB1024" s="43"/>
      <c r="CC1024" s="43"/>
      <c r="CD1024" s="43"/>
      <c r="CE1024" s="43"/>
      <c r="CF1024" s="43"/>
    </row>
    <row r="1025" spans="18:84">
      <c r="R1025" s="43"/>
      <c r="S1025" s="43"/>
      <c r="T1025" s="43"/>
      <c r="U1025" s="43"/>
      <c r="V1025" s="43"/>
      <c r="W1025" s="43"/>
      <c r="X1025" s="43"/>
      <c r="Y1025" s="43"/>
      <c r="Z1025" s="43"/>
      <c r="AA1025" s="43"/>
      <c r="AB1025" s="43"/>
      <c r="AC1025" s="43"/>
      <c r="AD1025" s="43"/>
      <c r="AE1025" s="43"/>
      <c r="AF1025" s="43"/>
      <c r="AG1025" s="43"/>
      <c r="AH1025" s="43"/>
      <c r="AI1025" s="43"/>
      <c r="AJ1025" s="43"/>
      <c r="AK1025" s="43"/>
      <c r="AL1025" s="43"/>
      <c r="AM1025" s="43"/>
      <c r="AN1025" s="43"/>
      <c r="AO1025" s="43"/>
      <c r="AP1025" s="43"/>
      <c r="AQ1025" s="43"/>
      <c r="AR1025" s="43"/>
      <c r="AS1025" s="43"/>
      <c r="AT1025" s="43"/>
      <c r="AU1025" s="43"/>
      <c r="AV1025" s="43"/>
      <c r="AW1025" s="43"/>
      <c r="AX1025" s="43"/>
      <c r="AY1025" s="43"/>
      <c r="AZ1025" s="43"/>
      <c r="BA1025" s="43"/>
      <c r="BB1025" s="43"/>
      <c r="BC1025" s="43"/>
      <c r="BD1025" s="43"/>
      <c r="BE1025" s="43"/>
      <c r="BF1025" s="43"/>
      <c r="BG1025" s="43"/>
      <c r="BH1025" s="43"/>
      <c r="BI1025" s="43"/>
      <c r="BJ1025" s="43"/>
      <c r="BK1025" s="43"/>
      <c r="BL1025" s="43"/>
      <c r="BM1025" s="43"/>
      <c r="BN1025" s="43"/>
      <c r="BO1025" s="43"/>
      <c r="BP1025" s="43"/>
      <c r="BQ1025" s="43"/>
      <c r="BR1025" s="43"/>
      <c r="BS1025" s="43"/>
      <c r="BT1025" s="43"/>
      <c r="BU1025" s="43"/>
      <c r="BV1025" s="43"/>
      <c r="BW1025" s="43"/>
      <c r="BX1025" s="43"/>
      <c r="BY1025" s="43"/>
      <c r="BZ1025" s="43"/>
      <c r="CA1025" s="43"/>
      <c r="CB1025" s="43"/>
      <c r="CC1025" s="43"/>
      <c r="CD1025" s="43"/>
      <c r="CE1025" s="43"/>
      <c r="CF1025" s="43"/>
    </row>
    <row r="1026" spans="18:84">
      <c r="R1026" s="43"/>
      <c r="S1026" s="43"/>
      <c r="T1026" s="43"/>
      <c r="U1026" s="43"/>
      <c r="V1026" s="43"/>
      <c r="W1026" s="43"/>
      <c r="X1026" s="43"/>
      <c r="Y1026" s="43"/>
      <c r="Z1026" s="43"/>
      <c r="AA1026" s="43"/>
      <c r="AB1026" s="43"/>
      <c r="AC1026" s="43"/>
      <c r="AD1026" s="43"/>
      <c r="AE1026" s="43"/>
      <c r="AF1026" s="43"/>
      <c r="AG1026" s="43"/>
      <c r="AH1026" s="43"/>
      <c r="AI1026" s="43"/>
      <c r="AJ1026" s="43"/>
      <c r="AK1026" s="43"/>
      <c r="AL1026" s="43"/>
      <c r="AM1026" s="43"/>
      <c r="AN1026" s="43"/>
      <c r="AO1026" s="43"/>
      <c r="AP1026" s="43"/>
      <c r="AQ1026" s="43"/>
      <c r="AR1026" s="43"/>
      <c r="AS1026" s="43"/>
      <c r="AT1026" s="43"/>
      <c r="AU1026" s="43"/>
      <c r="AV1026" s="43"/>
      <c r="AW1026" s="43"/>
      <c r="AX1026" s="43"/>
      <c r="AY1026" s="43"/>
      <c r="AZ1026" s="43"/>
      <c r="BA1026" s="43"/>
      <c r="BB1026" s="43"/>
      <c r="BC1026" s="43"/>
      <c r="BD1026" s="43"/>
      <c r="BE1026" s="43"/>
      <c r="BF1026" s="43"/>
      <c r="BG1026" s="43"/>
      <c r="BH1026" s="43"/>
      <c r="BI1026" s="43"/>
      <c r="BJ1026" s="43"/>
      <c r="BK1026" s="43"/>
      <c r="BL1026" s="43"/>
      <c r="BM1026" s="43"/>
      <c r="BN1026" s="43"/>
      <c r="BO1026" s="43"/>
      <c r="BP1026" s="43"/>
      <c r="BQ1026" s="43"/>
      <c r="BR1026" s="43"/>
      <c r="BS1026" s="43"/>
      <c r="BT1026" s="43"/>
      <c r="BU1026" s="43"/>
      <c r="BV1026" s="43"/>
      <c r="BW1026" s="43"/>
      <c r="BX1026" s="43"/>
      <c r="BY1026" s="43"/>
      <c r="BZ1026" s="43"/>
      <c r="CA1026" s="43"/>
      <c r="CB1026" s="43"/>
      <c r="CC1026" s="43"/>
      <c r="CD1026" s="43"/>
      <c r="CE1026" s="43"/>
      <c r="CF1026" s="43"/>
    </row>
    <row r="1027" spans="18:84">
      <c r="R1027" s="43"/>
      <c r="S1027" s="43"/>
      <c r="T1027" s="43"/>
      <c r="U1027" s="43"/>
      <c r="V1027" s="43"/>
      <c r="W1027" s="43"/>
      <c r="X1027" s="43"/>
      <c r="Y1027" s="43"/>
      <c r="Z1027" s="43"/>
      <c r="AA1027" s="43"/>
      <c r="AB1027" s="43"/>
      <c r="AC1027" s="43"/>
      <c r="AD1027" s="43"/>
      <c r="AE1027" s="43"/>
      <c r="AF1027" s="43"/>
      <c r="AG1027" s="43"/>
      <c r="AH1027" s="43"/>
      <c r="AI1027" s="43"/>
      <c r="AJ1027" s="43"/>
      <c r="AK1027" s="43"/>
      <c r="AL1027" s="43"/>
      <c r="AM1027" s="43"/>
      <c r="AN1027" s="43"/>
      <c r="AO1027" s="43"/>
      <c r="AP1027" s="43"/>
      <c r="AQ1027" s="43"/>
      <c r="AR1027" s="43"/>
      <c r="AS1027" s="43"/>
      <c r="AT1027" s="43"/>
      <c r="AU1027" s="43"/>
      <c r="AV1027" s="43"/>
      <c r="AW1027" s="43"/>
      <c r="AX1027" s="43"/>
      <c r="AY1027" s="43"/>
      <c r="AZ1027" s="43"/>
      <c r="BA1027" s="43"/>
      <c r="BB1027" s="43"/>
      <c r="BC1027" s="43"/>
      <c r="BD1027" s="43"/>
      <c r="BE1027" s="43"/>
      <c r="BF1027" s="43"/>
      <c r="BG1027" s="43"/>
      <c r="BH1027" s="43"/>
      <c r="BI1027" s="43"/>
      <c r="BJ1027" s="43"/>
      <c r="BK1027" s="43"/>
      <c r="BL1027" s="43"/>
      <c r="BM1027" s="43"/>
      <c r="BN1027" s="43"/>
      <c r="BO1027" s="43"/>
      <c r="BP1027" s="43"/>
      <c r="BQ1027" s="43"/>
      <c r="BR1027" s="43"/>
      <c r="BS1027" s="43"/>
      <c r="BT1027" s="43"/>
      <c r="BU1027" s="43"/>
      <c r="BV1027" s="43"/>
      <c r="BW1027" s="43"/>
      <c r="BX1027" s="43"/>
      <c r="BY1027" s="43"/>
      <c r="BZ1027" s="43"/>
      <c r="CA1027" s="43"/>
      <c r="CB1027" s="43"/>
      <c r="CC1027" s="43"/>
      <c r="CD1027" s="43"/>
      <c r="CE1027" s="43"/>
      <c r="CF1027" s="43"/>
    </row>
    <row r="1028" spans="18:84">
      <c r="R1028" s="43"/>
      <c r="S1028" s="43"/>
      <c r="T1028" s="43"/>
      <c r="U1028" s="43"/>
      <c r="V1028" s="43"/>
      <c r="W1028" s="43"/>
      <c r="X1028" s="43"/>
      <c r="Y1028" s="43"/>
      <c r="Z1028" s="43"/>
      <c r="AA1028" s="43"/>
      <c r="AB1028" s="43"/>
      <c r="AC1028" s="43"/>
      <c r="AD1028" s="43"/>
      <c r="AE1028" s="43"/>
      <c r="AF1028" s="43"/>
      <c r="AG1028" s="43"/>
      <c r="AH1028" s="43"/>
      <c r="AI1028" s="43"/>
      <c r="AJ1028" s="43"/>
      <c r="AK1028" s="43"/>
      <c r="AL1028" s="43"/>
      <c r="AM1028" s="43"/>
      <c r="AN1028" s="43"/>
      <c r="AO1028" s="43"/>
      <c r="AP1028" s="43"/>
      <c r="AQ1028" s="43"/>
      <c r="AR1028" s="43"/>
      <c r="AS1028" s="43"/>
      <c r="AT1028" s="43"/>
      <c r="AU1028" s="43"/>
      <c r="AV1028" s="43"/>
      <c r="AW1028" s="43"/>
      <c r="AX1028" s="43"/>
      <c r="AY1028" s="43"/>
      <c r="AZ1028" s="43"/>
      <c r="BA1028" s="43"/>
      <c r="BB1028" s="43"/>
      <c r="BC1028" s="43"/>
      <c r="BD1028" s="43"/>
      <c r="BE1028" s="43"/>
      <c r="BF1028" s="43"/>
      <c r="BG1028" s="43"/>
      <c r="BH1028" s="43"/>
      <c r="BI1028" s="43"/>
      <c r="BJ1028" s="43"/>
      <c r="BK1028" s="43"/>
      <c r="BL1028" s="43"/>
      <c r="BM1028" s="43"/>
      <c r="BN1028" s="43"/>
      <c r="BO1028" s="43"/>
      <c r="BP1028" s="43"/>
      <c r="BQ1028" s="43"/>
      <c r="BR1028" s="43"/>
      <c r="BS1028" s="43"/>
      <c r="BT1028" s="43"/>
      <c r="BU1028" s="43"/>
      <c r="BV1028" s="43"/>
      <c r="BW1028" s="43"/>
      <c r="BX1028" s="43"/>
      <c r="BY1028" s="43"/>
      <c r="BZ1028" s="43"/>
      <c r="CA1028" s="43"/>
      <c r="CB1028" s="43"/>
      <c r="CC1028" s="43"/>
      <c r="CD1028" s="43"/>
      <c r="CE1028" s="43"/>
      <c r="CF1028" s="43"/>
    </row>
    <row r="1029" spans="18:84">
      <c r="R1029" s="43"/>
      <c r="S1029" s="43"/>
      <c r="T1029" s="43"/>
      <c r="U1029" s="43"/>
      <c r="V1029" s="43"/>
      <c r="W1029" s="43"/>
      <c r="X1029" s="43"/>
      <c r="Y1029" s="43"/>
      <c r="Z1029" s="43"/>
      <c r="AA1029" s="43"/>
      <c r="AB1029" s="43"/>
      <c r="AC1029" s="43"/>
      <c r="AD1029" s="43"/>
      <c r="AE1029" s="43"/>
      <c r="AF1029" s="43"/>
      <c r="AG1029" s="43"/>
      <c r="AH1029" s="43"/>
      <c r="AI1029" s="43"/>
      <c r="AJ1029" s="43"/>
      <c r="AK1029" s="43"/>
      <c r="AL1029" s="43"/>
      <c r="AM1029" s="43"/>
      <c r="AN1029" s="43"/>
      <c r="AO1029" s="43"/>
      <c r="AP1029" s="43"/>
      <c r="AQ1029" s="43"/>
      <c r="AR1029" s="43"/>
      <c r="AS1029" s="43"/>
      <c r="AT1029" s="43"/>
      <c r="AU1029" s="43"/>
      <c r="AV1029" s="43"/>
      <c r="AW1029" s="43"/>
      <c r="AX1029" s="43"/>
      <c r="AY1029" s="43"/>
      <c r="AZ1029" s="43"/>
      <c r="BA1029" s="43"/>
      <c r="BB1029" s="43"/>
      <c r="BC1029" s="43"/>
      <c r="BD1029" s="43"/>
      <c r="BE1029" s="43"/>
      <c r="BF1029" s="43"/>
      <c r="BG1029" s="43"/>
      <c r="BH1029" s="43"/>
      <c r="BI1029" s="43"/>
      <c r="BJ1029" s="43"/>
      <c r="BK1029" s="43"/>
      <c r="BL1029" s="43"/>
      <c r="BM1029" s="43"/>
      <c r="BN1029" s="43"/>
      <c r="BO1029" s="43"/>
      <c r="BP1029" s="43"/>
      <c r="BQ1029" s="43"/>
      <c r="BR1029" s="43"/>
      <c r="BS1029" s="43"/>
      <c r="BT1029" s="43"/>
      <c r="BU1029" s="43"/>
      <c r="BV1029" s="43"/>
      <c r="BW1029" s="43"/>
      <c r="BX1029" s="43"/>
      <c r="BY1029" s="43"/>
      <c r="BZ1029" s="43"/>
      <c r="CA1029" s="43"/>
      <c r="CB1029" s="43"/>
      <c r="CC1029" s="43"/>
      <c r="CD1029" s="43"/>
      <c r="CE1029" s="43"/>
      <c r="CF1029" s="43"/>
    </row>
    <row r="1030" spans="18:84">
      <c r="R1030" s="43"/>
      <c r="S1030" s="43"/>
      <c r="T1030" s="43"/>
      <c r="U1030" s="43"/>
      <c r="V1030" s="43"/>
      <c r="W1030" s="43"/>
      <c r="X1030" s="43"/>
      <c r="Y1030" s="43"/>
      <c r="Z1030" s="43"/>
      <c r="AA1030" s="43"/>
      <c r="AB1030" s="43"/>
      <c r="AC1030" s="43"/>
      <c r="AD1030" s="43"/>
      <c r="AE1030" s="43"/>
      <c r="AF1030" s="43"/>
      <c r="AG1030" s="43"/>
      <c r="AH1030" s="43"/>
      <c r="AI1030" s="43"/>
      <c r="AJ1030" s="43"/>
      <c r="AK1030" s="43"/>
      <c r="AL1030" s="43"/>
      <c r="AM1030" s="43"/>
      <c r="AN1030" s="43"/>
      <c r="AO1030" s="43"/>
      <c r="AP1030" s="43"/>
      <c r="AQ1030" s="43"/>
      <c r="AR1030" s="43"/>
      <c r="AS1030" s="43"/>
      <c r="AT1030" s="43"/>
      <c r="AU1030" s="43"/>
      <c r="AV1030" s="43"/>
      <c r="AW1030" s="43"/>
      <c r="AX1030" s="43"/>
      <c r="AY1030" s="43"/>
      <c r="AZ1030" s="43"/>
      <c r="BA1030" s="43"/>
      <c r="BB1030" s="43"/>
      <c r="BC1030" s="43"/>
      <c r="BD1030" s="43"/>
      <c r="BE1030" s="43"/>
      <c r="BF1030" s="43"/>
      <c r="BG1030" s="43"/>
      <c r="BH1030" s="43"/>
      <c r="BI1030" s="43"/>
      <c r="BJ1030" s="43"/>
      <c r="BK1030" s="43"/>
      <c r="BL1030" s="43"/>
      <c r="BM1030" s="43"/>
      <c r="BN1030" s="43"/>
      <c r="BO1030" s="43"/>
      <c r="BP1030" s="43"/>
      <c r="BQ1030" s="43"/>
      <c r="BR1030" s="43"/>
      <c r="BS1030" s="43"/>
      <c r="BT1030" s="43"/>
      <c r="BU1030" s="43"/>
      <c r="BV1030" s="43"/>
      <c r="BW1030" s="43"/>
      <c r="BX1030" s="43"/>
      <c r="BY1030" s="43"/>
      <c r="BZ1030" s="43"/>
      <c r="CA1030" s="43"/>
      <c r="CB1030" s="43"/>
      <c r="CC1030" s="43"/>
      <c r="CD1030" s="43"/>
      <c r="CE1030" s="43"/>
      <c r="CF1030" s="43"/>
    </row>
    <row r="1031" spans="18:84">
      <c r="R1031" s="43"/>
      <c r="S1031" s="43"/>
      <c r="T1031" s="43"/>
      <c r="U1031" s="43"/>
      <c r="V1031" s="43"/>
      <c r="W1031" s="43"/>
      <c r="X1031" s="43"/>
      <c r="Y1031" s="43"/>
      <c r="Z1031" s="43"/>
      <c r="AA1031" s="43"/>
      <c r="AB1031" s="43"/>
      <c r="AC1031" s="43"/>
      <c r="AD1031" s="43"/>
      <c r="AE1031" s="43"/>
      <c r="AF1031" s="43"/>
      <c r="AG1031" s="43"/>
      <c r="AH1031" s="43"/>
      <c r="AI1031" s="43"/>
      <c r="AJ1031" s="43"/>
      <c r="AK1031" s="43"/>
      <c r="AL1031" s="43"/>
      <c r="AM1031" s="43"/>
      <c r="AN1031" s="43"/>
      <c r="AO1031" s="43"/>
      <c r="AP1031" s="43"/>
      <c r="AQ1031" s="43"/>
      <c r="AR1031" s="43"/>
      <c r="AS1031" s="43"/>
      <c r="AT1031" s="43"/>
      <c r="AU1031" s="43"/>
      <c r="AV1031" s="43"/>
      <c r="AW1031" s="43"/>
      <c r="AX1031" s="43"/>
      <c r="AY1031" s="43"/>
      <c r="AZ1031" s="43"/>
      <c r="BA1031" s="43"/>
      <c r="BB1031" s="43"/>
      <c r="BC1031" s="43"/>
      <c r="BD1031" s="43"/>
      <c r="BE1031" s="43"/>
      <c r="BF1031" s="43"/>
      <c r="BG1031" s="43"/>
      <c r="BH1031" s="43"/>
      <c r="BI1031" s="43"/>
      <c r="BJ1031" s="43"/>
      <c r="BK1031" s="43"/>
      <c r="BL1031" s="43"/>
      <c r="BM1031" s="43"/>
      <c r="BN1031" s="43"/>
      <c r="BO1031" s="43"/>
      <c r="BP1031" s="43"/>
      <c r="BQ1031" s="43"/>
      <c r="BR1031" s="43"/>
      <c r="BS1031" s="43"/>
      <c r="BT1031" s="43"/>
      <c r="BU1031" s="43"/>
      <c r="BV1031" s="43"/>
      <c r="BW1031" s="43"/>
      <c r="BX1031" s="43"/>
      <c r="BY1031" s="43"/>
      <c r="BZ1031" s="43"/>
      <c r="CA1031" s="43"/>
      <c r="CB1031" s="43"/>
      <c r="CC1031" s="43"/>
      <c r="CD1031" s="43"/>
      <c r="CE1031" s="43"/>
      <c r="CF1031" s="43"/>
    </row>
    <row r="1032" spans="18:84">
      <c r="R1032" s="43"/>
      <c r="S1032" s="43"/>
      <c r="T1032" s="43"/>
      <c r="U1032" s="43"/>
      <c r="V1032" s="43"/>
      <c r="W1032" s="43"/>
      <c r="X1032" s="43"/>
      <c r="Y1032" s="43"/>
      <c r="Z1032" s="43"/>
      <c r="AA1032" s="43"/>
      <c r="AB1032" s="43"/>
      <c r="AC1032" s="43"/>
      <c r="AD1032" s="43"/>
      <c r="AE1032" s="43"/>
      <c r="AF1032" s="43"/>
      <c r="AG1032" s="43"/>
      <c r="AH1032" s="43"/>
      <c r="AI1032" s="43"/>
      <c r="AJ1032" s="43"/>
      <c r="AK1032" s="43"/>
      <c r="AL1032" s="43"/>
      <c r="AM1032" s="43"/>
      <c r="AN1032" s="43"/>
      <c r="AO1032" s="43"/>
      <c r="AP1032" s="43"/>
      <c r="AQ1032" s="43"/>
      <c r="AR1032" s="43"/>
      <c r="AS1032" s="43"/>
      <c r="AT1032" s="43"/>
      <c r="AU1032" s="43"/>
      <c r="AV1032" s="43"/>
      <c r="AW1032" s="43"/>
      <c r="AX1032" s="43"/>
      <c r="AY1032" s="43"/>
      <c r="AZ1032" s="43"/>
      <c r="BA1032" s="43"/>
      <c r="BB1032" s="43"/>
      <c r="BC1032" s="43"/>
      <c r="BD1032" s="43"/>
      <c r="BE1032" s="43"/>
      <c r="BF1032" s="43"/>
      <c r="BG1032" s="43"/>
      <c r="BH1032" s="43"/>
      <c r="BI1032" s="43"/>
      <c r="BJ1032" s="43"/>
      <c r="BK1032" s="43"/>
      <c r="BL1032" s="43"/>
      <c r="BM1032" s="43"/>
      <c r="BN1032" s="43"/>
      <c r="BO1032" s="43"/>
      <c r="BP1032" s="43"/>
      <c r="BQ1032" s="43"/>
      <c r="BR1032" s="43"/>
      <c r="BS1032" s="43"/>
      <c r="BT1032" s="43"/>
      <c r="BU1032" s="43"/>
      <c r="BV1032" s="43"/>
      <c r="BW1032" s="43"/>
      <c r="BX1032" s="43"/>
      <c r="BY1032" s="43"/>
      <c r="BZ1032" s="43"/>
      <c r="CA1032" s="43"/>
      <c r="CB1032" s="43"/>
      <c r="CC1032" s="43"/>
      <c r="CD1032" s="43"/>
      <c r="CE1032" s="43"/>
      <c r="CF1032" s="43"/>
    </row>
    <row r="1033" spans="18:84">
      <c r="R1033" s="43"/>
      <c r="S1033" s="43"/>
      <c r="T1033" s="43"/>
      <c r="U1033" s="43"/>
      <c r="V1033" s="43"/>
      <c r="W1033" s="43"/>
      <c r="X1033" s="43"/>
      <c r="Y1033" s="43"/>
      <c r="Z1033" s="43"/>
      <c r="AA1033" s="43"/>
      <c r="AB1033" s="43"/>
      <c r="AC1033" s="43"/>
      <c r="AD1033" s="43"/>
      <c r="AE1033" s="43"/>
      <c r="AF1033" s="43"/>
      <c r="AG1033" s="43"/>
      <c r="AH1033" s="43"/>
      <c r="AI1033" s="43"/>
      <c r="AJ1033" s="43"/>
      <c r="AK1033" s="43"/>
      <c r="AL1033" s="43"/>
      <c r="AM1033" s="43"/>
      <c r="AN1033" s="43"/>
      <c r="AO1033" s="43"/>
      <c r="AP1033" s="43"/>
      <c r="AQ1033" s="43"/>
      <c r="AR1033" s="43"/>
      <c r="AS1033" s="43"/>
      <c r="AT1033" s="43"/>
      <c r="AU1033" s="43"/>
      <c r="AV1033" s="43"/>
      <c r="AW1033" s="43"/>
      <c r="AX1033" s="43"/>
      <c r="AY1033" s="43"/>
      <c r="AZ1033" s="43"/>
      <c r="BA1033" s="43"/>
      <c r="BB1033" s="43"/>
      <c r="BC1033" s="43"/>
      <c r="BD1033" s="43"/>
      <c r="BE1033" s="43"/>
      <c r="BF1033" s="43"/>
      <c r="BG1033" s="43"/>
      <c r="BH1033" s="43"/>
      <c r="BI1033" s="43"/>
      <c r="BJ1033" s="43"/>
      <c r="BK1033" s="43"/>
      <c r="BL1033" s="43"/>
      <c r="BM1033" s="43"/>
      <c r="BN1033" s="43"/>
      <c r="BO1033" s="43"/>
      <c r="BP1033" s="43"/>
      <c r="BQ1033" s="43"/>
      <c r="BR1033" s="43"/>
      <c r="BS1033" s="43"/>
      <c r="BT1033" s="43"/>
      <c r="BU1033" s="43"/>
      <c r="BV1033" s="43"/>
      <c r="BW1033" s="43"/>
      <c r="BX1033" s="43"/>
      <c r="BY1033" s="43"/>
      <c r="BZ1033" s="43"/>
      <c r="CA1033" s="43"/>
      <c r="CB1033" s="43"/>
      <c r="CC1033" s="43"/>
      <c r="CD1033" s="43"/>
      <c r="CE1033" s="43"/>
      <c r="CF1033" s="43"/>
    </row>
    <row r="1034" spans="18:84">
      <c r="R1034" s="43"/>
      <c r="S1034" s="43"/>
      <c r="T1034" s="43"/>
      <c r="U1034" s="43"/>
      <c r="V1034" s="43"/>
      <c r="W1034" s="43"/>
      <c r="X1034" s="43"/>
      <c r="Y1034" s="43"/>
      <c r="Z1034" s="43"/>
      <c r="AA1034" s="43"/>
      <c r="AB1034" s="43"/>
      <c r="AC1034" s="43"/>
      <c r="AD1034" s="43"/>
      <c r="AE1034" s="43"/>
      <c r="AF1034" s="43"/>
      <c r="AG1034" s="43"/>
      <c r="AH1034" s="43"/>
      <c r="AI1034" s="43"/>
      <c r="AJ1034" s="43"/>
      <c r="AK1034" s="43"/>
      <c r="AL1034" s="43"/>
      <c r="AM1034" s="43"/>
      <c r="AN1034" s="43"/>
      <c r="AO1034" s="43"/>
      <c r="AP1034" s="43"/>
      <c r="AQ1034" s="43"/>
      <c r="AR1034" s="43"/>
      <c r="AS1034" s="43"/>
      <c r="AT1034" s="43"/>
      <c r="AU1034" s="43"/>
      <c r="AV1034" s="43"/>
      <c r="AW1034" s="43"/>
      <c r="AX1034" s="43"/>
      <c r="AY1034" s="43"/>
      <c r="AZ1034" s="43"/>
      <c r="BA1034" s="43"/>
      <c r="BB1034" s="43"/>
      <c r="BC1034" s="43"/>
      <c r="BD1034" s="43"/>
      <c r="BE1034" s="43"/>
      <c r="BF1034" s="43"/>
      <c r="BG1034" s="43"/>
      <c r="BH1034" s="43"/>
      <c r="BI1034" s="43"/>
      <c r="BJ1034" s="43"/>
      <c r="BK1034" s="43"/>
      <c r="BL1034" s="43"/>
      <c r="BM1034" s="43"/>
      <c r="BN1034" s="43"/>
      <c r="BO1034" s="43"/>
      <c r="BP1034" s="43"/>
      <c r="BQ1034" s="43"/>
      <c r="BR1034" s="43"/>
      <c r="BS1034" s="43"/>
      <c r="BT1034" s="43"/>
      <c r="BU1034" s="43"/>
      <c r="BV1034" s="43"/>
      <c r="BW1034" s="43"/>
      <c r="BX1034" s="43"/>
      <c r="BY1034" s="43"/>
      <c r="BZ1034" s="43"/>
      <c r="CA1034" s="43"/>
      <c r="CB1034" s="43"/>
      <c r="CC1034" s="43"/>
      <c r="CD1034" s="43"/>
      <c r="CE1034" s="43"/>
      <c r="CF1034" s="43"/>
    </row>
    <row r="1035" spans="18:84">
      <c r="R1035" s="43"/>
      <c r="S1035" s="43"/>
      <c r="T1035" s="43"/>
      <c r="U1035" s="43"/>
      <c r="V1035" s="43"/>
      <c r="W1035" s="43"/>
      <c r="X1035" s="43"/>
      <c r="Y1035" s="43"/>
      <c r="Z1035" s="43"/>
      <c r="AA1035" s="43"/>
      <c r="AB1035" s="43"/>
      <c r="AC1035" s="43"/>
      <c r="AD1035" s="43"/>
      <c r="AE1035" s="43"/>
      <c r="AF1035" s="43"/>
      <c r="AG1035" s="43"/>
      <c r="AH1035" s="43"/>
      <c r="AI1035" s="43"/>
      <c r="AJ1035" s="43"/>
      <c r="AK1035" s="43"/>
      <c r="AL1035" s="43"/>
      <c r="AM1035" s="43"/>
      <c r="AN1035" s="43"/>
      <c r="AO1035" s="43"/>
      <c r="AP1035" s="43"/>
      <c r="AQ1035" s="43"/>
      <c r="AR1035" s="43"/>
      <c r="AS1035" s="43"/>
      <c r="AT1035" s="43"/>
      <c r="AU1035" s="43"/>
      <c r="AV1035" s="43"/>
      <c r="AW1035" s="43"/>
      <c r="AX1035" s="43"/>
      <c r="AY1035" s="43"/>
      <c r="AZ1035" s="43"/>
      <c r="BA1035" s="43"/>
      <c r="BB1035" s="43"/>
      <c r="BC1035" s="43"/>
      <c r="BD1035" s="43"/>
      <c r="BE1035" s="43"/>
      <c r="BF1035" s="43"/>
      <c r="BG1035" s="43"/>
      <c r="BH1035" s="43"/>
      <c r="BI1035" s="43"/>
      <c r="BJ1035" s="43"/>
      <c r="BK1035" s="43"/>
      <c r="BL1035" s="43"/>
      <c r="BM1035" s="43"/>
      <c r="BN1035" s="43"/>
      <c r="BO1035" s="43"/>
      <c r="BP1035" s="43"/>
      <c r="BQ1035" s="43"/>
      <c r="BR1035" s="43"/>
      <c r="BS1035" s="43"/>
      <c r="BT1035" s="43"/>
      <c r="BU1035" s="43"/>
      <c r="BV1035" s="43"/>
      <c r="BW1035" s="43"/>
      <c r="BX1035" s="43"/>
      <c r="BY1035" s="43"/>
      <c r="BZ1035" s="43"/>
      <c r="CA1035" s="43"/>
      <c r="CB1035" s="43"/>
      <c r="CC1035" s="43"/>
      <c r="CD1035" s="43"/>
      <c r="CE1035" s="43"/>
      <c r="CF1035" s="43"/>
    </row>
    <row r="1036" spans="18:84">
      <c r="R1036" s="43"/>
      <c r="S1036" s="43"/>
      <c r="T1036" s="43"/>
      <c r="U1036" s="43"/>
      <c r="V1036" s="43"/>
      <c r="W1036" s="43"/>
      <c r="X1036" s="43"/>
      <c r="Y1036" s="43"/>
      <c r="Z1036" s="43"/>
      <c r="AA1036" s="43"/>
      <c r="AB1036" s="43"/>
      <c r="AC1036" s="43"/>
      <c r="AD1036" s="43"/>
      <c r="AE1036" s="43"/>
      <c r="AF1036" s="43"/>
      <c r="AG1036" s="43"/>
      <c r="AH1036" s="43"/>
      <c r="AI1036" s="43"/>
      <c r="AJ1036" s="43"/>
      <c r="AK1036" s="43"/>
      <c r="AL1036" s="43"/>
      <c r="AM1036" s="43"/>
      <c r="AN1036" s="43"/>
      <c r="AO1036" s="43"/>
      <c r="AP1036" s="43"/>
      <c r="AQ1036" s="43"/>
      <c r="AR1036" s="43"/>
      <c r="AS1036" s="43"/>
      <c r="AT1036" s="43"/>
      <c r="AU1036" s="43"/>
      <c r="AV1036" s="43"/>
      <c r="AW1036" s="43"/>
      <c r="AX1036" s="43"/>
      <c r="AY1036" s="43"/>
      <c r="AZ1036" s="43"/>
      <c r="BA1036" s="43"/>
      <c r="BB1036" s="43"/>
      <c r="BC1036" s="43"/>
      <c r="BD1036" s="43"/>
      <c r="BE1036" s="43"/>
      <c r="BF1036" s="43"/>
      <c r="BG1036" s="43"/>
      <c r="BH1036" s="43"/>
      <c r="BI1036" s="43"/>
      <c r="BJ1036" s="43"/>
      <c r="BK1036" s="43"/>
      <c r="BL1036" s="43"/>
      <c r="BM1036" s="43"/>
      <c r="BN1036" s="43"/>
      <c r="BO1036" s="43"/>
      <c r="BP1036" s="43"/>
      <c r="BQ1036" s="43"/>
      <c r="BR1036" s="43"/>
      <c r="BS1036" s="43"/>
      <c r="BT1036" s="43"/>
      <c r="BU1036" s="43"/>
      <c r="BV1036" s="43"/>
      <c r="BW1036" s="43"/>
      <c r="BX1036" s="43"/>
      <c r="BY1036" s="43"/>
      <c r="BZ1036" s="43"/>
      <c r="CA1036" s="43"/>
      <c r="CB1036" s="43"/>
      <c r="CC1036" s="43"/>
      <c r="CD1036" s="43"/>
      <c r="CE1036" s="43"/>
      <c r="CF1036" s="43"/>
    </row>
    <row r="1037" spans="18:84">
      <c r="R1037" s="43"/>
      <c r="S1037" s="43"/>
      <c r="T1037" s="43"/>
      <c r="U1037" s="43"/>
      <c r="V1037" s="43"/>
      <c r="W1037" s="43"/>
      <c r="X1037" s="43"/>
      <c r="Y1037" s="43"/>
      <c r="Z1037" s="43"/>
      <c r="AA1037" s="43"/>
      <c r="AB1037" s="43"/>
      <c r="AC1037" s="43"/>
      <c r="AD1037" s="43"/>
      <c r="AE1037" s="43"/>
      <c r="AF1037" s="43"/>
      <c r="AG1037" s="43"/>
      <c r="AH1037" s="43"/>
      <c r="AI1037" s="43"/>
      <c r="AJ1037" s="43"/>
      <c r="AK1037" s="43"/>
      <c r="AL1037" s="43"/>
      <c r="AM1037" s="43"/>
      <c r="AN1037" s="43"/>
      <c r="AO1037" s="43"/>
      <c r="AP1037" s="43"/>
      <c r="AQ1037" s="43"/>
      <c r="AR1037" s="43"/>
      <c r="AS1037" s="43"/>
      <c r="AT1037" s="43"/>
      <c r="AU1037" s="43"/>
      <c r="AV1037" s="43"/>
      <c r="AW1037" s="43"/>
      <c r="AX1037" s="43"/>
      <c r="AY1037" s="43"/>
      <c r="AZ1037" s="43"/>
      <c r="BA1037" s="43"/>
      <c r="BB1037" s="43"/>
      <c r="BC1037" s="43"/>
      <c r="BD1037" s="43"/>
      <c r="BE1037" s="43"/>
      <c r="BF1037" s="43"/>
      <c r="BG1037" s="43"/>
      <c r="BH1037" s="43"/>
      <c r="BI1037" s="43"/>
      <c r="BJ1037" s="43"/>
      <c r="BK1037" s="43"/>
      <c r="BL1037" s="43"/>
      <c r="BM1037" s="43"/>
      <c r="BN1037" s="43"/>
      <c r="BO1037" s="43"/>
      <c r="BP1037" s="43"/>
      <c r="BQ1037" s="43"/>
      <c r="BR1037" s="43"/>
      <c r="BS1037" s="43"/>
      <c r="BT1037" s="43"/>
      <c r="BU1037" s="43"/>
      <c r="BV1037" s="43"/>
      <c r="BW1037" s="43"/>
      <c r="BX1037" s="43"/>
      <c r="BY1037" s="43"/>
      <c r="BZ1037" s="43"/>
      <c r="CA1037" s="43"/>
      <c r="CB1037" s="43"/>
      <c r="CC1037" s="43"/>
      <c r="CD1037" s="43"/>
      <c r="CE1037" s="43"/>
      <c r="CF1037" s="43"/>
    </row>
    <row r="1038" spans="18:84">
      <c r="R1038" s="43"/>
      <c r="S1038" s="43"/>
      <c r="T1038" s="43"/>
      <c r="U1038" s="43"/>
      <c r="V1038" s="43"/>
      <c r="W1038" s="43"/>
      <c r="X1038" s="43"/>
      <c r="Y1038" s="43"/>
      <c r="Z1038" s="43"/>
      <c r="AA1038" s="43"/>
      <c r="AB1038" s="43"/>
      <c r="AC1038" s="43"/>
      <c r="AD1038" s="43"/>
      <c r="AE1038" s="43"/>
      <c r="AF1038" s="43"/>
      <c r="AG1038" s="43"/>
      <c r="AH1038" s="43"/>
      <c r="AI1038" s="43"/>
      <c r="AJ1038" s="43"/>
      <c r="AK1038" s="43"/>
      <c r="AL1038" s="43"/>
      <c r="AM1038" s="43"/>
      <c r="AN1038" s="43"/>
      <c r="AO1038" s="43"/>
      <c r="AP1038" s="43"/>
      <c r="AQ1038" s="43"/>
      <c r="AR1038" s="43"/>
      <c r="AS1038" s="43"/>
      <c r="AT1038" s="43"/>
      <c r="AU1038" s="43"/>
      <c r="AV1038" s="43"/>
      <c r="AW1038" s="43"/>
      <c r="AX1038" s="43"/>
      <c r="AY1038" s="43"/>
      <c r="AZ1038" s="43"/>
      <c r="BA1038" s="43"/>
      <c r="BB1038" s="43"/>
      <c r="BC1038" s="43"/>
      <c r="BD1038" s="43"/>
      <c r="BE1038" s="43"/>
      <c r="BF1038" s="43"/>
      <c r="BG1038" s="43"/>
      <c r="BH1038" s="43"/>
      <c r="BI1038" s="43"/>
      <c r="BJ1038" s="43"/>
      <c r="BK1038" s="43"/>
      <c r="BL1038" s="43"/>
      <c r="BM1038" s="43"/>
      <c r="BN1038" s="43"/>
      <c r="BO1038" s="43"/>
      <c r="BP1038" s="43"/>
      <c r="BQ1038" s="43"/>
      <c r="BR1038" s="43"/>
      <c r="BS1038" s="43"/>
      <c r="BT1038" s="43"/>
      <c r="BU1038" s="43"/>
      <c r="BV1038" s="43"/>
      <c r="BW1038" s="43"/>
      <c r="BX1038" s="43"/>
      <c r="BY1038" s="43"/>
      <c r="BZ1038" s="43"/>
      <c r="CA1038" s="43"/>
      <c r="CB1038" s="43"/>
      <c r="CC1038" s="43"/>
      <c r="CD1038" s="43"/>
      <c r="CE1038" s="43"/>
      <c r="CF1038" s="43"/>
    </row>
    <row r="1039" spans="18:84">
      <c r="R1039" s="43"/>
      <c r="S1039" s="43"/>
      <c r="T1039" s="43"/>
      <c r="U1039" s="43"/>
      <c r="V1039" s="43"/>
      <c r="W1039" s="43"/>
      <c r="X1039" s="43"/>
      <c r="Y1039" s="43"/>
      <c r="Z1039" s="43"/>
      <c r="AA1039" s="43"/>
      <c r="AB1039" s="43"/>
      <c r="AC1039" s="43"/>
      <c r="AD1039" s="43"/>
      <c r="AE1039" s="43"/>
      <c r="AF1039" s="43"/>
      <c r="AG1039" s="43"/>
      <c r="AH1039" s="43"/>
      <c r="AI1039" s="43"/>
      <c r="AJ1039" s="43"/>
      <c r="AK1039" s="43"/>
      <c r="AL1039" s="43"/>
      <c r="AM1039" s="43"/>
      <c r="AN1039" s="43"/>
      <c r="AO1039" s="43"/>
      <c r="AP1039" s="43"/>
      <c r="AQ1039" s="43"/>
      <c r="AR1039" s="43"/>
      <c r="AS1039" s="43"/>
      <c r="AT1039" s="43"/>
      <c r="AU1039" s="43"/>
      <c r="AV1039" s="43"/>
      <c r="AW1039" s="43"/>
      <c r="AX1039" s="43"/>
      <c r="AY1039" s="43"/>
      <c r="AZ1039" s="43"/>
      <c r="BA1039" s="43"/>
      <c r="BB1039" s="43"/>
      <c r="BC1039" s="43"/>
      <c r="BD1039" s="43"/>
      <c r="BE1039" s="43"/>
      <c r="BF1039" s="43"/>
      <c r="BG1039" s="43"/>
      <c r="BH1039" s="43"/>
      <c r="BI1039" s="43"/>
      <c r="BJ1039" s="43"/>
      <c r="BK1039" s="43"/>
      <c r="BL1039" s="43"/>
      <c r="BM1039" s="43"/>
      <c r="BN1039" s="43"/>
      <c r="BO1039" s="43"/>
      <c r="BP1039" s="43"/>
      <c r="BQ1039" s="43"/>
      <c r="BR1039" s="43"/>
      <c r="BS1039" s="43"/>
      <c r="BT1039" s="43"/>
      <c r="BU1039" s="43"/>
      <c r="BV1039" s="43"/>
      <c r="BW1039" s="43"/>
      <c r="BX1039" s="43"/>
      <c r="BY1039" s="43"/>
      <c r="BZ1039" s="43"/>
      <c r="CA1039" s="43"/>
      <c r="CB1039" s="43"/>
      <c r="CC1039" s="43"/>
      <c r="CD1039" s="43"/>
      <c r="CE1039" s="43"/>
      <c r="CF1039" s="43"/>
    </row>
    <row r="1040" spans="18:84">
      <c r="R1040" s="43"/>
      <c r="S1040" s="43"/>
      <c r="T1040" s="43"/>
      <c r="U1040" s="43"/>
      <c r="V1040" s="43"/>
      <c r="W1040" s="43"/>
      <c r="X1040" s="43"/>
      <c r="Y1040" s="43"/>
      <c r="Z1040" s="43"/>
      <c r="AA1040" s="43"/>
      <c r="AB1040" s="43"/>
      <c r="AC1040" s="43"/>
      <c r="AD1040" s="43"/>
      <c r="AE1040" s="43"/>
      <c r="AF1040" s="43"/>
      <c r="AG1040" s="43"/>
      <c r="AH1040" s="43"/>
      <c r="AI1040" s="43"/>
      <c r="AJ1040" s="43"/>
      <c r="AK1040" s="43"/>
      <c r="AL1040" s="43"/>
      <c r="AM1040" s="43"/>
      <c r="AN1040" s="43"/>
      <c r="AO1040" s="43"/>
      <c r="AP1040" s="43"/>
      <c r="AQ1040" s="43"/>
      <c r="AR1040" s="43"/>
      <c r="AS1040" s="43"/>
      <c r="AT1040" s="43"/>
      <c r="AU1040" s="43"/>
      <c r="AV1040" s="43"/>
      <c r="AW1040" s="43"/>
      <c r="AX1040" s="43"/>
      <c r="AY1040" s="43"/>
      <c r="AZ1040" s="43"/>
      <c r="BA1040" s="43"/>
      <c r="BB1040" s="43"/>
      <c r="BC1040" s="43"/>
      <c r="BD1040" s="43"/>
      <c r="BE1040" s="43"/>
      <c r="BF1040" s="43"/>
      <c r="BG1040" s="43"/>
      <c r="BH1040" s="43"/>
      <c r="BI1040" s="43"/>
      <c r="BJ1040" s="43"/>
      <c r="BK1040" s="43"/>
      <c r="BL1040" s="43"/>
      <c r="BM1040" s="43"/>
      <c r="BN1040" s="43"/>
      <c r="BO1040" s="43"/>
      <c r="BP1040" s="43"/>
      <c r="BQ1040" s="43"/>
      <c r="BR1040" s="43"/>
      <c r="BS1040" s="43"/>
      <c r="BT1040" s="43"/>
      <c r="BU1040" s="43"/>
      <c r="BV1040" s="43"/>
      <c r="BW1040" s="43"/>
      <c r="BX1040" s="43"/>
      <c r="BY1040" s="43"/>
      <c r="BZ1040" s="43"/>
      <c r="CA1040" s="43"/>
      <c r="CB1040" s="43"/>
      <c r="CC1040" s="43"/>
      <c r="CD1040" s="43"/>
      <c r="CE1040" s="43"/>
      <c r="CF1040" s="43"/>
    </row>
    <row r="1041" spans="18:84">
      <c r="R1041" s="43"/>
      <c r="S1041" s="43"/>
      <c r="T1041" s="43"/>
      <c r="U1041" s="43"/>
      <c r="V1041" s="43"/>
      <c r="W1041" s="43"/>
      <c r="X1041" s="43"/>
      <c r="Y1041" s="43"/>
      <c r="Z1041" s="43"/>
      <c r="AA1041" s="43"/>
      <c r="AB1041" s="43"/>
      <c r="AC1041" s="43"/>
      <c r="AD1041" s="43"/>
      <c r="AE1041" s="43"/>
      <c r="AF1041" s="43"/>
      <c r="AG1041" s="43"/>
      <c r="AH1041" s="43"/>
      <c r="AI1041" s="43"/>
      <c r="AJ1041" s="43"/>
      <c r="AK1041" s="43"/>
      <c r="AL1041" s="43"/>
      <c r="AM1041" s="43"/>
      <c r="AN1041" s="43"/>
      <c r="AO1041" s="43"/>
      <c r="AP1041" s="43"/>
      <c r="AQ1041" s="43"/>
      <c r="AR1041" s="43"/>
      <c r="AS1041" s="43"/>
      <c r="AT1041" s="43"/>
      <c r="AU1041" s="43"/>
      <c r="AV1041" s="43"/>
      <c r="AW1041" s="43"/>
      <c r="AX1041" s="43"/>
      <c r="AY1041" s="43"/>
      <c r="AZ1041" s="43"/>
      <c r="BA1041" s="43"/>
      <c r="BB1041" s="43"/>
      <c r="BC1041" s="43"/>
      <c r="BD1041" s="43"/>
      <c r="BE1041" s="43"/>
      <c r="BF1041" s="43"/>
      <c r="BG1041" s="43"/>
      <c r="BH1041" s="43"/>
      <c r="BI1041" s="43"/>
      <c r="BJ1041" s="43"/>
      <c r="BK1041" s="43"/>
      <c r="BL1041" s="43"/>
      <c r="BM1041" s="43"/>
      <c r="BN1041" s="43"/>
      <c r="BO1041" s="43"/>
      <c r="BP1041" s="43"/>
      <c r="BQ1041" s="43"/>
      <c r="BR1041" s="43"/>
      <c r="BS1041" s="43"/>
      <c r="BT1041" s="43"/>
      <c r="BU1041" s="43"/>
      <c r="BV1041" s="43"/>
      <c r="BW1041" s="43"/>
      <c r="BX1041" s="43"/>
      <c r="BY1041" s="43"/>
      <c r="BZ1041" s="43"/>
      <c r="CA1041" s="43"/>
      <c r="CB1041" s="43"/>
      <c r="CC1041" s="43"/>
      <c r="CD1041" s="43"/>
      <c r="CE1041" s="43"/>
      <c r="CF1041" s="43"/>
    </row>
    <row r="1042" spans="18:84">
      <c r="R1042" s="43"/>
      <c r="S1042" s="43"/>
      <c r="T1042" s="43"/>
      <c r="U1042" s="43"/>
      <c r="V1042" s="43"/>
      <c r="W1042" s="43"/>
      <c r="X1042" s="43"/>
      <c r="Y1042" s="43"/>
      <c r="Z1042" s="43"/>
      <c r="AA1042" s="43"/>
      <c r="AB1042" s="43"/>
      <c r="AC1042" s="43"/>
      <c r="AD1042" s="43"/>
      <c r="AE1042" s="43"/>
      <c r="AF1042" s="43"/>
      <c r="AG1042" s="43"/>
      <c r="AH1042" s="43"/>
      <c r="AI1042" s="43"/>
      <c r="AJ1042" s="43"/>
      <c r="AK1042" s="43"/>
      <c r="AL1042" s="43"/>
      <c r="AM1042" s="43"/>
      <c r="AN1042" s="43"/>
      <c r="AO1042" s="43"/>
      <c r="AP1042" s="43"/>
      <c r="AQ1042" s="43"/>
      <c r="AR1042" s="43"/>
      <c r="AS1042" s="43"/>
      <c r="AT1042" s="43"/>
      <c r="AU1042" s="43"/>
      <c r="AV1042" s="43"/>
      <c r="AW1042" s="43"/>
      <c r="AX1042" s="43"/>
      <c r="AY1042" s="43"/>
      <c r="AZ1042" s="43"/>
      <c r="BA1042" s="43"/>
      <c r="BB1042" s="43"/>
      <c r="BC1042" s="43"/>
      <c r="BD1042" s="43"/>
      <c r="BE1042" s="43"/>
      <c r="BF1042" s="43"/>
      <c r="BG1042" s="43"/>
      <c r="BH1042" s="43"/>
      <c r="BI1042" s="43"/>
      <c r="BJ1042" s="43"/>
      <c r="BK1042" s="43"/>
      <c r="BL1042" s="43"/>
      <c r="BM1042" s="43"/>
      <c r="BN1042" s="43"/>
      <c r="BO1042" s="43"/>
      <c r="BP1042" s="43"/>
      <c r="BQ1042" s="43"/>
      <c r="BR1042" s="43"/>
      <c r="BS1042" s="43"/>
      <c r="BT1042" s="43"/>
      <c r="BU1042" s="43"/>
      <c r="BV1042" s="43"/>
      <c r="BW1042" s="43"/>
      <c r="BX1042" s="43"/>
      <c r="BY1042" s="43"/>
      <c r="BZ1042" s="43"/>
      <c r="CA1042" s="43"/>
      <c r="CB1042" s="43"/>
      <c r="CC1042" s="43"/>
      <c r="CD1042" s="43"/>
      <c r="CE1042" s="43"/>
      <c r="CF1042" s="43"/>
    </row>
    <row r="1043" spans="18:84">
      <c r="R1043" s="43"/>
      <c r="S1043" s="43"/>
      <c r="T1043" s="43"/>
      <c r="U1043" s="43"/>
      <c r="V1043" s="43"/>
      <c r="W1043" s="43"/>
      <c r="X1043" s="43"/>
      <c r="Y1043" s="43"/>
      <c r="Z1043" s="43"/>
      <c r="AA1043" s="43"/>
      <c r="AB1043" s="43"/>
      <c r="AC1043" s="43"/>
      <c r="AD1043" s="43"/>
      <c r="AE1043" s="43"/>
      <c r="AF1043" s="43"/>
      <c r="AG1043" s="43"/>
      <c r="AH1043" s="43"/>
      <c r="AI1043" s="43"/>
      <c r="AJ1043" s="43"/>
      <c r="AK1043" s="43"/>
      <c r="AL1043" s="43"/>
      <c r="AM1043" s="43"/>
      <c r="AN1043" s="43"/>
      <c r="AO1043" s="43"/>
      <c r="AP1043" s="43"/>
      <c r="AQ1043" s="43"/>
      <c r="AR1043" s="43"/>
      <c r="AS1043" s="43"/>
      <c r="AT1043" s="43"/>
      <c r="AU1043" s="43"/>
      <c r="AV1043" s="43"/>
      <c r="AW1043" s="43"/>
      <c r="AX1043" s="43"/>
      <c r="AY1043" s="43"/>
      <c r="AZ1043" s="43"/>
      <c r="BA1043" s="43"/>
      <c r="BB1043" s="43"/>
      <c r="BC1043" s="43"/>
      <c r="BD1043" s="43"/>
      <c r="BE1043" s="43"/>
      <c r="BF1043" s="43"/>
      <c r="BG1043" s="43"/>
      <c r="BH1043" s="43"/>
      <c r="BI1043" s="43"/>
      <c r="BJ1043" s="43"/>
      <c r="BK1043" s="43"/>
      <c r="BL1043" s="43"/>
      <c r="BM1043" s="43"/>
      <c r="BN1043" s="43"/>
      <c r="BO1043" s="43"/>
      <c r="BP1043" s="43"/>
      <c r="BQ1043" s="43"/>
      <c r="BR1043" s="43"/>
      <c r="BS1043" s="43"/>
      <c r="BT1043" s="43"/>
      <c r="BU1043" s="43"/>
      <c r="BV1043" s="43"/>
      <c r="BW1043" s="43"/>
      <c r="BX1043" s="43"/>
      <c r="BY1043" s="43"/>
      <c r="BZ1043" s="43"/>
      <c r="CA1043" s="43"/>
      <c r="CB1043" s="43"/>
      <c r="CC1043" s="43"/>
      <c r="CD1043" s="43"/>
      <c r="CE1043" s="43"/>
      <c r="CF1043" s="43"/>
    </row>
    <row r="1044" spans="18:84">
      <c r="R1044" s="43"/>
      <c r="S1044" s="43"/>
      <c r="T1044" s="43"/>
      <c r="U1044" s="43"/>
      <c r="V1044" s="43"/>
      <c r="W1044" s="43"/>
      <c r="X1044" s="43"/>
      <c r="Y1044" s="43"/>
      <c r="Z1044" s="43"/>
      <c r="AA1044" s="43"/>
      <c r="AB1044" s="43"/>
      <c r="AC1044" s="43"/>
      <c r="AD1044" s="43"/>
      <c r="AE1044" s="43"/>
      <c r="AF1044" s="43"/>
      <c r="AG1044" s="43"/>
      <c r="AH1044" s="43"/>
      <c r="AI1044" s="43"/>
      <c r="AJ1044" s="43"/>
      <c r="AK1044" s="43"/>
      <c r="AL1044" s="43"/>
      <c r="AM1044" s="43"/>
      <c r="AN1044" s="43"/>
      <c r="AO1044" s="43"/>
      <c r="AP1044" s="43"/>
      <c r="AQ1044" s="43"/>
      <c r="AR1044" s="43"/>
      <c r="AS1044" s="43"/>
      <c r="AT1044" s="43"/>
      <c r="AU1044" s="43"/>
      <c r="AV1044" s="43"/>
      <c r="AW1044" s="43"/>
      <c r="AX1044" s="43"/>
      <c r="AY1044" s="43"/>
      <c r="AZ1044" s="43"/>
      <c r="BA1044" s="43"/>
      <c r="BB1044" s="43"/>
      <c r="BC1044" s="43"/>
      <c r="BD1044" s="43"/>
      <c r="BE1044" s="43"/>
      <c r="BF1044" s="43"/>
      <c r="BG1044" s="43"/>
      <c r="BH1044" s="43"/>
      <c r="BI1044" s="43"/>
      <c r="BJ1044" s="43"/>
      <c r="BK1044" s="43"/>
      <c r="BL1044" s="43"/>
      <c r="BM1044" s="43"/>
      <c r="BN1044" s="43"/>
      <c r="BO1044" s="43"/>
      <c r="BP1044" s="43"/>
      <c r="BQ1044" s="43"/>
      <c r="BR1044" s="43"/>
      <c r="BS1044" s="43"/>
      <c r="BT1044" s="43"/>
      <c r="BU1044" s="43"/>
      <c r="BV1044" s="43"/>
      <c r="BW1044" s="43"/>
      <c r="BX1044" s="43"/>
      <c r="BY1044" s="43"/>
      <c r="BZ1044" s="43"/>
      <c r="CA1044" s="43"/>
      <c r="CB1044" s="43"/>
      <c r="CC1044" s="43"/>
      <c r="CD1044" s="43"/>
      <c r="CE1044" s="43"/>
      <c r="CF1044" s="43"/>
    </row>
    <row r="1045" spans="18:84">
      <c r="R1045" s="43"/>
      <c r="S1045" s="43"/>
      <c r="T1045" s="43"/>
      <c r="U1045" s="43"/>
      <c r="V1045" s="43"/>
      <c r="W1045" s="43"/>
      <c r="X1045" s="43"/>
      <c r="Y1045" s="43"/>
      <c r="Z1045" s="43"/>
      <c r="AA1045" s="43"/>
      <c r="AB1045" s="43"/>
      <c r="AC1045" s="43"/>
      <c r="AD1045" s="43"/>
      <c r="AE1045" s="43"/>
      <c r="AF1045" s="43"/>
      <c r="AG1045" s="43"/>
      <c r="AH1045" s="43"/>
      <c r="AI1045" s="43"/>
      <c r="AJ1045" s="43"/>
      <c r="AK1045" s="43"/>
      <c r="AL1045" s="43"/>
      <c r="AM1045" s="43"/>
      <c r="AN1045" s="43"/>
      <c r="AO1045" s="43"/>
      <c r="AP1045" s="43"/>
      <c r="AQ1045" s="43"/>
      <c r="AR1045" s="43"/>
      <c r="AS1045" s="43"/>
      <c r="AT1045" s="43"/>
      <c r="AU1045" s="43"/>
      <c r="AV1045" s="43"/>
      <c r="AW1045" s="43"/>
      <c r="AX1045" s="43"/>
      <c r="AY1045" s="43"/>
      <c r="AZ1045" s="43"/>
      <c r="BA1045" s="43"/>
      <c r="BB1045" s="43"/>
      <c r="BC1045" s="43"/>
      <c r="BD1045" s="43"/>
      <c r="BE1045" s="43"/>
      <c r="BF1045" s="43"/>
      <c r="BG1045" s="43"/>
      <c r="BH1045" s="43"/>
      <c r="BI1045" s="43"/>
      <c r="BJ1045" s="43"/>
      <c r="BK1045" s="43"/>
      <c r="BL1045" s="43"/>
      <c r="BM1045" s="43"/>
      <c r="BN1045" s="43"/>
      <c r="BO1045" s="43"/>
      <c r="BP1045" s="43"/>
      <c r="BQ1045" s="43"/>
      <c r="BR1045" s="43"/>
      <c r="BS1045" s="43"/>
      <c r="BT1045" s="43"/>
      <c r="BU1045" s="43"/>
      <c r="BV1045" s="43"/>
      <c r="BW1045" s="43"/>
      <c r="BX1045" s="43"/>
      <c r="BY1045" s="43"/>
      <c r="BZ1045" s="43"/>
      <c r="CA1045" s="43"/>
      <c r="CB1045" s="43"/>
      <c r="CC1045" s="43"/>
      <c r="CD1045" s="43"/>
      <c r="CE1045" s="43"/>
      <c r="CF1045" s="43"/>
    </row>
    <row r="1046" spans="18:84">
      <c r="R1046" s="43"/>
      <c r="S1046" s="43"/>
      <c r="T1046" s="43"/>
      <c r="U1046" s="43"/>
      <c r="V1046" s="43"/>
      <c r="W1046" s="43"/>
      <c r="X1046" s="43"/>
      <c r="Y1046" s="43"/>
      <c r="Z1046" s="43"/>
      <c r="AA1046" s="43"/>
      <c r="AB1046" s="43"/>
      <c r="AC1046" s="43"/>
      <c r="AD1046" s="43"/>
      <c r="AE1046" s="43"/>
      <c r="AF1046" s="43"/>
      <c r="AG1046" s="43"/>
      <c r="AH1046" s="43"/>
      <c r="AI1046" s="43"/>
      <c r="AJ1046" s="43"/>
      <c r="AK1046" s="43"/>
      <c r="AL1046" s="43"/>
      <c r="AM1046" s="43"/>
      <c r="AN1046" s="43"/>
      <c r="AO1046" s="43"/>
      <c r="AP1046" s="43"/>
      <c r="AQ1046" s="43"/>
      <c r="AR1046" s="43"/>
      <c r="AS1046" s="43"/>
      <c r="AT1046" s="43"/>
      <c r="AU1046" s="43"/>
      <c r="AV1046" s="43"/>
      <c r="AW1046" s="43"/>
      <c r="AX1046" s="43"/>
      <c r="AY1046" s="43"/>
      <c r="AZ1046" s="43"/>
      <c r="BA1046" s="43"/>
      <c r="BB1046" s="43"/>
      <c r="BC1046" s="43"/>
      <c r="BD1046" s="43"/>
      <c r="BE1046" s="43"/>
      <c r="BF1046" s="43"/>
      <c r="BG1046" s="43"/>
      <c r="BH1046" s="43"/>
      <c r="BI1046" s="43"/>
      <c r="BJ1046" s="43"/>
      <c r="BK1046" s="43"/>
      <c r="BL1046" s="43"/>
      <c r="BM1046" s="43"/>
      <c r="BN1046" s="43"/>
      <c r="BO1046" s="43"/>
      <c r="BP1046" s="43"/>
      <c r="BQ1046" s="43"/>
      <c r="BR1046" s="43"/>
      <c r="BS1046" s="43"/>
      <c r="BT1046" s="43"/>
      <c r="BU1046" s="43"/>
      <c r="BV1046" s="43"/>
      <c r="BW1046" s="43"/>
      <c r="BX1046" s="43"/>
      <c r="BY1046" s="43"/>
      <c r="BZ1046" s="43"/>
      <c r="CA1046" s="43"/>
      <c r="CB1046" s="43"/>
      <c r="CC1046" s="43"/>
      <c r="CD1046" s="43"/>
      <c r="CE1046" s="43"/>
      <c r="CF1046" s="43"/>
    </row>
    <row r="1047" spans="18:84">
      <c r="R1047" s="43"/>
      <c r="S1047" s="43"/>
      <c r="T1047" s="43"/>
      <c r="U1047" s="43"/>
      <c r="V1047" s="43"/>
      <c r="W1047" s="43"/>
      <c r="X1047" s="43"/>
      <c r="Y1047" s="43"/>
      <c r="Z1047" s="43"/>
      <c r="AA1047" s="43"/>
      <c r="AB1047" s="43"/>
      <c r="AC1047" s="43"/>
      <c r="AD1047" s="43"/>
      <c r="AE1047" s="43"/>
      <c r="AF1047" s="43"/>
      <c r="AG1047" s="43"/>
      <c r="AH1047" s="43"/>
      <c r="AI1047" s="43"/>
      <c r="AJ1047" s="43"/>
      <c r="AK1047" s="43"/>
      <c r="AL1047" s="43"/>
      <c r="AM1047" s="43"/>
      <c r="AN1047" s="43"/>
      <c r="AO1047" s="43"/>
      <c r="AP1047" s="43"/>
      <c r="AQ1047" s="43"/>
      <c r="AR1047" s="43"/>
      <c r="AS1047" s="43"/>
      <c r="AT1047" s="43"/>
      <c r="AU1047" s="43"/>
      <c r="AV1047" s="43"/>
      <c r="AW1047" s="43"/>
      <c r="AX1047" s="43"/>
      <c r="AY1047" s="43"/>
      <c r="AZ1047" s="43"/>
      <c r="BA1047" s="43"/>
      <c r="BB1047" s="43"/>
      <c r="BC1047" s="43"/>
      <c r="BD1047" s="43"/>
      <c r="BE1047" s="43"/>
      <c r="BF1047" s="43"/>
      <c r="BG1047" s="43"/>
      <c r="BH1047" s="43"/>
      <c r="BI1047" s="43"/>
      <c r="BJ1047" s="43"/>
      <c r="BK1047" s="43"/>
      <c r="BL1047" s="43"/>
      <c r="BM1047" s="43"/>
      <c r="BN1047" s="43"/>
      <c r="BO1047" s="43"/>
      <c r="BP1047" s="43"/>
      <c r="BQ1047" s="43"/>
      <c r="BR1047" s="43"/>
      <c r="BS1047" s="43"/>
      <c r="BT1047" s="43"/>
      <c r="BU1047" s="43"/>
      <c r="BV1047" s="43"/>
      <c r="BW1047" s="43"/>
      <c r="BX1047" s="43"/>
      <c r="BY1047" s="43"/>
      <c r="BZ1047" s="43"/>
      <c r="CA1047" s="43"/>
      <c r="CB1047" s="43"/>
      <c r="CC1047" s="43"/>
      <c r="CD1047" s="43"/>
      <c r="CE1047" s="43"/>
      <c r="CF1047" s="43"/>
    </row>
    <row r="1048" spans="18:84">
      <c r="R1048" s="43"/>
      <c r="S1048" s="43"/>
      <c r="T1048" s="43"/>
      <c r="U1048" s="43"/>
      <c r="V1048" s="43"/>
      <c r="W1048" s="43"/>
      <c r="X1048" s="43"/>
      <c r="Y1048" s="43"/>
      <c r="Z1048" s="43"/>
      <c r="AA1048" s="43"/>
      <c r="AB1048" s="43"/>
      <c r="AC1048" s="43"/>
      <c r="AD1048" s="43"/>
      <c r="AE1048" s="43"/>
      <c r="AF1048" s="43"/>
      <c r="AG1048" s="43"/>
      <c r="AH1048" s="43"/>
      <c r="AI1048" s="43"/>
      <c r="AJ1048" s="43"/>
      <c r="AK1048" s="43"/>
      <c r="AL1048" s="43"/>
      <c r="AM1048" s="43"/>
      <c r="AN1048" s="43"/>
      <c r="AO1048" s="43"/>
      <c r="AP1048" s="43"/>
      <c r="AQ1048" s="43"/>
      <c r="AR1048" s="43"/>
      <c r="AS1048" s="43"/>
      <c r="AT1048" s="43"/>
      <c r="AU1048" s="43"/>
      <c r="AV1048" s="43"/>
      <c r="AW1048" s="43"/>
      <c r="AX1048" s="43"/>
      <c r="AY1048" s="43"/>
      <c r="AZ1048" s="43"/>
      <c r="BA1048" s="43"/>
      <c r="BB1048" s="43"/>
      <c r="BC1048" s="43"/>
      <c r="BD1048" s="43"/>
      <c r="BE1048" s="43"/>
      <c r="BF1048" s="43"/>
      <c r="BG1048" s="43"/>
      <c r="BH1048" s="43"/>
      <c r="BI1048" s="43"/>
      <c r="BJ1048" s="43"/>
      <c r="BK1048" s="43"/>
      <c r="BL1048" s="43"/>
      <c r="BM1048" s="43"/>
      <c r="BN1048" s="43"/>
      <c r="BO1048" s="43"/>
      <c r="BP1048" s="43"/>
      <c r="BQ1048" s="43"/>
      <c r="BR1048" s="43"/>
      <c r="BS1048" s="43"/>
      <c r="BT1048" s="43"/>
      <c r="BU1048" s="43"/>
      <c r="BV1048" s="43"/>
      <c r="BW1048" s="43"/>
      <c r="BX1048" s="43"/>
      <c r="BY1048" s="43"/>
      <c r="BZ1048" s="43"/>
      <c r="CA1048" s="43"/>
      <c r="CB1048" s="43"/>
      <c r="CC1048" s="43"/>
      <c r="CD1048" s="43"/>
      <c r="CE1048" s="43"/>
      <c r="CF1048" s="43"/>
    </row>
    <row r="1049" spans="18:84">
      <c r="R1049" s="43"/>
      <c r="S1049" s="43"/>
      <c r="T1049" s="43"/>
      <c r="U1049" s="43"/>
      <c r="V1049" s="43"/>
      <c r="W1049" s="43"/>
      <c r="X1049" s="43"/>
      <c r="Y1049" s="43"/>
      <c r="Z1049" s="43"/>
      <c r="AA1049" s="43"/>
      <c r="AB1049" s="43"/>
      <c r="AC1049" s="43"/>
      <c r="AD1049" s="43"/>
      <c r="AE1049" s="43"/>
      <c r="AF1049" s="43"/>
      <c r="AG1049" s="43"/>
      <c r="AH1049" s="43"/>
      <c r="AI1049" s="43"/>
      <c r="AJ1049" s="43"/>
      <c r="AK1049" s="43"/>
      <c r="AL1049" s="43"/>
      <c r="AM1049" s="43"/>
      <c r="AN1049" s="43"/>
      <c r="AO1049" s="43"/>
      <c r="AP1049" s="43"/>
      <c r="AQ1049" s="43"/>
      <c r="AR1049" s="43"/>
      <c r="AS1049" s="43"/>
      <c r="AT1049" s="43"/>
      <c r="AU1049" s="43"/>
      <c r="AV1049" s="43"/>
      <c r="AW1049" s="43"/>
      <c r="AX1049" s="43"/>
      <c r="AY1049" s="43"/>
      <c r="AZ1049" s="43"/>
      <c r="BA1049" s="43"/>
      <c r="BB1049" s="43"/>
      <c r="BC1049" s="43"/>
      <c r="BD1049" s="43"/>
      <c r="BE1049" s="43"/>
      <c r="BF1049" s="43"/>
      <c r="BG1049" s="43"/>
      <c r="BH1049" s="43"/>
      <c r="BI1049" s="43"/>
      <c r="BJ1049" s="43"/>
      <c r="BK1049" s="43"/>
      <c r="BL1049" s="43"/>
      <c r="BM1049" s="43"/>
      <c r="BN1049" s="43"/>
      <c r="BO1049" s="43"/>
      <c r="BP1049" s="43"/>
      <c r="BQ1049" s="43"/>
      <c r="BR1049" s="43"/>
      <c r="BS1049" s="43"/>
      <c r="BT1049" s="43"/>
      <c r="BU1049" s="43"/>
      <c r="BV1049" s="43"/>
      <c r="BW1049" s="43"/>
      <c r="BX1049" s="43"/>
      <c r="BY1049" s="43"/>
      <c r="BZ1049" s="43"/>
      <c r="CA1049" s="43"/>
      <c r="CB1049" s="43"/>
      <c r="CC1049" s="43"/>
      <c r="CD1049" s="43"/>
      <c r="CE1049" s="43"/>
      <c r="CF1049" s="43"/>
    </row>
    <row r="1050" spans="18:84">
      <c r="R1050" s="43"/>
      <c r="S1050" s="43"/>
      <c r="T1050" s="43"/>
      <c r="U1050" s="43"/>
      <c r="V1050" s="43"/>
      <c r="W1050" s="43"/>
      <c r="X1050" s="43"/>
      <c r="Y1050" s="43"/>
      <c r="Z1050" s="43"/>
      <c r="AA1050" s="43"/>
      <c r="AB1050" s="43"/>
      <c r="AC1050" s="43"/>
      <c r="AD1050" s="43"/>
      <c r="AE1050" s="43"/>
      <c r="AF1050" s="43"/>
      <c r="AG1050" s="43"/>
      <c r="AH1050" s="43"/>
      <c r="AI1050" s="43"/>
      <c r="AJ1050" s="43"/>
      <c r="AK1050" s="43"/>
      <c r="AL1050" s="43"/>
      <c r="AM1050" s="43"/>
      <c r="AN1050" s="43"/>
      <c r="AO1050" s="43"/>
      <c r="AP1050" s="43"/>
      <c r="AQ1050" s="43"/>
      <c r="AR1050" s="43"/>
      <c r="AS1050" s="43"/>
      <c r="AT1050" s="43"/>
      <c r="AU1050" s="43"/>
      <c r="AV1050" s="43"/>
      <c r="AW1050" s="43"/>
      <c r="AX1050" s="43"/>
      <c r="AY1050" s="43"/>
      <c r="AZ1050" s="43"/>
      <c r="BA1050" s="43"/>
      <c r="BB1050" s="43"/>
      <c r="BC1050" s="43"/>
      <c r="BD1050" s="43"/>
      <c r="BE1050" s="43"/>
      <c r="BF1050" s="43"/>
      <c r="BG1050" s="43"/>
      <c r="BH1050" s="43"/>
      <c r="BI1050" s="43"/>
      <c r="BJ1050" s="43"/>
      <c r="BK1050" s="43"/>
      <c r="BL1050" s="43"/>
      <c r="BM1050" s="43"/>
      <c r="BN1050" s="43"/>
      <c r="BO1050" s="43"/>
      <c r="BP1050" s="43"/>
      <c r="BQ1050" s="43"/>
      <c r="BR1050" s="43"/>
      <c r="BS1050" s="43"/>
      <c r="BT1050" s="43"/>
      <c r="BU1050" s="43"/>
      <c r="BV1050" s="43"/>
      <c r="BW1050" s="43"/>
      <c r="BX1050" s="43"/>
      <c r="BY1050" s="43"/>
      <c r="BZ1050" s="43"/>
      <c r="CA1050" s="43"/>
      <c r="CB1050" s="43"/>
      <c r="CC1050" s="43"/>
      <c r="CD1050" s="43"/>
      <c r="CE1050" s="43"/>
      <c r="CF1050" s="43"/>
    </row>
    <row r="1051" spans="18:84">
      <c r="R1051" s="43"/>
      <c r="S1051" s="43"/>
      <c r="T1051" s="43"/>
      <c r="U1051" s="43"/>
      <c r="V1051" s="43"/>
      <c r="W1051" s="43"/>
      <c r="X1051" s="43"/>
      <c r="Y1051" s="43"/>
      <c r="Z1051" s="43"/>
      <c r="AA1051" s="43"/>
      <c r="AB1051" s="43"/>
      <c r="AC1051" s="43"/>
      <c r="AD1051" s="43"/>
      <c r="AE1051" s="43"/>
      <c r="AF1051" s="43"/>
      <c r="AG1051" s="43"/>
      <c r="AH1051" s="43"/>
      <c r="AI1051" s="43"/>
      <c r="AJ1051" s="43"/>
      <c r="AK1051" s="43"/>
      <c r="AL1051" s="43"/>
      <c r="AM1051" s="43"/>
      <c r="AN1051" s="43"/>
      <c r="AO1051" s="43"/>
      <c r="AP1051" s="43"/>
      <c r="AQ1051" s="43"/>
      <c r="AR1051" s="43"/>
      <c r="AS1051" s="43"/>
      <c r="AT1051" s="43"/>
      <c r="AU1051" s="43"/>
      <c r="AV1051" s="43"/>
      <c r="AW1051" s="43"/>
      <c r="AX1051" s="43"/>
      <c r="AY1051" s="43"/>
      <c r="AZ1051" s="43"/>
      <c r="BA1051" s="43"/>
      <c r="BB1051" s="43"/>
      <c r="BC1051" s="43"/>
      <c r="BD1051" s="43"/>
      <c r="BE1051" s="43"/>
      <c r="BF1051" s="43"/>
      <c r="BG1051" s="43"/>
      <c r="BH1051" s="43"/>
      <c r="BI1051" s="43"/>
      <c r="BJ1051" s="43"/>
      <c r="BK1051" s="43"/>
      <c r="BL1051" s="43"/>
      <c r="BM1051" s="43"/>
      <c r="BN1051" s="43"/>
      <c r="BO1051" s="43"/>
      <c r="BP1051" s="43"/>
      <c r="BQ1051" s="43"/>
      <c r="BR1051" s="43"/>
      <c r="BS1051" s="43"/>
      <c r="BT1051" s="43"/>
      <c r="BU1051" s="43"/>
      <c r="BV1051" s="43"/>
      <c r="BW1051" s="43"/>
      <c r="BX1051" s="43"/>
      <c r="BY1051" s="43"/>
      <c r="BZ1051" s="43"/>
      <c r="CA1051" s="43"/>
      <c r="CB1051" s="43"/>
      <c r="CC1051" s="43"/>
      <c r="CD1051" s="43"/>
      <c r="CE1051" s="43"/>
      <c r="CF1051" s="43"/>
    </row>
    <row r="1052" spans="18:84">
      <c r="R1052" s="43"/>
      <c r="S1052" s="43"/>
      <c r="T1052" s="43"/>
      <c r="U1052" s="43"/>
      <c r="V1052" s="43"/>
      <c r="W1052" s="43"/>
      <c r="X1052" s="43"/>
      <c r="Y1052" s="43"/>
      <c r="Z1052" s="43"/>
      <c r="AA1052" s="43"/>
      <c r="AB1052" s="43"/>
      <c r="AC1052" s="43"/>
      <c r="AD1052" s="43"/>
      <c r="AE1052" s="43"/>
      <c r="AF1052" s="43"/>
      <c r="AG1052" s="43"/>
      <c r="AH1052" s="43"/>
      <c r="AI1052" s="43"/>
      <c r="AJ1052" s="43"/>
      <c r="AK1052" s="43"/>
      <c r="AL1052" s="43"/>
      <c r="AM1052" s="43"/>
      <c r="AN1052" s="43"/>
      <c r="AO1052" s="43"/>
      <c r="AP1052" s="43"/>
      <c r="AQ1052" s="43"/>
      <c r="AR1052" s="43"/>
      <c r="AS1052" s="43"/>
      <c r="AT1052" s="43"/>
      <c r="AU1052" s="43"/>
      <c r="AV1052" s="43"/>
      <c r="AW1052" s="43"/>
      <c r="AX1052" s="43"/>
      <c r="AY1052" s="43"/>
      <c r="AZ1052" s="43"/>
      <c r="BA1052" s="43"/>
      <c r="BB1052" s="43"/>
      <c r="BC1052" s="43"/>
      <c r="BD1052" s="43"/>
      <c r="BE1052" s="43"/>
      <c r="BF1052" s="43"/>
      <c r="BG1052" s="43"/>
      <c r="BH1052" s="43"/>
      <c r="BI1052" s="43"/>
      <c r="BJ1052" s="43"/>
      <c r="BK1052" s="43"/>
      <c r="BL1052" s="43"/>
      <c r="BM1052" s="43"/>
      <c r="BN1052" s="43"/>
      <c r="BO1052" s="43"/>
      <c r="BP1052" s="43"/>
      <c r="BQ1052" s="43"/>
      <c r="BR1052" s="43"/>
      <c r="BS1052" s="43"/>
      <c r="BT1052" s="43"/>
      <c r="BU1052" s="43"/>
      <c r="BV1052" s="43"/>
      <c r="BW1052" s="43"/>
      <c r="BX1052" s="43"/>
      <c r="BY1052" s="43"/>
      <c r="BZ1052" s="43"/>
      <c r="CA1052" s="43"/>
      <c r="CB1052" s="43"/>
      <c r="CC1052" s="43"/>
      <c r="CD1052" s="43"/>
      <c r="CE1052" s="43"/>
      <c r="CF1052" s="43"/>
    </row>
    <row r="1053" spans="18:84">
      <c r="R1053" s="43"/>
      <c r="S1053" s="43"/>
      <c r="T1053" s="43"/>
      <c r="U1053" s="43"/>
      <c r="V1053" s="43"/>
      <c r="W1053" s="43"/>
      <c r="X1053" s="43"/>
      <c r="Y1053" s="43"/>
      <c r="Z1053" s="43"/>
      <c r="AA1053" s="43"/>
      <c r="AB1053" s="43"/>
      <c r="AC1053" s="43"/>
      <c r="AD1053" s="43"/>
      <c r="AE1053" s="43"/>
      <c r="AF1053" s="43"/>
      <c r="AG1053" s="43"/>
      <c r="AH1053" s="43"/>
      <c r="AI1053" s="43"/>
      <c r="AJ1053" s="43"/>
      <c r="AK1053" s="43"/>
      <c r="AL1053" s="43"/>
      <c r="AM1053" s="43"/>
      <c r="AN1053" s="43"/>
      <c r="AO1053" s="43"/>
      <c r="AP1053" s="43"/>
      <c r="AQ1053" s="43"/>
      <c r="AR1053" s="43"/>
      <c r="AS1053" s="43"/>
      <c r="AT1053" s="43"/>
      <c r="AU1053" s="43"/>
      <c r="AV1053" s="43"/>
      <c r="AW1053" s="43"/>
      <c r="AX1053" s="43"/>
      <c r="AY1053" s="43"/>
      <c r="AZ1053" s="43"/>
      <c r="BA1053" s="43"/>
      <c r="BB1053" s="43"/>
      <c r="BC1053" s="43"/>
      <c r="BD1053" s="43"/>
      <c r="BE1053" s="43"/>
      <c r="BF1053" s="43"/>
      <c r="BG1053" s="43"/>
      <c r="BH1053" s="43"/>
      <c r="BI1053" s="43"/>
      <c r="BJ1053" s="43"/>
      <c r="BK1053" s="43"/>
      <c r="BL1053" s="43"/>
      <c r="BM1053" s="43"/>
      <c r="BN1053" s="43"/>
      <c r="BO1053" s="43"/>
      <c r="BP1053" s="43"/>
      <c r="BQ1053" s="43"/>
      <c r="BR1053" s="43"/>
      <c r="BS1053" s="43"/>
      <c r="BT1053" s="43"/>
      <c r="BU1053" s="43"/>
      <c r="BV1053" s="43"/>
      <c r="BW1053" s="43"/>
      <c r="BX1053" s="43"/>
      <c r="BY1053" s="43"/>
      <c r="BZ1053" s="43"/>
      <c r="CA1053" s="43"/>
      <c r="CB1053" s="43"/>
      <c r="CC1053" s="43"/>
      <c r="CD1053" s="43"/>
      <c r="CE1053" s="43"/>
      <c r="CF1053" s="43"/>
    </row>
    <row r="1054" spans="18:84">
      <c r="R1054" s="43"/>
      <c r="S1054" s="43"/>
      <c r="T1054" s="43"/>
      <c r="U1054" s="43"/>
      <c r="V1054" s="43"/>
      <c r="W1054" s="43"/>
      <c r="X1054" s="43"/>
      <c r="Y1054" s="43"/>
      <c r="Z1054" s="43"/>
      <c r="AA1054" s="43"/>
      <c r="AB1054" s="43"/>
      <c r="AC1054" s="43"/>
      <c r="AD1054" s="43"/>
      <c r="AE1054" s="43"/>
      <c r="AF1054" s="43"/>
      <c r="AG1054" s="43"/>
      <c r="AH1054" s="43"/>
      <c r="AI1054" s="43"/>
      <c r="AJ1054" s="43"/>
      <c r="AK1054" s="43"/>
      <c r="AL1054" s="43"/>
      <c r="AM1054" s="43"/>
      <c r="AN1054" s="43"/>
      <c r="AO1054" s="43"/>
      <c r="AP1054" s="43"/>
      <c r="AQ1054" s="43"/>
      <c r="AR1054" s="43"/>
      <c r="AS1054" s="43"/>
      <c r="AT1054" s="43"/>
      <c r="AU1054" s="43"/>
      <c r="AV1054" s="43"/>
      <c r="AW1054" s="43"/>
      <c r="AX1054" s="43"/>
      <c r="AY1054" s="43"/>
      <c r="AZ1054" s="43"/>
      <c r="BA1054" s="43"/>
      <c r="BB1054" s="43"/>
      <c r="BC1054" s="43"/>
      <c r="BD1054" s="43"/>
      <c r="BE1054" s="43"/>
      <c r="BF1054" s="43"/>
      <c r="BG1054" s="43"/>
      <c r="BH1054" s="43"/>
      <c r="BI1054" s="43"/>
      <c r="BJ1054" s="43"/>
      <c r="BK1054" s="43"/>
      <c r="BL1054" s="43"/>
      <c r="BM1054" s="43"/>
      <c r="BN1054" s="43"/>
      <c r="BO1054" s="43"/>
      <c r="BP1054" s="43"/>
      <c r="BQ1054" s="43"/>
      <c r="BR1054" s="43"/>
      <c r="BS1054" s="43"/>
      <c r="BT1054" s="43"/>
      <c r="BU1054" s="43"/>
      <c r="BV1054" s="43"/>
      <c r="BW1054" s="43"/>
      <c r="BX1054" s="43"/>
      <c r="BY1054" s="43"/>
      <c r="BZ1054" s="43"/>
      <c r="CA1054" s="43"/>
      <c r="CB1054" s="43"/>
      <c r="CC1054" s="43"/>
      <c r="CD1054" s="43"/>
      <c r="CE1054" s="43"/>
      <c r="CF1054" s="43"/>
    </row>
    <row r="1055" spans="18:84">
      <c r="R1055" s="43"/>
      <c r="S1055" s="43"/>
      <c r="T1055" s="43"/>
      <c r="U1055" s="43"/>
      <c r="V1055" s="43"/>
      <c r="W1055" s="43"/>
      <c r="X1055" s="43"/>
      <c r="Y1055" s="43"/>
      <c r="Z1055" s="43"/>
      <c r="AA1055" s="43"/>
      <c r="AB1055" s="43"/>
      <c r="AC1055" s="43"/>
      <c r="AD1055" s="43"/>
      <c r="AE1055" s="43"/>
      <c r="AF1055" s="43"/>
      <c r="AG1055" s="43"/>
      <c r="AH1055" s="43"/>
      <c r="AI1055" s="43"/>
      <c r="AJ1055" s="43"/>
      <c r="AK1055" s="43"/>
      <c r="AL1055" s="43"/>
      <c r="AM1055" s="43"/>
      <c r="AN1055" s="43"/>
      <c r="AO1055" s="43"/>
      <c r="AP1055" s="43"/>
      <c r="AQ1055" s="43"/>
      <c r="AR1055" s="43"/>
      <c r="AS1055" s="43"/>
      <c r="AT1055" s="43"/>
      <c r="AU1055" s="43"/>
      <c r="AV1055" s="43"/>
      <c r="AW1055" s="43"/>
      <c r="AX1055" s="43"/>
      <c r="AY1055" s="43"/>
      <c r="AZ1055" s="43"/>
      <c r="BA1055" s="43"/>
      <c r="BB1055" s="43"/>
      <c r="BC1055" s="43"/>
      <c r="BD1055" s="43"/>
      <c r="BE1055" s="43"/>
      <c r="BF1055" s="43"/>
      <c r="BG1055" s="43"/>
      <c r="BH1055" s="43"/>
      <c r="BI1055" s="43"/>
      <c r="BJ1055" s="43"/>
      <c r="BK1055" s="43"/>
      <c r="BL1055" s="43"/>
      <c r="BM1055" s="43"/>
      <c r="BN1055" s="43"/>
      <c r="BO1055" s="43"/>
      <c r="BP1055" s="43"/>
      <c r="BQ1055" s="43"/>
      <c r="BR1055" s="43"/>
      <c r="BS1055" s="43"/>
      <c r="BT1055" s="43"/>
      <c r="BU1055" s="43"/>
      <c r="BV1055" s="43"/>
      <c r="BW1055" s="43"/>
      <c r="BX1055" s="43"/>
      <c r="BY1055" s="43"/>
      <c r="BZ1055" s="43"/>
      <c r="CA1055" s="43"/>
      <c r="CB1055" s="43"/>
      <c r="CC1055" s="43"/>
      <c r="CD1055" s="43"/>
      <c r="CE1055" s="43"/>
      <c r="CF1055" s="43"/>
    </row>
    <row r="1056" spans="18:84">
      <c r="R1056" s="43"/>
      <c r="S1056" s="43"/>
      <c r="T1056" s="43"/>
      <c r="U1056" s="43"/>
      <c r="V1056" s="43"/>
      <c r="W1056" s="43"/>
      <c r="X1056" s="43"/>
      <c r="Y1056" s="43"/>
      <c r="Z1056" s="43"/>
      <c r="AA1056" s="43"/>
      <c r="AB1056" s="43"/>
      <c r="AC1056" s="43"/>
      <c r="AD1056" s="43"/>
      <c r="AE1056" s="43"/>
      <c r="AF1056" s="43"/>
      <c r="AG1056" s="43"/>
      <c r="AH1056" s="43"/>
      <c r="AI1056" s="43"/>
      <c r="AJ1056" s="43"/>
      <c r="AK1056" s="43"/>
      <c r="AL1056" s="43"/>
      <c r="AM1056" s="43"/>
      <c r="AN1056" s="43"/>
      <c r="AO1056" s="43"/>
      <c r="AP1056" s="43"/>
      <c r="AQ1056" s="43"/>
      <c r="AR1056" s="43"/>
      <c r="AS1056" s="43"/>
      <c r="AT1056" s="43"/>
      <c r="AU1056" s="43"/>
      <c r="AV1056" s="43"/>
      <c r="AW1056" s="43"/>
      <c r="AX1056" s="43"/>
      <c r="AY1056" s="43"/>
      <c r="AZ1056" s="43"/>
      <c r="BA1056" s="43"/>
      <c r="BB1056" s="43"/>
      <c r="BC1056" s="43"/>
      <c r="BD1056" s="43"/>
      <c r="BE1056" s="43"/>
      <c r="BF1056" s="43"/>
      <c r="BG1056" s="43"/>
      <c r="BH1056" s="43"/>
      <c r="BI1056" s="43"/>
      <c r="BJ1056" s="43"/>
      <c r="BK1056" s="43"/>
      <c r="BL1056" s="43"/>
      <c r="BM1056" s="43"/>
      <c r="BN1056" s="43"/>
      <c r="BO1056" s="43"/>
      <c r="BP1056" s="43"/>
      <c r="BQ1056" s="43"/>
      <c r="BR1056" s="43"/>
      <c r="BS1056" s="43"/>
      <c r="BT1056" s="43"/>
      <c r="BU1056" s="43"/>
      <c r="BV1056" s="43"/>
      <c r="BW1056" s="43"/>
      <c r="BX1056" s="43"/>
      <c r="BY1056" s="43"/>
      <c r="BZ1056" s="43"/>
      <c r="CA1056" s="43"/>
      <c r="CB1056" s="43"/>
      <c r="CC1056" s="43"/>
      <c r="CD1056" s="43"/>
      <c r="CE1056" s="43"/>
      <c r="CF1056" s="43"/>
    </row>
    <row r="1057" spans="18:84">
      <c r="R1057" s="43"/>
      <c r="S1057" s="43"/>
      <c r="T1057" s="43"/>
      <c r="U1057" s="43"/>
      <c r="V1057" s="43"/>
      <c r="W1057" s="43"/>
      <c r="X1057" s="43"/>
      <c r="Y1057" s="43"/>
      <c r="Z1057" s="43"/>
      <c r="AA1057" s="43"/>
      <c r="AB1057" s="43"/>
      <c r="AC1057" s="43"/>
      <c r="AD1057" s="43"/>
      <c r="AE1057" s="43"/>
      <c r="AF1057" s="43"/>
      <c r="AG1057" s="43"/>
      <c r="AH1057" s="43"/>
      <c r="AI1057" s="43"/>
      <c r="AJ1057" s="43"/>
      <c r="AK1057" s="43"/>
      <c r="AL1057" s="43"/>
      <c r="AM1057" s="43"/>
      <c r="AN1057" s="43"/>
      <c r="AO1057" s="43"/>
      <c r="AP1057" s="43"/>
      <c r="AQ1057" s="43"/>
      <c r="AR1057" s="43"/>
      <c r="AS1057" s="43"/>
      <c r="AT1057" s="43"/>
      <c r="AU1057" s="43"/>
      <c r="AV1057" s="43"/>
      <c r="AW1057" s="43"/>
      <c r="AX1057" s="43"/>
      <c r="AY1057" s="43"/>
      <c r="AZ1057" s="43"/>
      <c r="BA1057" s="43"/>
      <c r="BB1057" s="43"/>
      <c r="BC1057" s="43"/>
      <c r="BD1057" s="43"/>
      <c r="BE1057" s="43"/>
      <c r="BF1057" s="43"/>
      <c r="BG1057" s="43"/>
      <c r="BH1057" s="43"/>
      <c r="BI1057" s="43"/>
      <c r="BJ1057" s="43"/>
      <c r="BK1057" s="43"/>
      <c r="BL1057" s="43"/>
      <c r="BM1057" s="43"/>
      <c r="BN1057" s="43"/>
      <c r="BO1057" s="43"/>
      <c r="BP1057" s="43"/>
      <c r="BQ1057" s="43"/>
      <c r="BR1057" s="43"/>
      <c r="BS1057" s="43"/>
      <c r="BT1057" s="43"/>
      <c r="BU1057" s="43"/>
      <c r="BV1057" s="43"/>
      <c r="BW1057" s="43"/>
      <c r="BX1057" s="43"/>
      <c r="BY1057" s="43"/>
      <c r="BZ1057" s="43"/>
      <c r="CA1057" s="43"/>
      <c r="CB1057" s="43"/>
      <c r="CC1057" s="43"/>
      <c r="CD1057" s="43"/>
      <c r="CE1057" s="43"/>
      <c r="CF1057" s="43"/>
    </row>
    <row r="1058" spans="18:84">
      <c r="R1058" s="43"/>
      <c r="S1058" s="43"/>
      <c r="T1058" s="43"/>
      <c r="U1058" s="43"/>
      <c r="V1058" s="43"/>
      <c r="W1058" s="43"/>
      <c r="X1058" s="43"/>
      <c r="Y1058" s="43"/>
      <c r="Z1058" s="43"/>
      <c r="AA1058" s="43"/>
      <c r="AB1058" s="43"/>
      <c r="AC1058" s="43"/>
      <c r="AD1058" s="43"/>
      <c r="AE1058" s="43"/>
      <c r="AF1058" s="43"/>
      <c r="AG1058" s="43"/>
      <c r="AH1058" s="43"/>
      <c r="AI1058" s="43"/>
      <c r="AJ1058" s="43"/>
      <c r="AK1058" s="43"/>
      <c r="AL1058" s="43"/>
      <c r="AM1058" s="43"/>
      <c r="AN1058" s="43"/>
      <c r="AO1058" s="43"/>
      <c r="AP1058" s="43"/>
      <c r="AQ1058" s="43"/>
      <c r="AR1058" s="43"/>
      <c r="AS1058" s="43"/>
      <c r="AT1058" s="43"/>
      <c r="AU1058" s="43"/>
      <c r="AV1058" s="43"/>
      <c r="AW1058" s="43"/>
      <c r="AX1058" s="43"/>
      <c r="AY1058" s="43"/>
      <c r="AZ1058" s="43"/>
      <c r="BA1058" s="43"/>
      <c r="BB1058" s="43"/>
      <c r="BC1058" s="43"/>
      <c r="BD1058" s="43"/>
      <c r="BE1058" s="43"/>
      <c r="BF1058" s="43"/>
      <c r="BG1058" s="43"/>
      <c r="BH1058" s="43"/>
      <c r="BI1058" s="43"/>
      <c r="BJ1058" s="43"/>
      <c r="BK1058" s="43"/>
      <c r="BL1058" s="43"/>
      <c r="BM1058" s="43"/>
      <c r="BN1058" s="43"/>
      <c r="BO1058" s="43"/>
      <c r="BP1058" s="43"/>
      <c r="BQ1058" s="43"/>
      <c r="BR1058" s="43"/>
      <c r="BS1058" s="43"/>
      <c r="BT1058" s="43"/>
      <c r="BU1058" s="43"/>
      <c r="BV1058" s="43"/>
      <c r="BW1058" s="43"/>
      <c r="BX1058" s="43"/>
      <c r="BY1058" s="43"/>
      <c r="BZ1058" s="43"/>
      <c r="CA1058" s="43"/>
      <c r="CB1058" s="43"/>
      <c r="CC1058" s="43"/>
      <c r="CD1058" s="43"/>
      <c r="CE1058" s="43"/>
      <c r="CF1058" s="43"/>
    </row>
    <row r="1059" spans="18:84">
      <c r="R1059" s="43"/>
      <c r="S1059" s="43"/>
      <c r="T1059" s="43"/>
      <c r="U1059" s="43"/>
      <c r="V1059" s="43"/>
      <c r="W1059" s="43"/>
      <c r="X1059" s="43"/>
      <c r="Y1059" s="43"/>
      <c r="Z1059" s="43"/>
      <c r="AA1059" s="43"/>
      <c r="AB1059" s="43"/>
      <c r="AC1059" s="43"/>
      <c r="AD1059" s="43"/>
      <c r="AE1059" s="43"/>
      <c r="AF1059" s="43"/>
      <c r="AG1059" s="43"/>
      <c r="AH1059" s="43"/>
      <c r="AI1059" s="43"/>
      <c r="AJ1059" s="43"/>
      <c r="AK1059" s="43"/>
      <c r="AL1059" s="43"/>
      <c r="AM1059" s="43"/>
      <c r="AN1059" s="43"/>
      <c r="AO1059" s="43"/>
      <c r="AP1059" s="43"/>
      <c r="AQ1059" s="43"/>
      <c r="AR1059" s="43"/>
      <c r="AS1059" s="43"/>
      <c r="AT1059" s="43"/>
      <c r="AU1059" s="43"/>
      <c r="AV1059" s="43"/>
      <c r="AW1059" s="43"/>
      <c r="AX1059" s="43"/>
      <c r="AY1059" s="43"/>
      <c r="AZ1059" s="43"/>
      <c r="BA1059" s="43"/>
      <c r="BB1059" s="43"/>
      <c r="BC1059" s="43"/>
      <c r="BD1059" s="43"/>
      <c r="BE1059" s="43"/>
      <c r="BF1059" s="43"/>
      <c r="BG1059" s="43"/>
      <c r="BH1059" s="43"/>
      <c r="BI1059" s="43"/>
      <c r="BJ1059" s="43"/>
      <c r="BK1059" s="43"/>
      <c r="BL1059" s="43"/>
      <c r="BM1059" s="43"/>
      <c r="BN1059" s="43"/>
      <c r="BO1059" s="43"/>
      <c r="BP1059" s="43"/>
      <c r="BQ1059" s="43"/>
      <c r="BR1059" s="43"/>
      <c r="BS1059" s="43"/>
      <c r="BT1059" s="43"/>
      <c r="BU1059" s="43"/>
      <c r="BV1059" s="43"/>
      <c r="BW1059" s="43"/>
      <c r="BX1059" s="43"/>
      <c r="BY1059" s="43"/>
      <c r="BZ1059" s="43"/>
      <c r="CA1059" s="43"/>
      <c r="CB1059" s="43"/>
      <c r="CC1059" s="43"/>
      <c r="CD1059" s="43"/>
      <c r="CE1059" s="43"/>
      <c r="CF1059" s="43"/>
    </row>
    <row r="1060" spans="18:84">
      <c r="R1060" s="43"/>
      <c r="S1060" s="43"/>
      <c r="T1060" s="43"/>
      <c r="U1060" s="43"/>
      <c r="V1060" s="43"/>
      <c r="W1060" s="43"/>
      <c r="X1060" s="43"/>
      <c r="Y1060" s="43"/>
      <c r="Z1060" s="43"/>
      <c r="AA1060" s="43"/>
      <c r="AB1060" s="43"/>
      <c r="AC1060" s="43"/>
      <c r="AD1060" s="43"/>
      <c r="AE1060" s="43"/>
      <c r="AF1060" s="43"/>
      <c r="AG1060" s="43"/>
      <c r="AH1060" s="43"/>
      <c r="AI1060" s="43"/>
      <c r="AJ1060" s="43"/>
      <c r="AK1060" s="43"/>
      <c r="AL1060" s="43"/>
      <c r="AM1060" s="43"/>
      <c r="AN1060" s="43"/>
      <c r="AO1060" s="43"/>
      <c r="AP1060" s="43"/>
      <c r="AQ1060" s="43"/>
      <c r="AR1060" s="43"/>
      <c r="AS1060" s="43"/>
      <c r="AT1060" s="43"/>
      <c r="AU1060" s="43"/>
      <c r="AV1060" s="43"/>
      <c r="AW1060" s="43"/>
      <c r="AX1060" s="43"/>
      <c r="AY1060" s="43"/>
      <c r="AZ1060" s="43"/>
      <c r="BA1060" s="43"/>
      <c r="BB1060" s="43"/>
      <c r="BC1060" s="43"/>
      <c r="BD1060" s="43"/>
      <c r="BE1060" s="43"/>
      <c r="BF1060" s="43"/>
      <c r="BG1060" s="43"/>
      <c r="BH1060" s="43"/>
      <c r="BI1060" s="43"/>
      <c r="BJ1060" s="43"/>
      <c r="BK1060" s="43"/>
      <c r="BL1060" s="43"/>
      <c r="BM1060" s="43"/>
      <c r="BN1060" s="43"/>
      <c r="BO1060" s="43"/>
      <c r="BP1060" s="43"/>
      <c r="BQ1060" s="43"/>
      <c r="BR1060" s="43"/>
      <c r="BS1060" s="43"/>
      <c r="BT1060" s="43"/>
      <c r="BU1060" s="43"/>
      <c r="BV1060" s="43"/>
      <c r="BW1060" s="43"/>
      <c r="BX1060" s="43"/>
      <c r="BY1060" s="43"/>
      <c r="BZ1060" s="43"/>
      <c r="CA1060" s="43"/>
      <c r="CB1060" s="43"/>
      <c r="CC1060" s="43"/>
      <c r="CD1060" s="43"/>
      <c r="CE1060" s="43"/>
      <c r="CF1060" s="43"/>
    </row>
    <row r="1061" spans="18:84">
      <c r="R1061" s="43"/>
      <c r="S1061" s="43"/>
      <c r="T1061" s="43"/>
      <c r="U1061" s="43"/>
      <c r="V1061" s="43"/>
      <c r="W1061" s="43"/>
      <c r="X1061" s="43"/>
      <c r="Y1061" s="43"/>
      <c r="Z1061" s="43"/>
      <c r="AA1061" s="43"/>
      <c r="AB1061" s="43"/>
      <c r="AC1061" s="43"/>
      <c r="AD1061" s="43"/>
      <c r="AE1061" s="43"/>
      <c r="AF1061" s="43"/>
      <c r="AG1061" s="43"/>
      <c r="AH1061" s="43"/>
      <c r="AI1061" s="43"/>
      <c r="AJ1061" s="43"/>
      <c r="AK1061" s="43"/>
      <c r="AL1061" s="43"/>
      <c r="AM1061" s="43"/>
      <c r="AN1061" s="43"/>
      <c r="AO1061" s="43"/>
      <c r="AP1061" s="43"/>
      <c r="AQ1061" s="43"/>
      <c r="AR1061" s="43"/>
      <c r="AS1061" s="43"/>
      <c r="AT1061" s="43"/>
      <c r="AU1061" s="43"/>
      <c r="AV1061" s="43"/>
      <c r="AW1061" s="43"/>
      <c r="AX1061" s="43"/>
      <c r="AY1061" s="43"/>
      <c r="AZ1061" s="43"/>
      <c r="BA1061" s="43"/>
      <c r="BB1061" s="43"/>
      <c r="BC1061" s="43"/>
      <c r="BD1061" s="43"/>
      <c r="BE1061" s="43"/>
      <c r="BF1061" s="43"/>
      <c r="BG1061" s="43"/>
      <c r="BH1061" s="43"/>
      <c r="BI1061" s="43"/>
      <c r="BJ1061" s="43"/>
      <c r="BK1061" s="43"/>
      <c r="BL1061" s="43"/>
      <c r="BM1061" s="43"/>
      <c r="BN1061" s="43"/>
      <c r="BO1061" s="43"/>
      <c r="BP1061" s="43"/>
      <c r="BQ1061" s="43"/>
      <c r="BR1061" s="43"/>
      <c r="BS1061" s="43"/>
      <c r="BT1061" s="43"/>
      <c r="BU1061" s="43"/>
      <c r="BV1061" s="43"/>
      <c r="BW1061" s="43"/>
      <c r="BX1061" s="43"/>
      <c r="BY1061" s="43"/>
      <c r="BZ1061" s="43"/>
      <c r="CA1061" s="43"/>
      <c r="CB1061" s="43"/>
      <c r="CC1061" s="43"/>
      <c r="CD1061" s="43"/>
      <c r="CE1061" s="43"/>
      <c r="CF1061" s="43"/>
    </row>
    <row r="1062" spans="18:84">
      <c r="R1062" s="43"/>
      <c r="S1062" s="43"/>
      <c r="T1062" s="43"/>
      <c r="U1062" s="43"/>
      <c r="V1062" s="43"/>
      <c r="W1062" s="43"/>
      <c r="X1062" s="43"/>
      <c r="Y1062" s="43"/>
      <c r="Z1062" s="43"/>
      <c r="AA1062" s="43"/>
      <c r="AB1062" s="43"/>
      <c r="AC1062" s="43"/>
      <c r="AD1062" s="43"/>
      <c r="AE1062" s="43"/>
      <c r="AF1062" s="43"/>
      <c r="AG1062" s="43"/>
      <c r="AH1062" s="43"/>
      <c r="AI1062" s="43"/>
      <c r="AJ1062" s="43"/>
      <c r="AK1062" s="43"/>
      <c r="AL1062" s="43"/>
      <c r="AM1062" s="43"/>
      <c r="AN1062" s="43"/>
      <c r="AO1062" s="43"/>
      <c r="AP1062" s="43"/>
      <c r="AQ1062" s="43"/>
      <c r="AR1062" s="43"/>
      <c r="AS1062" s="43"/>
      <c r="AT1062" s="43"/>
      <c r="AU1062" s="43"/>
      <c r="AV1062" s="43"/>
      <c r="AW1062" s="43"/>
      <c r="AX1062" s="43"/>
      <c r="AY1062" s="43"/>
      <c r="AZ1062" s="43"/>
      <c r="BA1062" s="43"/>
      <c r="BB1062" s="43"/>
      <c r="BC1062" s="43"/>
      <c r="BD1062" s="43"/>
      <c r="BE1062" s="43"/>
      <c r="BF1062" s="43"/>
      <c r="BG1062" s="43"/>
      <c r="BH1062" s="43"/>
      <c r="BI1062" s="43"/>
      <c r="BJ1062" s="43"/>
      <c r="BK1062" s="43"/>
      <c r="BL1062" s="43"/>
      <c r="BM1062" s="43"/>
      <c r="BN1062" s="43"/>
      <c r="BO1062" s="43"/>
      <c r="BP1062" s="43"/>
      <c r="BQ1062" s="43"/>
      <c r="BR1062" s="43"/>
      <c r="BS1062" s="43"/>
      <c r="BT1062" s="43"/>
      <c r="BU1062" s="43"/>
      <c r="BV1062" s="43"/>
      <c r="BW1062" s="43"/>
      <c r="BX1062" s="43"/>
      <c r="BY1062" s="43"/>
      <c r="BZ1062" s="43"/>
      <c r="CA1062" s="43"/>
      <c r="CB1062" s="43"/>
      <c r="CC1062" s="43"/>
      <c r="CD1062" s="43"/>
      <c r="CE1062" s="43"/>
      <c r="CF1062" s="43"/>
    </row>
    <row r="1063" spans="18:84">
      <c r="R1063" s="43"/>
      <c r="S1063" s="43"/>
      <c r="T1063" s="43"/>
      <c r="U1063" s="43"/>
      <c r="V1063" s="43"/>
      <c r="W1063" s="43"/>
      <c r="X1063" s="43"/>
      <c r="Y1063" s="43"/>
      <c r="Z1063" s="43"/>
      <c r="AA1063" s="43"/>
      <c r="AB1063" s="43"/>
      <c r="AC1063" s="43"/>
      <c r="AD1063" s="43"/>
      <c r="AE1063" s="43"/>
      <c r="AF1063" s="43"/>
      <c r="AG1063" s="43"/>
      <c r="AH1063" s="43"/>
      <c r="AI1063" s="43"/>
      <c r="AJ1063" s="43"/>
      <c r="AK1063" s="43"/>
      <c r="AL1063" s="43"/>
      <c r="AM1063" s="43"/>
      <c r="AN1063" s="43"/>
      <c r="AO1063" s="43"/>
      <c r="AP1063" s="43"/>
      <c r="AQ1063" s="43"/>
      <c r="AR1063" s="43"/>
      <c r="AS1063" s="43"/>
      <c r="AT1063" s="43"/>
      <c r="AU1063" s="43"/>
      <c r="AV1063" s="43"/>
      <c r="AW1063" s="43"/>
      <c r="AX1063" s="43"/>
      <c r="AY1063" s="43"/>
      <c r="AZ1063" s="43"/>
      <c r="BA1063" s="43"/>
      <c r="BB1063" s="43"/>
      <c r="BC1063" s="43"/>
      <c r="BD1063" s="43"/>
      <c r="BE1063" s="43"/>
      <c r="BF1063" s="43"/>
      <c r="BG1063" s="43"/>
      <c r="BH1063" s="43"/>
      <c r="BI1063" s="43"/>
      <c r="BJ1063" s="43"/>
      <c r="BK1063" s="43"/>
      <c r="BL1063" s="43"/>
      <c r="BM1063" s="43"/>
      <c r="BN1063" s="43"/>
      <c r="BO1063" s="43"/>
      <c r="BP1063" s="43"/>
      <c r="BQ1063" s="43"/>
      <c r="BR1063" s="43"/>
      <c r="BS1063" s="43"/>
      <c r="BT1063" s="43"/>
      <c r="BU1063" s="43"/>
      <c r="BV1063" s="43"/>
      <c r="BW1063" s="43"/>
      <c r="BX1063" s="43"/>
      <c r="BY1063" s="43"/>
      <c r="BZ1063" s="43"/>
      <c r="CA1063" s="43"/>
      <c r="CB1063" s="43"/>
      <c r="CC1063" s="43"/>
      <c r="CD1063" s="43"/>
      <c r="CE1063" s="43"/>
      <c r="CF1063" s="43"/>
    </row>
    <row r="1064" spans="18:84">
      <c r="R1064" s="43"/>
      <c r="S1064" s="43"/>
      <c r="T1064" s="43"/>
      <c r="U1064" s="43"/>
      <c r="V1064" s="43"/>
      <c r="W1064" s="43"/>
      <c r="X1064" s="43"/>
      <c r="Y1064" s="43"/>
      <c r="Z1064" s="43"/>
      <c r="AA1064" s="43"/>
      <c r="AB1064" s="43"/>
      <c r="AC1064" s="43"/>
      <c r="AD1064" s="43"/>
      <c r="AE1064" s="43"/>
      <c r="AF1064" s="43"/>
      <c r="AG1064" s="43"/>
      <c r="AH1064" s="43"/>
      <c r="AI1064" s="43"/>
      <c r="AJ1064" s="43"/>
      <c r="AK1064" s="43"/>
      <c r="AL1064" s="43"/>
      <c r="AM1064" s="43"/>
      <c r="AN1064" s="43"/>
      <c r="AO1064" s="43"/>
      <c r="AP1064" s="43"/>
      <c r="AQ1064" s="43"/>
      <c r="AR1064" s="43"/>
      <c r="AS1064" s="43"/>
      <c r="AT1064" s="43"/>
      <c r="AU1064" s="43"/>
      <c r="AV1064" s="43"/>
      <c r="AW1064" s="43"/>
      <c r="AX1064" s="43"/>
      <c r="AY1064" s="43"/>
      <c r="AZ1064" s="43"/>
      <c r="BA1064" s="43"/>
      <c r="BB1064" s="43"/>
      <c r="BC1064" s="43"/>
      <c r="BD1064" s="43"/>
      <c r="BE1064" s="43"/>
      <c r="BF1064" s="43"/>
      <c r="BG1064" s="43"/>
      <c r="BH1064" s="43"/>
      <c r="BI1064" s="43"/>
      <c r="BJ1064" s="43"/>
      <c r="BK1064" s="43"/>
      <c r="BL1064" s="43"/>
      <c r="BM1064" s="43"/>
      <c r="BN1064" s="43"/>
      <c r="BO1064" s="43"/>
      <c r="BP1064" s="43"/>
      <c r="BQ1064" s="43"/>
      <c r="BR1064" s="43"/>
      <c r="BS1064" s="43"/>
      <c r="BT1064" s="43"/>
      <c r="BU1064" s="43"/>
      <c r="BV1064" s="43"/>
      <c r="BW1064" s="43"/>
      <c r="BX1064" s="43"/>
      <c r="BY1064" s="43"/>
      <c r="BZ1064" s="43"/>
      <c r="CA1064" s="43"/>
      <c r="CB1064" s="43"/>
      <c r="CC1064" s="43"/>
      <c r="CD1064" s="43"/>
      <c r="CE1064" s="43"/>
      <c r="CF1064" s="43"/>
    </row>
    <row r="1065" spans="18:84">
      <c r="R1065" s="43"/>
      <c r="S1065" s="43"/>
      <c r="T1065" s="43"/>
      <c r="U1065" s="43"/>
      <c r="V1065" s="43"/>
      <c r="W1065" s="43"/>
      <c r="X1065" s="43"/>
      <c r="Y1065" s="43"/>
      <c r="Z1065" s="43"/>
      <c r="AA1065" s="43"/>
      <c r="AB1065" s="43"/>
      <c r="AC1065" s="43"/>
      <c r="AD1065" s="43"/>
      <c r="AE1065" s="43"/>
      <c r="AF1065" s="43"/>
      <c r="AG1065" s="43"/>
      <c r="AH1065" s="43"/>
      <c r="AI1065" s="43"/>
      <c r="AJ1065" s="43"/>
      <c r="AK1065" s="43"/>
      <c r="AL1065" s="43"/>
      <c r="AM1065" s="43"/>
      <c r="AN1065" s="43"/>
      <c r="AO1065" s="43"/>
      <c r="AP1065" s="43"/>
      <c r="AQ1065" s="43"/>
      <c r="AR1065" s="43"/>
      <c r="AS1065" s="43"/>
      <c r="AT1065" s="43"/>
      <c r="AU1065" s="43"/>
      <c r="AV1065" s="43"/>
      <c r="AW1065" s="43"/>
      <c r="AX1065" s="43"/>
      <c r="AY1065" s="43"/>
      <c r="AZ1065" s="43"/>
      <c r="BA1065" s="43"/>
      <c r="BB1065" s="43"/>
      <c r="BC1065" s="43"/>
      <c r="BD1065" s="43"/>
      <c r="BE1065" s="43"/>
      <c r="BF1065" s="43"/>
      <c r="BG1065" s="43"/>
      <c r="BH1065" s="43"/>
      <c r="BI1065" s="43"/>
      <c r="BJ1065" s="43"/>
      <c r="BK1065" s="43"/>
      <c r="BL1065" s="43"/>
      <c r="BM1065" s="43"/>
      <c r="BN1065" s="43"/>
      <c r="BO1065" s="43"/>
      <c r="BP1065" s="43"/>
      <c r="BQ1065" s="43"/>
      <c r="BR1065" s="43"/>
      <c r="BS1065" s="43"/>
      <c r="BT1065" s="43"/>
      <c r="BU1065" s="43"/>
      <c r="BV1065" s="43"/>
      <c r="BW1065" s="43"/>
      <c r="BX1065" s="43"/>
      <c r="BY1065" s="43"/>
      <c r="BZ1065" s="43"/>
      <c r="CA1065" s="43"/>
      <c r="CB1065" s="43"/>
      <c r="CC1065" s="43"/>
      <c r="CD1065" s="43"/>
      <c r="CE1065" s="43"/>
      <c r="CF1065" s="43"/>
    </row>
    <row r="1066" spans="18:84">
      <c r="R1066" s="43"/>
      <c r="S1066" s="43"/>
      <c r="T1066" s="43"/>
      <c r="U1066" s="43"/>
      <c r="V1066" s="43"/>
      <c r="W1066" s="43"/>
      <c r="X1066" s="43"/>
      <c r="Y1066" s="43"/>
      <c r="Z1066" s="43"/>
      <c r="AA1066" s="43"/>
      <c r="AB1066" s="43"/>
      <c r="AC1066" s="43"/>
      <c r="AD1066" s="43"/>
      <c r="AE1066" s="43"/>
      <c r="AF1066" s="43"/>
      <c r="AG1066" s="43"/>
      <c r="AH1066" s="43"/>
      <c r="AI1066" s="43"/>
      <c r="AJ1066" s="43"/>
      <c r="AK1066" s="43"/>
      <c r="AL1066" s="43"/>
      <c r="AM1066" s="43"/>
      <c r="AN1066" s="43"/>
      <c r="AO1066" s="43"/>
      <c r="AP1066" s="43"/>
      <c r="AQ1066" s="43"/>
      <c r="AR1066" s="43"/>
      <c r="AS1066" s="43"/>
      <c r="AT1066" s="43"/>
      <c r="AU1066" s="43"/>
      <c r="AV1066" s="43"/>
      <c r="AW1066" s="43"/>
      <c r="AX1066" s="43"/>
      <c r="AY1066" s="43"/>
      <c r="AZ1066" s="43"/>
      <c r="BA1066" s="43"/>
      <c r="BB1066" s="43"/>
      <c r="BC1066" s="43"/>
      <c r="BD1066" s="43"/>
      <c r="BE1066" s="43"/>
      <c r="BF1066" s="43"/>
      <c r="BG1066" s="43"/>
      <c r="BH1066" s="43"/>
      <c r="BI1066" s="43"/>
      <c r="BJ1066" s="43"/>
      <c r="BK1066" s="43"/>
      <c r="BL1066" s="43"/>
      <c r="BM1066" s="43"/>
      <c r="BN1066" s="43"/>
      <c r="BO1066" s="43"/>
      <c r="BP1066" s="43"/>
      <c r="BQ1066" s="43"/>
      <c r="BR1066" s="43"/>
      <c r="BS1066" s="43"/>
      <c r="BT1066" s="43"/>
      <c r="BU1066" s="43"/>
      <c r="BV1066" s="43"/>
      <c r="BW1066" s="43"/>
      <c r="BX1066" s="43"/>
      <c r="BY1066" s="43"/>
      <c r="BZ1066" s="43"/>
      <c r="CA1066" s="43"/>
      <c r="CB1066" s="43"/>
      <c r="CC1066" s="43"/>
      <c r="CD1066" s="43"/>
      <c r="CE1066" s="43"/>
      <c r="CF1066" s="43"/>
    </row>
    <row r="1067" spans="18:84">
      <c r="R1067" s="43"/>
      <c r="S1067" s="43"/>
      <c r="T1067" s="43"/>
      <c r="U1067" s="43"/>
      <c r="V1067" s="43"/>
      <c r="W1067" s="43"/>
      <c r="X1067" s="43"/>
      <c r="Y1067" s="43"/>
      <c r="Z1067" s="43"/>
      <c r="AA1067" s="43"/>
      <c r="AB1067" s="43"/>
      <c r="AC1067" s="43"/>
      <c r="AD1067" s="43"/>
      <c r="AE1067" s="43"/>
      <c r="AF1067" s="43"/>
      <c r="AG1067" s="43"/>
      <c r="AH1067" s="43"/>
      <c r="AI1067" s="43"/>
      <c r="AJ1067" s="43"/>
      <c r="AK1067" s="43"/>
      <c r="AL1067" s="43"/>
      <c r="AM1067" s="43"/>
      <c r="AN1067" s="43"/>
      <c r="AO1067" s="43"/>
      <c r="AP1067" s="43"/>
      <c r="AQ1067" s="43"/>
      <c r="AR1067" s="43"/>
      <c r="AS1067" s="43"/>
      <c r="AT1067" s="43"/>
      <c r="AU1067" s="43"/>
      <c r="AV1067" s="43"/>
      <c r="AW1067" s="43"/>
      <c r="AX1067" s="43"/>
      <c r="AY1067" s="43"/>
      <c r="AZ1067" s="43"/>
      <c r="BA1067" s="43"/>
      <c r="BB1067" s="43"/>
      <c r="BC1067" s="43"/>
      <c r="BD1067" s="43"/>
      <c r="BE1067" s="43"/>
      <c r="BF1067" s="43"/>
      <c r="BG1067" s="43"/>
      <c r="BH1067" s="43"/>
      <c r="BI1067" s="43"/>
      <c r="BJ1067" s="43"/>
      <c r="BK1067" s="43"/>
      <c r="BL1067" s="43"/>
      <c r="BM1067" s="43"/>
      <c r="BN1067" s="43"/>
      <c r="BO1067" s="43"/>
      <c r="BP1067" s="43"/>
      <c r="BQ1067" s="43"/>
      <c r="BR1067" s="43"/>
      <c r="BS1067" s="43"/>
      <c r="BT1067" s="43"/>
      <c r="BU1067" s="43"/>
      <c r="BV1067" s="43"/>
      <c r="BW1067" s="43"/>
      <c r="BX1067" s="43"/>
      <c r="BY1067" s="43"/>
      <c r="BZ1067" s="43"/>
      <c r="CA1067" s="43"/>
      <c r="CB1067" s="43"/>
      <c r="CC1067" s="43"/>
      <c r="CD1067" s="43"/>
      <c r="CE1067" s="43"/>
      <c r="CF1067" s="43"/>
    </row>
    <row r="1068" spans="18:84">
      <c r="R1068" s="43"/>
      <c r="S1068" s="43"/>
      <c r="T1068" s="43"/>
      <c r="U1068" s="43"/>
      <c r="V1068" s="43"/>
      <c r="W1068" s="43"/>
      <c r="X1068" s="43"/>
      <c r="Y1068" s="43"/>
      <c r="Z1068" s="43"/>
      <c r="AA1068" s="43"/>
      <c r="AB1068" s="43"/>
      <c r="AC1068" s="43"/>
      <c r="AD1068" s="43"/>
      <c r="AE1068" s="43"/>
      <c r="AF1068" s="43"/>
      <c r="AG1068" s="43"/>
      <c r="AH1068" s="43"/>
      <c r="AI1068" s="43"/>
      <c r="AJ1068" s="43"/>
      <c r="AK1068" s="43"/>
      <c r="AL1068" s="43"/>
      <c r="AM1068" s="43"/>
      <c r="AN1068" s="43"/>
      <c r="AO1068" s="43"/>
      <c r="AP1068" s="43"/>
      <c r="AQ1068" s="43"/>
      <c r="AR1068" s="43"/>
      <c r="AS1068" s="43"/>
      <c r="AT1068" s="43"/>
      <c r="AU1068" s="43"/>
      <c r="AV1068" s="43"/>
      <c r="AW1068" s="43"/>
      <c r="AX1068" s="43"/>
      <c r="AY1068" s="43"/>
      <c r="AZ1068" s="43"/>
      <c r="BA1068" s="43"/>
      <c r="BB1068" s="43"/>
      <c r="BC1068" s="43"/>
      <c r="BD1068" s="43"/>
      <c r="BE1068" s="43"/>
      <c r="BF1068" s="43"/>
      <c r="BG1068" s="43"/>
      <c r="BH1068" s="43"/>
      <c r="BI1068" s="43"/>
      <c r="BJ1068" s="43"/>
      <c r="BK1068" s="43"/>
      <c r="BL1068" s="43"/>
      <c r="BM1068" s="43"/>
      <c r="BN1068" s="43"/>
      <c r="BO1068" s="43"/>
      <c r="BP1068" s="43"/>
      <c r="BQ1068" s="43"/>
      <c r="BR1068" s="43"/>
      <c r="BS1068" s="43"/>
      <c r="BT1068" s="43"/>
      <c r="BU1068" s="43"/>
      <c r="BV1068" s="43"/>
      <c r="BW1068" s="43"/>
      <c r="BX1068" s="43"/>
      <c r="BY1068" s="43"/>
      <c r="BZ1068" s="43"/>
      <c r="CA1068" s="43"/>
      <c r="CB1068" s="43"/>
      <c r="CC1068" s="43"/>
      <c r="CD1068" s="43"/>
      <c r="CE1068" s="43"/>
      <c r="CF1068" s="43"/>
    </row>
    <row r="1069" spans="18:84">
      <c r="R1069" s="43"/>
      <c r="S1069" s="43"/>
      <c r="T1069" s="43"/>
      <c r="U1069" s="43"/>
      <c r="V1069" s="43"/>
      <c r="W1069" s="43"/>
      <c r="X1069" s="43"/>
      <c r="Y1069" s="43"/>
      <c r="Z1069" s="43"/>
      <c r="AA1069" s="43"/>
      <c r="AB1069" s="43"/>
      <c r="AC1069" s="43"/>
      <c r="AD1069" s="43"/>
      <c r="AE1069" s="43"/>
      <c r="AF1069" s="43"/>
      <c r="AG1069" s="43"/>
      <c r="AH1069" s="43"/>
      <c r="AI1069" s="43"/>
      <c r="AJ1069" s="43"/>
      <c r="AK1069" s="43"/>
      <c r="AL1069" s="43"/>
      <c r="AM1069" s="43"/>
      <c r="AN1069" s="43"/>
      <c r="AO1069" s="43"/>
      <c r="AP1069" s="43"/>
      <c r="AQ1069" s="43"/>
      <c r="AR1069" s="43"/>
      <c r="AS1069" s="43"/>
      <c r="AT1069" s="43"/>
      <c r="AU1069" s="43"/>
      <c r="AV1069" s="43"/>
      <c r="AW1069" s="43"/>
      <c r="AX1069" s="43"/>
      <c r="AY1069" s="43"/>
      <c r="AZ1069" s="43"/>
      <c r="BA1069" s="43"/>
      <c r="BB1069" s="43"/>
      <c r="BC1069" s="43"/>
      <c r="BD1069" s="43"/>
      <c r="BE1069" s="43"/>
      <c r="BF1069" s="43"/>
      <c r="BG1069" s="43"/>
      <c r="BH1069" s="43"/>
      <c r="BI1069" s="43"/>
      <c r="BJ1069" s="43"/>
      <c r="BK1069" s="43"/>
      <c r="BL1069" s="43"/>
      <c r="BM1069" s="43"/>
      <c r="BN1069" s="43"/>
      <c r="BO1069" s="43"/>
      <c r="BP1069" s="43"/>
      <c r="BQ1069" s="43"/>
      <c r="BR1069" s="43"/>
      <c r="BS1069" s="43"/>
      <c r="BT1069" s="43"/>
      <c r="BU1069" s="43"/>
      <c r="BV1069" s="43"/>
      <c r="BW1069" s="43"/>
      <c r="BX1069" s="43"/>
      <c r="BY1069" s="43"/>
      <c r="BZ1069" s="43"/>
      <c r="CA1069" s="43"/>
      <c r="CB1069" s="43"/>
      <c r="CC1069" s="43"/>
      <c r="CD1069" s="43"/>
      <c r="CE1069" s="43"/>
      <c r="CF1069" s="43"/>
    </row>
    <row r="1070" spans="18:84">
      <c r="R1070" s="43"/>
      <c r="S1070" s="43"/>
      <c r="T1070" s="43"/>
      <c r="U1070" s="43"/>
      <c r="V1070" s="43"/>
      <c r="W1070" s="43"/>
      <c r="X1070" s="43"/>
      <c r="Y1070" s="43"/>
      <c r="Z1070" s="43"/>
      <c r="AA1070" s="43"/>
      <c r="AB1070" s="43"/>
      <c r="AC1070" s="43"/>
      <c r="AD1070" s="43"/>
      <c r="AE1070" s="43"/>
      <c r="AF1070" s="43"/>
      <c r="AG1070" s="43"/>
      <c r="AH1070" s="43"/>
      <c r="AI1070" s="43"/>
      <c r="AJ1070" s="43"/>
      <c r="AK1070" s="43"/>
      <c r="AL1070" s="43"/>
      <c r="AM1070" s="43"/>
      <c r="AN1070" s="43"/>
      <c r="AO1070" s="43"/>
      <c r="AP1070" s="43"/>
      <c r="AQ1070" s="43"/>
      <c r="AR1070" s="43"/>
      <c r="AS1070" s="43"/>
      <c r="AT1070" s="43"/>
      <c r="AU1070" s="43"/>
      <c r="AV1070" s="43"/>
      <c r="AW1070" s="43"/>
      <c r="AX1070" s="43"/>
      <c r="AY1070" s="43"/>
      <c r="AZ1070" s="43"/>
      <c r="BA1070" s="43"/>
      <c r="BB1070" s="43"/>
      <c r="BC1070" s="43"/>
      <c r="BD1070" s="43"/>
      <c r="BE1070" s="43"/>
      <c r="BF1070" s="43"/>
      <c r="BG1070" s="43"/>
      <c r="BH1070" s="43"/>
      <c r="BI1070" s="43"/>
      <c r="BJ1070" s="43"/>
      <c r="BK1070" s="43"/>
      <c r="BL1070" s="43"/>
      <c r="BM1070" s="43"/>
      <c r="BN1070" s="43"/>
      <c r="BO1070" s="43"/>
      <c r="BP1070" s="43"/>
      <c r="BQ1070" s="43"/>
      <c r="BR1070" s="43"/>
      <c r="BS1070" s="43"/>
      <c r="BT1070" s="43"/>
      <c r="BU1070" s="43"/>
      <c r="BV1070" s="43"/>
      <c r="BW1070" s="43"/>
      <c r="BX1070" s="43"/>
      <c r="BY1070" s="43"/>
      <c r="BZ1070" s="43"/>
      <c r="CA1070" s="43"/>
      <c r="CB1070" s="43"/>
      <c r="CC1070" s="43"/>
      <c r="CD1070" s="43"/>
      <c r="CE1070" s="43"/>
      <c r="CF1070" s="43"/>
    </row>
    <row r="1071" spans="18:84">
      <c r="R1071" s="43"/>
      <c r="S1071" s="43"/>
      <c r="T1071" s="43"/>
      <c r="U1071" s="43"/>
      <c r="V1071" s="43"/>
      <c r="W1071" s="43"/>
      <c r="X1071" s="43"/>
      <c r="Y1071" s="43"/>
      <c r="Z1071" s="43"/>
      <c r="AA1071" s="43"/>
      <c r="AB1071" s="43"/>
      <c r="AC1071" s="43"/>
      <c r="AD1071" s="43"/>
      <c r="AE1071" s="43"/>
      <c r="AF1071" s="43"/>
      <c r="AG1071" s="43"/>
      <c r="AH1071" s="43"/>
      <c r="AI1071" s="43"/>
      <c r="AJ1071" s="43"/>
      <c r="AK1071" s="43"/>
      <c r="AL1071" s="43"/>
      <c r="AM1071" s="43"/>
      <c r="AN1071" s="43"/>
      <c r="AO1071" s="43"/>
      <c r="AP1071" s="43"/>
      <c r="AQ1071" s="43"/>
      <c r="AR1071" s="43"/>
      <c r="AS1071" s="43"/>
      <c r="AT1071" s="43"/>
      <c r="AU1071" s="43"/>
      <c r="AV1071" s="43"/>
      <c r="AW1071" s="43"/>
      <c r="AX1071" s="43"/>
      <c r="AY1071" s="43"/>
      <c r="AZ1071" s="43"/>
      <c r="BA1071" s="43"/>
      <c r="BB1071" s="43"/>
      <c r="BC1071" s="43"/>
      <c r="BD1071" s="43"/>
      <c r="BE1071" s="43"/>
      <c r="BF1071" s="43"/>
      <c r="BG1071" s="43"/>
      <c r="BH1071" s="43"/>
      <c r="BI1071" s="43"/>
      <c r="BJ1071" s="43"/>
      <c r="BK1071" s="43"/>
      <c r="BL1071" s="43"/>
      <c r="BM1071" s="43"/>
      <c r="BN1071" s="43"/>
      <c r="BO1071" s="43"/>
      <c r="BP1071" s="43"/>
      <c r="BQ1071" s="43"/>
      <c r="BR1071" s="43"/>
      <c r="BS1071" s="43"/>
      <c r="BT1071" s="43"/>
      <c r="BU1071" s="43"/>
      <c r="BV1071" s="43"/>
      <c r="BW1071" s="43"/>
      <c r="BX1071" s="43"/>
      <c r="BY1071" s="43"/>
      <c r="BZ1071" s="43"/>
      <c r="CA1071" s="43"/>
      <c r="CB1071" s="43"/>
      <c r="CC1071" s="43"/>
      <c r="CD1071" s="43"/>
      <c r="CE1071" s="43"/>
      <c r="CF1071" s="43"/>
    </row>
    <row r="1072" spans="18:84">
      <c r="R1072" s="43"/>
      <c r="S1072" s="43"/>
      <c r="T1072" s="43"/>
      <c r="U1072" s="43"/>
      <c r="V1072" s="43"/>
      <c r="W1072" s="43"/>
      <c r="X1072" s="43"/>
      <c r="Y1072" s="43"/>
      <c r="Z1072" s="43"/>
      <c r="AA1072" s="43"/>
      <c r="AB1072" s="43"/>
      <c r="AC1072" s="43"/>
      <c r="AD1072" s="43"/>
      <c r="AE1072" s="43"/>
      <c r="AF1072" s="43"/>
      <c r="AG1072" s="43"/>
      <c r="AH1072" s="43"/>
      <c r="AI1072" s="43"/>
      <c r="AJ1072" s="43"/>
      <c r="AK1072" s="43"/>
      <c r="AL1072" s="43"/>
      <c r="AM1072" s="43"/>
      <c r="AN1072" s="43"/>
      <c r="AO1072" s="43"/>
      <c r="AP1072" s="43"/>
      <c r="AQ1072" s="43"/>
      <c r="AR1072" s="43"/>
      <c r="AS1072" s="43"/>
      <c r="AT1072" s="43"/>
      <c r="AU1072" s="43"/>
      <c r="AV1072" s="43"/>
      <c r="AW1072" s="43"/>
      <c r="AX1072" s="43"/>
      <c r="AY1072" s="43"/>
      <c r="AZ1072" s="43"/>
      <c r="BA1072" s="43"/>
      <c r="BB1072" s="43"/>
      <c r="BC1072" s="43"/>
      <c r="BD1072" s="43"/>
      <c r="BE1072" s="43"/>
      <c r="BF1072" s="43"/>
      <c r="BG1072" s="43"/>
      <c r="BH1072" s="43"/>
      <c r="BI1072" s="43"/>
      <c r="BJ1072" s="43"/>
      <c r="BK1072" s="43"/>
      <c r="BL1072" s="43"/>
      <c r="BM1072" s="43"/>
      <c r="BN1072" s="43"/>
      <c r="BO1072" s="43"/>
      <c r="BP1072" s="43"/>
      <c r="BQ1072" s="43"/>
      <c r="BR1072" s="43"/>
      <c r="BS1072" s="43"/>
      <c r="BT1072" s="43"/>
      <c r="BU1072" s="43"/>
      <c r="BV1072" s="43"/>
      <c r="BW1072" s="43"/>
      <c r="BX1072" s="43"/>
      <c r="BY1072" s="43"/>
      <c r="BZ1072" s="43"/>
      <c r="CA1072" s="43"/>
      <c r="CB1072" s="43"/>
      <c r="CC1072" s="43"/>
      <c r="CD1072" s="43"/>
      <c r="CE1072" s="43"/>
      <c r="CF1072" s="43"/>
    </row>
    <row r="1073" spans="18:84">
      <c r="R1073" s="43"/>
      <c r="S1073" s="43"/>
      <c r="T1073" s="43"/>
      <c r="U1073" s="43"/>
      <c r="V1073" s="43"/>
      <c r="W1073" s="43"/>
      <c r="X1073" s="43"/>
      <c r="Y1073" s="43"/>
      <c r="Z1073" s="43"/>
      <c r="AA1073" s="43"/>
      <c r="AB1073" s="43"/>
      <c r="AC1073" s="43"/>
      <c r="AD1073" s="43"/>
      <c r="AE1073" s="43"/>
      <c r="AF1073" s="43"/>
      <c r="AG1073" s="43"/>
      <c r="AH1073" s="43"/>
      <c r="AI1073" s="43"/>
      <c r="AJ1073" s="43"/>
      <c r="AK1073" s="43"/>
      <c r="AL1073" s="43"/>
      <c r="AM1073" s="43"/>
      <c r="AN1073" s="43"/>
      <c r="AO1073" s="43"/>
      <c r="AP1073" s="43"/>
      <c r="AQ1073" s="43"/>
      <c r="AR1073" s="43"/>
      <c r="AS1073" s="43"/>
      <c r="AT1073" s="43"/>
      <c r="AU1073" s="43"/>
      <c r="AV1073" s="43"/>
      <c r="AW1073" s="43"/>
      <c r="AX1073" s="43"/>
      <c r="AY1073" s="43"/>
      <c r="AZ1073" s="43"/>
      <c r="BA1073" s="43"/>
      <c r="BB1073" s="43"/>
      <c r="BC1073" s="43"/>
      <c r="BD1073" s="43"/>
      <c r="BE1073" s="43"/>
      <c r="BF1073" s="43"/>
      <c r="BG1073" s="43"/>
      <c r="BH1073" s="43"/>
      <c r="BI1073" s="43"/>
      <c r="BJ1073" s="43"/>
      <c r="BK1073" s="43"/>
      <c r="BL1073" s="43"/>
      <c r="BM1073" s="43"/>
      <c r="BN1073" s="43"/>
      <c r="BO1073" s="43"/>
      <c r="BP1073" s="43"/>
      <c r="BQ1073" s="43"/>
      <c r="BR1073" s="43"/>
      <c r="BS1073" s="43"/>
      <c r="BT1073" s="43"/>
      <c r="BU1073" s="43"/>
      <c r="BV1073" s="43"/>
      <c r="BW1073" s="43"/>
      <c r="BX1073" s="43"/>
      <c r="BY1073" s="43"/>
      <c r="BZ1073" s="43"/>
      <c r="CA1073" s="43"/>
      <c r="CB1073" s="43"/>
      <c r="CC1073" s="43"/>
      <c r="CD1073" s="43"/>
      <c r="CE1073" s="43"/>
      <c r="CF1073" s="43"/>
    </row>
    <row r="1074" spans="18:84">
      <c r="R1074" s="43"/>
      <c r="S1074" s="43"/>
      <c r="T1074" s="43"/>
      <c r="U1074" s="43"/>
      <c r="V1074" s="43"/>
      <c r="W1074" s="43"/>
      <c r="X1074" s="43"/>
      <c r="Y1074" s="43"/>
      <c r="Z1074" s="43"/>
      <c r="AA1074" s="43"/>
      <c r="AB1074" s="43"/>
      <c r="AC1074" s="43"/>
      <c r="AD1074" s="43"/>
      <c r="AE1074" s="43"/>
      <c r="AF1074" s="43"/>
      <c r="AG1074" s="43"/>
      <c r="AH1074" s="43"/>
      <c r="AI1074" s="43"/>
      <c r="AJ1074" s="43"/>
      <c r="AK1074" s="43"/>
      <c r="AL1074" s="43"/>
      <c r="AM1074" s="43"/>
      <c r="AN1074" s="43"/>
      <c r="AO1074" s="43"/>
      <c r="AP1074" s="43"/>
      <c r="AQ1074" s="43"/>
      <c r="AR1074" s="43"/>
      <c r="AS1074" s="43"/>
      <c r="AT1074" s="43"/>
      <c r="AU1074" s="43"/>
      <c r="AV1074" s="43"/>
      <c r="AW1074" s="43"/>
      <c r="AX1074" s="43"/>
      <c r="AY1074" s="43"/>
      <c r="AZ1074" s="43"/>
      <c r="BA1074" s="43"/>
      <c r="BB1074" s="43"/>
      <c r="BC1074" s="43"/>
      <c r="BD1074" s="43"/>
      <c r="BE1074" s="43"/>
      <c r="BF1074" s="43"/>
      <c r="BG1074" s="43"/>
      <c r="BH1074" s="43"/>
      <c r="BI1074" s="43"/>
      <c r="BJ1074" s="43"/>
      <c r="BK1074" s="43"/>
      <c r="BL1074" s="43"/>
      <c r="BM1074" s="43"/>
      <c r="BN1074" s="43"/>
      <c r="BO1074" s="43"/>
      <c r="BP1074" s="43"/>
      <c r="BQ1074" s="43"/>
      <c r="BR1074" s="43"/>
      <c r="BS1074" s="43"/>
      <c r="BT1074" s="43"/>
      <c r="BU1074" s="43"/>
      <c r="BV1074" s="43"/>
      <c r="BW1074" s="43"/>
      <c r="BX1074" s="43"/>
      <c r="BY1074" s="43"/>
      <c r="BZ1074" s="43"/>
      <c r="CA1074" s="43"/>
      <c r="CB1074" s="43"/>
      <c r="CC1074" s="43"/>
      <c r="CD1074" s="43"/>
      <c r="CE1074" s="43"/>
      <c r="CF1074" s="43"/>
    </row>
    <row r="1075" spans="18:84">
      <c r="R1075" s="43"/>
      <c r="S1075" s="43"/>
      <c r="T1075" s="43"/>
      <c r="U1075" s="43"/>
      <c r="V1075" s="43"/>
      <c r="W1075" s="43"/>
      <c r="X1075" s="43"/>
      <c r="Y1075" s="43"/>
      <c r="Z1075" s="43"/>
      <c r="AA1075" s="43"/>
      <c r="AB1075" s="43"/>
      <c r="AC1075" s="43"/>
      <c r="AD1075" s="43"/>
      <c r="AE1075" s="43"/>
      <c r="AF1075" s="43"/>
      <c r="AG1075" s="43"/>
      <c r="AH1075" s="43"/>
      <c r="AI1075" s="43"/>
      <c r="AJ1075" s="43"/>
      <c r="AK1075" s="43"/>
      <c r="AL1075" s="43"/>
      <c r="AM1075" s="43"/>
      <c r="AN1075" s="43"/>
      <c r="AO1075" s="43"/>
      <c r="AP1075" s="43"/>
      <c r="AQ1075" s="43"/>
      <c r="AR1075" s="43"/>
      <c r="AS1075" s="43"/>
      <c r="AT1075" s="43"/>
      <c r="AU1075" s="43"/>
      <c r="AV1075" s="43"/>
      <c r="AW1075" s="43"/>
      <c r="AX1075" s="43"/>
      <c r="AY1075" s="43"/>
      <c r="AZ1075" s="43"/>
      <c r="BA1075" s="43"/>
      <c r="BB1075" s="43"/>
      <c r="BC1075" s="43"/>
      <c r="BD1075" s="43"/>
      <c r="BE1075" s="43"/>
      <c r="BF1075" s="43"/>
      <c r="BG1075" s="43"/>
      <c r="BH1075" s="43"/>
      <c r="BI1075" s="43"/>
      <c r="BJ1075" s="43"/>
      <c r="BK1075" s="43"/>
      <c r="BL1075" s="43"/>
      <c r="BM1075" s="43"/>
      <c r="BN1075" s="43"/>
      <c r="BO1075" s="43"/>
      <c r="BP1075" s="43"/>
      <c r="BQ1075" s="43"/>
      <c r="BR1075" s="43"/>
      <c r="BS1075" s="43"/>
      <c r="BT1075" s="43"/>
      <c r="BU1075" s="43"/>
      <c r="BV1075" s="43"/>
      <c r="BW1075" s="43"/>
      <c r="BX1075" s="43"/>
      <c r="BY1075" s="43"/>
      <c r="BZ1075" s="43"/>
      <c r="CA1075" s="43"/>
      <c r="CB1075" s="43"/>
      <c r="CC1075" s="43"/>
      <c r="CD1075" s="43"/>
      <c r="CE1075" s="43"/>
      <c r="CF1075" s="43"/>
    </row>
    <row r="1076" spans="18:84">
      <c r="R1076" s="43"/>
      <c r="S1076" s="43"/>
      <c r="T1076" s="43"/>
      <c r="U1076" s="43"/>
      <c r="V1076" s="43"/>
      <c r="W1076" s="43"/>
      <c r="X1076" s="43"/>
      <c r="Y1076" s="43"/>
      <c r="Z1076" s="43"/>
      <c r="AA1076" s="43"/>
      <c r="AB1076" s="43"/>
      <c r="AC1076" s="43"/>
      <c r="AD1076" s="43"/>
      <c r="AE1076" s="43"/>
      <c r="AF1076" s="43"/>
      <c r="AG1076" s="43"/>
      <c r="AH1076" s="43"/>
      <c r="AI1076" s="43"/>
      <c r="AJ1076" s="43"/>
      <c r="AK1076" s="43"/>
      <c r="AL1076" s="43"/>
      <c r="AM1076" s="43"/>
      <c r="AN1076" s="43"/>
      <c r="AO1076" s="43"/>
      <c r="AP1076" s="43"/>
      <c r="AQ1076" s="43"/>
      <c r="AR1076" s="43"/>
      <c r="AS1076" s="43"/>
      <c r="AT1076" s="43"/>
      <c r="AU1076" s="43"/>
      <c r="AV1076" s="43"/>
      <c r="AW1076" s="43"/>
      <c r="AX1076" s="43"/>
      <c r="AY1076" s="43"/>
      <c r="AZ1076" s="43"/>
      <c r="BA1076" s="43"/>
      <c r="BB1076" s="43"/>
      <c r="BC1076" s="43"/>
      <c r="BD1076" s="43"/>
      <c r="BE1076" s="43"/>
      <c r="BF1076" s="43"/>
      <c r="BG1076" s="43"/>
      <c r="BH1076" s="43"/>
      <c r="BI1076" s="43"/>
      <c r="BJ1076" s="43"/>
      <c r="BK1076" s="43"/>
      <c r="BL1076" s="43"/>
      <c r="BM1076" s="43"/>
      <c r="BN1076" s="43"/>
      <c r="BO1076" s="43"/>
      <c r="BP1076" s="43"/>
      <c r="BQ1076" s="43"/>
      <c r="BR1076" s="43"/>
      <c r="BS1076" s="43"/>
      <c r="BT1076" s="43"/>
      <c r="BU1076" s="43"/>
      <c r="BV1076" s="43"/>
      <c r="BW1076" s="43"/>
      <c r="BX1076" s="43"/>
      <c r="BY1076" s="43"/>
      <c r="BZ1076" s="43"/>
      <c r="CA1076" s="43"/>
      <c r="CB1076" s="43"/>
      <c r="CC1076" s="43"/>
      <c r="CD1076" s="43"/>
      <c r="CE1076" s="43"/>
      <c r="CF1076" s="43"/>
    </row>
    <row r="1077" spans="18:84">
      <c r="R1077" s="43"/>
      <c r="S1077" s="43"/>
      <c r="T1077" s="43"/>
      <c r="U1077" s="43"/>
      <c r="V1077" s="43"/>
      <c r="W1077" s="43"/>
      <c r="X1077" s="43"/>
      <c r="Y1077" s="43"/>
      <c r="Z1077" s="43"/>
      <c r="AA1077" s="43"/>
      <c r="AB1077" s="43"/>
      <c r="AC1077" s="43"/>
      <c r="AD1077" s="43"/>
      <c r="AE1077" s="43"/>
      <c r="AF1077" s="43"/>
      <c r="AG1077" s="43"/>
      <c r="AH1077" s="43"/>
      <c r="AI1077" s="43"/>
      <c r="AJ1077" s="43"/>
      <c r="AK1077" s="43"/>
      <c r="AL1077" s="43"/>
      <c r="AM1077" s="43"/>
      <c r="AN1077" s="43"/>
      <c r="AO1077" s="43"/>
      <c r="AP1077" s="43"/>
      <c r="AQ1077" s="43"/>
      <c r="AR1077" s="43"/>
      <c r="AS1077" s="43"/>
      <c r="AT1077" s="43"/>
      <c r="AU1077" s="43"/>
      <c r="AV1077" s="43"/>
      <c r="AW1077" s="43"/>
      <c r="AX1077" s="43"/>
      <c r="AY1077" s="43"/>
      <c r="AZ1077" s="43"/>
      <c r="BA1077" s="43"/>
      <c r="BB1077" s="43"/>
      <c r="BC1077" s="43"/>
      <c r="BD1077" s="43"/>
      <c r="BE1077" s="43"/>
      <c r="BF1077" s="43"/>
      <c r="BG1077" s="43"/>
      <c r="BH1077" s="43"/>
      <c r="BI1077" s="43"/>
      <c r="BJ1077" s="43"/>
      <c r="BK1077" s="43"/>
      <c r="BL1077" s="43"/>
      <c r="BM1077" s="43"/>
      <c r="BN1077" s="43"/>
      <c r="BO1077" s="43"/>
      <c r="BP1077" s="43"/>
      <c r="BQ1077" s="43"/>
      <c r="BR1077" s="43"/>
      <c r="BS1077" s="43"/>
      <c r="BT1077" s="43"/>
      <c r="BU1077" s="43"/>
      <c r="BV1077" s="43"/>
      <c r="BW1077" s="43"/>
      <c r="BX1077" s="43"/>
      <c r="BY1077" s="43"/>
      <c r="BZ1077" s="43"/>
      <c r="CA1077" s="43"/>
      <c r="CB1077" s="43"/>
      <c r="CC1077" s="43"/>
      <c r="CD1077" s="43"/>
      <c r="CE1077" s="43"/>
      <c r="CF1077" s="43"/>
    </row>
    <row r="1078" spans="18:84">
      <c r="R1078" s="43"/>
      <c r="S1078" s="43"/>
      <c r="T1078" s="43"/>
      <c r="U1078" s="43"/>
      <c r="V1078" s="43"/>
      <c r="W1078" s="43"/>
      <c r="X1078" s="43"/>
      <c r="Y1078" s="43"/>
      <c r="Z1078" s="43"/>
      <c r="AA1078" s="43"/>
      <c r="AB1078" s="43"/>
      <c r="AC1078" s="43"/>
      <c r="AD1078" s="43"/>
      <c r="AE1078" s="43"/>
      <c r="AF1078" s="43"/>
      <c r="AG1078" s="43"/>
      <c r="AH1078" s="43"/>
      <c r="AI1078" s="43"/>
      <c r="AJ1078" s="43"/>
      <c r="AK1078" s="43"/>
      <c r="AL1078" s="43"/>
      <c r="AM1078" s="43"/>
      <c r="AN1078" s="43"/>
      <c r="AO1078" s="43"/>
      <c r="AP1078" s="43"/>
      <c r="AQ1078" s="43"/>
      <c r="AR1078" s="43"/>
      <c r="AS1078" s="43"/>
      <c r="AT1078" s="43"/>
      <c r="AU1078" s="43"/>
      <c r="AV1078" s="43"/>
      <c r="AW1078" s="43"/>
      <c r="AX1078" s="43"/>
      <c r="AY1078" s="43"/>
      <c r="AZ1078" s="43"/>
      <c r="BA1078" s="43"/>
      <c r="BB1078" s="43"/>
      <c r="BC1078" s="43"/>
      <c r="BD1078" s="43"/>
      <c r="BE1078" s="43"/>
      <c r="BF1078" s="43"/>
      <c r="BG1078" s="43"/>
      <c r="BH1078" s="43"/>
      <c r="BI1078" s="43"/>
      <c r="BJ1078" s="43"/>
      <c r="BK1078" s="43"/>
      <c r="BL1078" s="43"/>
      <c r="BM1078" s="43"/>
      <c r="BN1078" s="43"/>
      <c r="BO1078" s="43"/>
      <c r="BP1078" s="43"/>
      <c r="BQ1078" s="43"/>
      <c r="BR1078" s="43"/>
      <c r="BS1078" s="43"/>
      <c r="BT1078" s="43"/>
      <c r="BU1078" s="43"/>
      <c r="BV1078" s="43"/>
      <c r="BW1078" s="43"/>
      <c r="BX1078" s="43"/>
      <c r="BY1078" s="43"/>
      <c r="BZ1078" s="43"/>
      <c r="CA1078" s="43"/>
      <c r="CB1078" s="43"/>
      <c r="CC1078" s="43"/>
      <c r="CD1078" s="43"/>
      <c r="CE1078" s="43"/>
      <c r="CF1078" s="43"/>
    </row>
    <row r="1079" spans="18:84">
      <c r="R1079" s="43"/>
      <c r="S1079" s="43"/>
      <c r="T1079" s="43"/>
      <c r="U1079" s="43"/>
      <c r="V1079" s="43"/>
      <c r="W1079" s="43"/>
      <c r="X1079" s="43"/>
      <c r="Y1079" s="43"/>
      <c r="Z1079" s="43"/>
      <c r="AA1079" s="43"/>
      <c r="AB1079" s="43"/>
      <c r="AC1079" s="43"/>
      <c r="AD1079" s="43"/>
      <c r="AE1079" s="43"/>
      <c r="AF1079" s="43"/>
      <c r="AG1079" s="43"/>
      <c r="AH1079" s="43"/>
      <c r="AI1079" s="43"/>
      <c r="AJ1079" s="43"/>
      <c r="AK1079" s="43"/>
      <c r="AL1079" s="43"/>
      <c r="AM1079" s="43"/>
      <c r="AN1079" s="43"/>
      <c r="AO1079" s="43"/>
      <c r="AP1079" s="43"/>
      <c r="AQ1079" s="43"/>
      <c r="AR1079" s="43"/>
      <c r="AS1079" s="43"/>
      <c r="AT1079" s="43"/>
      <c r="AU1079" s="43"/>
      <c r="AV1079" s="43"/>
      <c r="AW1079" s="43"/>
      <c r="AX1079" s="43"/>
      <c r="AY1079" s="43"/>
      <c r="AZ1079" s="43"/>
      <c r="BA1079" s="43"/>
      <c r="BB1079" s="43"/>
      <c r="BC1079" s="43"/>
      <c r="BD1079" s="43"/>
      <c r="BE1079" s="43"/>
      <c r="BF1079" s="43"/>
      <c r="BG1079" s="43"/>
      <c r="BH1079" s="43"/>
      <c r="BI1079" s="43"/>
      <c r="BJ1079" s="43"/>
      <c r="BK1079" s="43"/>
      <c r="BL1079" s="43"/>
      <c r="BM1079" s="43"/>
      <c r="BN1079" s="43"/>
      <c r="BO1079" s="43"/>
      <c r="BP1079" s="43"/>
      <c r="BQ1079" s="43"/>
      <c r="BR1079" s="43"/>
      <c r="BS1079" s="43"/>
      <c r="BT1079" s="43"/>
      <c r="BU1079" s="43"/>
      <c r="BV1079" s="43"/>
      <c r="BW1079" s="43"/>
      <c r="BX1079" s="43"/>
      <c r="BY1079" s="43"/>
      <c r="BZ1079" s="43"/>
      <c r="CA1079" s="43"/>
      <c r="CB1079" s="43"/>
      <c r="CC1079" s="43"/>
      <c r="CD1079" s="43"/>
      <c r="CE1079" s="43"/>
      <c r="CF1079" s="43"/>
    </row>
    <row r="1080" spans="18:84">
      <c r="R1080" s="43"/>
      <c r="S1080" s="43"/>
      <c r="T1080" s="43"/>
      <c r="U1080" s="43"/>
      <c r="V1080" s="43"/>
      <c r="W1080" s="43"/>
      <c r="X1080" s="43"/>
      <c r="Y1080" s="43"/>
      <c r="Z1080" s="43"/>
      <c r="AA1080" s="43"/>
      <c r="AB1080" s="43"/>
      <c r="AC1080" s="43"/>
      <c r="AD1080" s="43"/>
      <c r="AE1080" s="43"/>
      <c r="AF1080" s="43"/>
      <c r="AG1080" s="43"/>
      <c r="AH1080" s="43"/>
      <c r="AI1080" s="43"/>
      <c r="AJ1080" s="43"/>
      <c r="AK1080" s="43"/>
      <c r="AL1080" s="43"/>
      <c r="AM1080" s="43"/>
      <c r="AN1080" s="43"/>
      <c r="AO1080" s="43"/>
      <c r="AP1080" s="43"/>
      <c r="AQ1080" s="43"/>
      <c r="AR1080" s="43"/>
      <c r="AS1080" s="43"/>
      <c r="AT1080" s="43"/>
      <c r="AU1080" s="43"/>
      <c r="AV1080" s="43"/>
      <c r="AW1080" s="43"/>
      <c r="AX1080" s="43"/>
      <c r="AY1080" s="43"/>
      <c r="AZ1080" s="43"/>
      <c r="BA1080" s="43"/>
      <c r="BB1080" s="43"/>
      <c r="BC1080" s="43"/>
      <c r="BD1080" s="43"/>
      <c r="BE1080" s="43"/>
      <c r="BF1080" s="43"/>
      <c r="BG1080" s="43"/>
      <c r="BH1080" s="43"/>
      <c r="BI1080" s="43"/>
      <c r="BJ1080" s="43"/>
      <c r="BK1080" s="43"/>
      <c r="BL1080" s="43"/>
      <c r="BM1080" s="43"/>
      <c r="BN1080" s="43"/>
      <c r="BO1080" s="43"/>
      <c r="BP1080" s="43"/>
      <c r="BQ1080" s="43"/>
      <c r="BR1080" s="43"/>
      <c r="BS1080" s="43"/>
      <c r="BT1080" s="43"/>
      <c r="BU1080" s="43"/>
      <c r="BV1080" s="43"/>
      <c r="BW1080" s="43"/>
      <c r="BX1080" s="43"/>
      <c r="BY1080" s="43"/>
      <c r="BZ1080" s="43"/>
      <c r="CA1080" s="43"/>
      <c r="CB1080" s="43"/>
      <c r="CC1080" s="43"/>
      <c r="CD1080" s="43"/>
      <c r="CE1080" s="43"/>
      <c r="CF1080" s="43"/>
    </row>
    <row r="1081" spans="18:84">
      <c r="R1081" s="43"/>
      <c r="S1081" s="43"/>
      <c r="T1081" s="43"/>
      <c r="U1081" s="43"/>
      <c r="V1081" s="43"/>
      <c r="W1081" s="43"/>
      <c r="X1081" s="43"/>
      <c r="Y1081" s="43"/>
      <c r="Z1081" s="43"/>
      <c r="AA1081" s="43"/>
      <c r="AB1081" s="43"/>
      <c r="AC1081" s="43"/>
      <c r="AD1081" s="43"/>
      <c r="AE1081" s="43"/>
      <c r="AF1081" s="43"/>
      <c r="AG1081" s="43"/>
      <c r="AH1081" s="43"/>
      <c r="AI1081" s="43"/>
      <c r="AJ1081" s="43"/>
      <c r="AK1081" s="43"/>
      <c r="AL1081" s="43"/>
      <c r="AM1081" s="43"/>
      <c r="AN1081" s="43"/>
      <c r="AO1081" s="43"/>
      <c r="AP1081" s="43"/>
      <c r="AQ1081" s="43"/>
      <c r="AR1081" s="43"/>
      <c r="AS1081" s="43"/>
      <c r="AT1081" s="43"/>
      <c r="AU1081" s="43"/>
      <c r="AV1081" s="43"/>
      <c r="AW1081" s="43"/>
      <c r="AX1081" s="43"/>
      <c r="AY1081" s="43"/>
      <c r="AZ1081" s="43"/>
      <c r="BA1081" s="43"/>
      <c r="BB1081" s="43"/>
      <c r="BC1081" s="43"/>
      <c r="BD1081" s="43"/>
      <c r="BE1081" s="43"/>
      <c r="BF1081" s="43"/>
      <c r="BG1081" s="43"/>
      <c r="BH1081" s="43"/>
      <c r="BI1081" s="43"/>
      <c r="BJ1081" s="43"/>
      <c r="BK1081" s="43"/>
      <c r="BL1081" s="43"/>
      <c r="BM1081" s="43"/>
      <c r="BN1081" s="43"/>
      <c r="BO1081" s="43"/>
      <c r="BP1081" s="43"/>
      <c r="BQ1081" s="43"/>
      <c r="BR1081" s="43"/>
      <c r="BS1081" s="43"/>
      <c r="BT1081" s="43"/>
      <c r="BU1081" s="43"/>
      <c r="BV1081" s="43"/>
      <c r="BW1081" s="43"/>
      <c r="BX1081" s="43"/>
      <c r="BY1081" s="43"/>
      <c r="BZ1081" s="43"/>
      <c r="CA1081" s="43"/>
      <c r="CB1081" s="43"/>
      <c r="CC1081" s="43"/>
      <c r="CD1081" s="43"/>
      <c r="CE1081" s="43"/>
      <c r="CF1081" s="43"/>
    </row>
    <row r="1082" spans="18:84">
      <c r="R1082" s="43"/>
      <c r="S1082" s="43"/>
      <c r="T1082" s="43"/>
      <c r="U1082" s="43"/>
      <c r="V1082" s="43"/>
      <c r="W1082" s="43"/>
      <c r="X1082" s="43"/>
      <c r="Y1082" s="43"/>
      <c r="Z1082" s="43"/>
      <c r="AA1082" s="43"/>
      <c r="AB1082" s="43"/>
      <c r="AC1082" s="43"/>
      <c r="AD1082" s="43"/>
      <c r="AE1082" s="43"/>
      <c r="AF1082" s="43"/>
      <c r="AG1082" s="43"/>
      <c r="AH1082" s="43"/>
      <c r="AI1082" s="43"/>
      <c r="AJ1082" s="43"/>
      <c r="AK1082" s="43"/>
      <c r="AL1082" s="43"/>
      <c r="AM1082" s="43"/>
      <c r="AN1082" s="43"/>
      <c r="AO1082" s="43"/>
      <c r="AP1082" s="43"/>
      <c r="AQ1082" s="43"/>
      <c r="AR1082" s="43"/>
      <c r="AS1082" s="43"/>
      <c r="AT1082" s="43"/>
      <c r="AU1082" s="43"/>
      <c r="AV1082" s="43"/>
      <c r="AW1082" s="43"/>
      <c r="AX1082" s="43"/>
      <c r="AY1082" s="43"/>
      <c r="AZ1082" s="43"/>
      <c r="BA1082" s="43"/>
      <c r="BB1082" s="43"/>
      <c r="BC1082" s="43"/>
      <c r="BD1082" s="43"/>
      <c r="BE1082" s="43"/>
      <c r="BF1082" s="43"/>
      <c r="BG1082" s="43"/>
      <c r="BH1082" s="43"/>
      <c r="BI1082" s="43"/>
      <c r="BJ1082" s="43"/>
      <c r="BK1082" s="43"/>
      <c r="BL1082" s="43"/>
      <c r="BM1082" s="43"/>
      <c r="BN1082" s="43"/>
      <c r="BO1082" s="43"/>
      <c r="BP1082" s="43"/>
      <c r="BQ1082" s="43"/>
      <c r="BR1082" s="43"/>
      <c r="BS1082" s="43"/>
      <c r="BT1082" s="43"/>
      <c r="BU1082" s="43"/>
      <c r="BV1082" s="43"/>
      <c r="BW1082" s="43"/>
      <c r="BX1082" s="43"/>
      <c r="BY1082" s="43"/>
      <c r="BZ1082" s="43"/>
      <c r="CA1082" s="43"/>
      <c r="CB1082" s="43"/>
      <c r="CC1082" s="43"/>
      <c r="CD1082" s="43"/>
      <c r="CE1082" s="43"/>
      <c r="CF1082" s="43"/>
    </row>
    <row r="1083" spans="18:84">
      <c r="R1083" s="43"/>
      <c r="S1083" s="43"/>
      <c r="T1083" s="43"/>
      <c r="U1083" s="43"/>
      <c r="V1083" s="43"/>
      <c r="W1083" s="43"/>
      <c r="X1083" s="43"/>
      <c r="Y1083" s="43"/>
      <c r="Z1083" s="43"/>
      <c r="AA1083" s="43"/>
      <c r="AB1083" s="43"/>
      <c r="AC1083" s="43"/>
      <c r="AD1083" s="43"/>
      <c r="AE1083" s="43"/>
      <c r="AF1083" s="43"/>
      <c r="AG1083" s="43"/>
      <c r="AH1083" s="43"/>
      <c r="AI1083" s="43"/>
      <c r="AJ1083" s="43"/>
      <c r="AK1083" s="43"/>
      <c r="AL1083" s="43"/>
      <c r="AM1083" s="43"/>
      <c r="AN1083" s="43"/>
      <c r="AO1083" s="43"/>
      <c r="AP1083" s="43"/>
      <c r="AQ1083" s="43"/>
      <c r="AR1083" s="43"/>
      <c r="AS1083" s="43"/>
      <c r="AT1083" s="43"/>
      <c r="AU1083" s="43"/>
      <c r="AV1083" s="43"/>
      <c r="AW1083" s="43"/>
      <c r="AX1083" s="43"/>
      <c r="AY1083" s="43"/>
      <c r="AZ1083" s="43"/>
      <c r="BA1083" s="43"/>
      <c r="BB1083" s="43"/>
      <c r="BC1083" s="43"/>
      <c r="BD1083" s="43"/>
      <c r="BE1083" s="43"/>
      <c r="BF1083" s="43"/>
      <c r="BG1083" s="43"/>
      <c r="BH1083" s="43"/>
      <c r="BI1083" s="43"/>
      <c r="BJ1083" s="43"/>
      <c r="BK1083" s="43"/>
      <c r="BL1083" s="43"/>
      <c r="BM1083" s="43"/>
      <c r="BN1083" s="43"/>
      <c r="BO1083" s="43"/>
      <c r="BP1083" s="43"/>
      <c r="BQ1083" s="43"/>
      <c r="BR1083" s="43"/>
      <c r="BS1083" s="43"/>
      <c r="BT1083" s="43"/>
      <c r="BU1083" s="43"/>
      <c r="BV1083" s="43"/>
      <c r="BW1083" s="43"/>
      <c r="BX1083" s="43"/>
      <c r="BY1083" s="43"/>
      <c r="BZ1083" s="43"/>
      <c r="CA1083" s="43"/>
      <c r="CB1083" s="43"/>
      <c r="CC1083" s="43"/>
      <c r="CD1083" s="43"/>
      <c r="CE1083" s="43"/>
      <c r="CF1083" s="43"/>
    </row>
    <row r="1084" spans="18:84">
      <c r="R1084" s="43"/>
      <c r="S1084" s="43"/>
      <c r="T1084" s="43"/>
      <c r="U1084" s="43"/>
      <c r="V1084" s="43"/>
      <c r="W1084" s="43"/>
      <c r="X1084" s="43"/>
      <c r="Y1084" s="43"/>
      <c r="Z1084" s="43"/>
      <c r="AA1084" s="43"/>
      <c r="AB1084" s="43"/>
      <c r="AC1084" s="43"/>
      <c r="AD1084" s="43"/>
      <c r="AE1084" s="43"/>
      <c r="AF1084" s="43"/>
      <c r="AG1084" s="43"/>
      <c r="AH1084" s="43"/>
      <c r="AI1084" s="43"/>
      <c r="AJ1084" s="43"/>
      <c r="AK1084" s="43"/>
      <c r="AL1084" s="43"/>
      <c r="AM1084" s="43"/>
      <c r="AN1084" s="43"/>
      <c r="AO1084" s="43"/>
      <c r="AP1084" s="43"/>
      <c r="AQ1084" s="43"/>
      <c r="AR1084" s="43"/>
      <c r="AS1084" s="43"/>
      <c r="AT1084" s="43"/>
      <c r="AU1084" s="43"/>
      <c r="AV1084" s="43"/>
      <c r="AW1084" s="43"/>
      <c r="AX1084" s="43"/>
      <c r="AY1084" s="43"/>
      <c r="AZ1084" s="43"/>
      <c r="BA1084" s="43"/>
      <c r="BB1084" s="43"/>
      <c r="BC1084" s="43"/>
      <c r="BD1084" s="43"/>
      <c r="BE1084" s="43"/>
      <c r="BF1084" s="43"/>
      <c r="BG1084" s="43"/>
      <c r="BH1084" s="43"/>
      <c r="BI1084" s="43"/>
      <c r="BJ1084" s="43"/>
      <c r="BK1084" s="43"/>
      <c r="BL1084" s="43"/>
      <c r="BM1084" s="43"/>
      <c r="BN1084" s="43"/>
      <c r="BO1084" s="43"/>
      <c r="BP1084" s="43"/>
      <c r="BQ1084" s="43"/>
      <c r="BR1084" s="43"/>
      <c r="BS1084" s="43"/>
      <c r="BT1084" s="43"/>
      <c r="BU1084" s="43"/>
      <c r="BV1084" s="43"/>
      <c r="BW1084" s="43"/>
      <c r="BX1084" s="43"/>
      <c r="BY1084" s="43"/>
      <c r="BZ1084" s="43"/>
      <c r="CA1084" s="43"/>
      <c r="CB1084" s="43"/>
      <c r="CC1084" s="43"/>
      <c r="CD1084" s="43"/>
      <c r="CE1084" s="43"/>
      <c r="CF1084" s="43"/>
    </row>
    <row r="1085" spans="18:84">
      <c r="R1085" s="43"/>
      <c r="S1085" s="43"/>
      <c r="T1085" s="43"/>
      <c r="U1085" s="43"/>
      <c r="V1085" s="43"/>
      <c r="W1085" s="43"/>
      <c r="X1085" s="43"/>
      <c r="Y1085" s="43"/>
      <c r="Z1085" s="43"/>
      <c r="AA1085" s="43"/>
      <c r="AB1085" s="43"/>
      <c r="AC1085" s="43"/>
      <c r="AD1085" s="43"/>
      <c r="AE1085" s="43"/>
      <c r="AF1085" s="43"/>
      <c r="AG1085" s="43"/>
      <c r="AH1085" s="43"/>
      <c r="AI1085" s="43"/>
      <c r="AJ1085" s="43"/>
      <c r="AK1085" s="43"/>
      <c r="AL1085" s="43"/>
      <c r="AM1085" s="43"/>
      <c r="AN1085" s="43"/>
      <c r="AO1085" s="43"/>
      <c r="AP1085" s="43"/>
      <c r="AQ1085" s="43"/>
      <c r="AR1085" s="43"/>
      <c r="AS1085" s="43"/>
      <c r="AT1085" s="43"/>
      <c r="AU1085" s="43"/>
      <c r="AV1085" s="43"/>
      <c r="AW1085" s="43"/>
      <c r="AX1085" s="43"/>
      <c r="AY1085" s="43"/>
      <c r="AZ1085" s="43"/>
      <c r="BA1085" s="43"/>
      <c r="BB1085" s="43"/>
      <c r="BC1085" s="43"/>
      <c r="BD1085" s="43"/>
      <c r="BE1085" s="43"/>
      <c r="BF1085" s="43"/>
      <c r="BG1085" s="43"/>
      <c r="BH1085" s="43"/>
      <c r="BI1085" s="43"/>
      <c r="BJ1085" s="43"/>
      <c r="BK1085" s="43"/>
      <c r="BL1085" s="43"/>
      <c r="BM1085" s="43"/>
      <c r="BN1085" s="43"/>
      <c r="BO1085" s="43"/>
      <c r="BP1085" s="43"/>
      <c r="BQ1085" s="43"/>
      <c r="BR1085" s="43"/>
      <c r="BS1085" s="43"/>
      <c r="BT1085" s="43"/>
      <c r="BU1085" s="43"/>
      <c r="BV1085" s="43"/>
      <c r="BW1085" s="43"/>
      <c r="BX1085" s="43"/>
      <c r="BY1085" s="43"/>
      <c r="BZ1085" s="43"/>
      <c r="CA1085" s="43"/>
      <c r="CB1085" s="43"/>
      <c r="CC1085" s="43"/>
      <c r="CD1085" s="43"/>
      <c r="CE1085" s="43"/>
      <c r="CF1085" s="43"/>
    </row>
    <row r="1086" spans="18:84">
      <c r="R1086" s="43"/>
      <c r="S1086" s="43"/>
      <c r="T1086" s="43"/>
      <c r="U1086" s="43"/>
      <c r="V1086" s="43"/>
      <c r="W1086" s="43"/>
      <c r="X1086" s="43"/>
      <c r="Y1086" s="43"/>
      <c r="Z1086" s="43"/>
      <c r="AA1086" s="43"/>
      <c r="AB1086" s="43"/>
      <c r="AC1086" s="43"/>
      <c r="AD1086" s="43"/>
      <c r="AE1086" s="43"/>
      <c r="AF1086" s="43"/>
      <c r="AG1086" s="43"/>
      <c r="AH1086" s="43"/>
      <c r="AI1086" s="43"/>
      <c r="AJ1086" s="43"/>
      <c r="AK1086" s="43"/>
      <c r="AL1086" s="43"/>
      <c r="AM1086" s="43"/>
      <c r="AN1086" s="43"/>
      <c r="AO1086" s="43"/>
      <c r="AP1086" s="43"/>
      <c r="AQ1086" s="43"/>
      <c r="AR1086" s="43"/>
      <c r="AS1086" s="43"/>
      <c r="AT1086" s="43"/>
      <c r="AU1086" s="43"/>
      <c r="AV1086" s="43"/>
      <c r="AW1086" s="43"/>
      <c r="AX1086" s="43"/>
      <c r="AY1086" s="43"/>
      <c r="AZ1086" s="43"/>
      <c r="BA1086" s="43"/>
      <c r="BB1086" s="43"/>
      <c r="BC1086" s="43"/>
      <c r="BD1086" s="43"/>
      <c r="BE1086" s="43"/>
      <c r="BF1086" s="43"/>
      <c r="BG1086" s="43"/>
      <c r="BH1086" s="43"/>
      <c r="BI1086" s="43"/>
      <c r="BJ1086" s="43"/>
      <c r="BK1086" s="43"/>
      <c r="BL1086" s="43"/>
      <c r="BM1086" s="43"/>
      <c r="BN1086" s="43"/>
      <c r="BO1086" s="43"/>
      <c r="BP1086" s="43"/>
      <c r="BQ1086" s="43"/>
      <c r="BR1086" s="43"/>
      <c r="BS1086" s="43"/>
      <c r="BT1086" s="43"/>
      <c r="BU1086" s="43"/>
      <c r="BV1086" s="43"/>
      <c r="BW1086" s="43"/>
      <c r="BX1086" s="43"/>
      <c r="BY1086" s="43"/>
      <c r="BZ1086" s="43"/>
      <c r="CA1086" s="43"/>
      <c r="CB1086" s="43"/>
      <c r="CC1086" s="43"/>
      <c r="CD1086" s="43"/>
      <c r="CE1086" s="43"/>
      <c r="CF1086" s="43"/>
    </row>
    <row r="1087" spans="18:84">
      <c r="R1087" s="43"/>
      <c r="S1087" s="43"/>
      <c r="T1087" s="43"/>
      <c r="U1087" s="43"/>
      <c r="V1087" s="43"/>
      <c r="W1087" s="43"/>
      <c r="X1087" s="43"/>
      <c r="Y1087" s="43"/>
      <c r="Z1087" s="43"/>
      <c r="AA1087" s="43"/>
      <c r="AB1087" s="43"/>
      <c r="AC1087" s="43"/>
      <c r="AD1087" s="43"/>
      <c r="AE1087" s="43"/>
      <c r="AF1087" s="43"/>
      <c r="AG1087" s="43"/>
      <c r="AH1087" s="43"/>
      <c r="AI1087" s="43"/>
      <c r="AJ1087" s="43"/>
      <c r="AK1087" s="43"/>
      <c r="AL1087" s="43"/>
      <c r="AM1087" s="43"/>
      <c r="AN1087" s="43"/>
      <c r="AO1087" s="43"/>
      <c r="AP1087" s="43"/>
      <c r="AQ1087" s="43"/>
      <c r="AR1087" s="43"/>
      <c r="AS1087" s="43"/>
      <c r="AT1087" s="43"/>
      <c r="AU1087" s="43"/>
      <c r="AV1087" s="43"/>
      <c r="AW1087" s="43"/>
      <c r="AX1087" s="43"/>
      <c r="AY1087" s="43"/>
      <c r="AZ1087" s="43"/>
      <c r="BA1087" s="43"/>
      <c r="BB1087" s="43"/>
      <c r="BC1087" s="43"/>
      <c r="BD1087" s="43"/>
      <c r="BE1087" s="43"/>
      <c r="BF1087" s="43"/>
      <c r="BG1087" s="43"/>
      <c r="BH1087" s="43"/>
      <c r="BI1087" s="43"/>
      <c r="BJ1087" s="43"/>
      <c r="BK1087" s="43"/>
      <c r="BL1087" s="43"/>
      <c r="BM1087" s="43"/>
      <c r="BN1087" s="43"/>
      <c r="BO1087" s="43"/>
      <c r="BP1087" s="43"/>
      <c r="BQ1087" s="43"/>
      <c r="BR1087" s="43"/>
      <c r="BS1087" s="43"/>
      <c r="BT1087" s="43"/>
      <c r="BU1087" s="43"/>
      <c r="BV1087" s="43"/>
      <c r="BW1087" s="43"/>
      <c r="BX1087" s="43"/>
      <c r="BY1087" s="43"/>
      <c r="BZ1087" s="43"/>
      <c r="CA1087" s="43"/>
      <c r="CB1087" s="43"/>
      <c r="CC1087" s="43"/>
      <c r="CD1087" s="43"/>
      <c r="CE1087" s="43"/>
      <c r="CF1087" s="43"/>
    </row>
    <row r="1088" spans="18:84">
      <c r="R1088" s="43"/>
      <c r="S1088" s="43"/>
      <c r="T1088" s="43"/>
      <c r="U1088" s="43"/>
      <c r="V1088" s="43"/>
      <c r="W1088" s="43"/>
      <c r="X1088" s="43"/>
      <c r="Y1088" s="43"/>
      <c r="Z1088" s="43"/>
      <c r="AA1088" s="43"/>
      <c r="AB1088" s="43"/>
      <c r="AC1088" s="43"/>
      <c r="AD1088" s="43"/>
      <c r="AE1088" s="43"/>
      <c r="AF1088" s="43"/>
      <c r="AG1088" s="43"/>
      <c r="AH1088" s="43"/>
      <c r="AI1088" s="43"/>
      <c r="AJ1088" s="43"/>
      <c r="AK1088" s="43"/>
      <c r="AL1088" s="43"/>
      <c r="AM1088" s="43"/>
      <c r="AN1088" s="43"/>
      <c r="AO1088" s="43"/>
      <c r="AP1088" s="43"/>
      <c r="AQ1088" s="43"/>
      <c r="AR1088" s="43"/>
      <c r="AS1088" s="43"/>
      <c r="AT1088" s="43"/>
      <c r="AU1088" s="43"/>
      <c r="AV1088" s="43"/>
      <c r="AW1088" s="43"/>
      <c r="AX1088" s="43"/>
      <c r="AY1088" s="43"/>
      <c r="AZ1088" s="43"/>
      <c r="BA1088" s="43"/>
      <c r="BB1088" s="43"/>
      <c r="BC1088" s="43"/>
      <c r="BD1088" s="43"/>
      <c r="BE1088" s="43"/>
      <c r="BF1088" s="43"/>
      <c r="BG1088" s="43"/>
      <c r="BH1088" s="43"/>
      <c r="BI1088" s="43"/>
      <c r="BJ1088" s="43"/>
      <c r="BK1088" s="43"/>
      <c r="BL1088" s="43"/>
      <c r="BM1088" s="43"/>
      <c r="BN1088" s="43"/>
      <c r="BO1088" s="43"/>
      <c r="BP1088" s="43"/>
      <c r="BQ1088" s="43"/>
      <c r="BR1088" s="43"/>
      <c r="BS1088" s="43"/>
      <c r="BT1088" s="43"/>
      <c r="BU1088" s="43"/>
      <c r="BV1088" s="43"/>
      <c r="BW1088" s="43"/>
      <c r="BX1088" s="43"/>
      <c r="BY1088" s="43"/>
      <c r="BZ1088" s="43"/>
      <c r="CA1088" s="43"/>
      <c r="CB1088" s="43"/>
      <c r="CC1088" s="43"/>
      <c r="CD1088" s="43"/>
      <c r="CE1088" s="43"/>
      <c r="CF1088" s="43"/>
    </row>
    <row r="1089" spans="18:84">
      <c r="R1089" s="43"/>
      <c r="S1089" s="43"/>
      <c r="T1089" s="43"/>
      <c r="U1089" s="43"/>
      <c r="V1089" s="43"/>
      <c r="W1089" s="43"/>
      <c r="X1089" s="43"/>
      <c r="Y1089" s="43"/>
      <c r="Z1089" s="43"/>
      <c r="AA1089" s="43"/>
      <c r="AB1089" s="43"/>
      <c r="AC1089" s="43"/>
      <c r="AD1089" s="43"/>
      <c r="AE1089" s="43"/>
      <c r="AF1089" s="43"/>
      <c r="AG1089" s="43"/>
      <c r="AH1089" s="43"/>
      <c r="AI1089" s="43"/>
      <c r="AJ1089" s="43"/>
      <c r="AK1089" s="43"/>
      <c r="AL1089" s="43"/>
      <c r="AM1089" s="43"/>
      <c r="AN1089" s="43"/>
      <c r="AO1089" s="43"/>
      <c r="AP1089" s="43"/>
      <c r="AQ1089" s="43"/>
      <c r="AR1089" s="43"/>
      <c r="AS1089" s="43"/>
      <c r="AT1089" s="43"/>
      <c r="AU1089" s="43"/>
      <c r="AV1089" s="43"/>
      <c r="AW1089" s="43"/>
      <c r="AX1089" s="43"/>
      <c r="AY1089" s="43"/>
      <c r="AZ1089" s="43"/>
      <c r="BA1089" s="43"/>
      <c r="BB1089" s="43"/>
      <c r="BC1089" s="43"/>
      <c r="BD1089" s="43"/>
      <c r="BE1089" s="43"/>
      <c r="BF1089" s="43"/>
      <c r="BG1089" s="43"/>
      <c r="BH1089" s="43"/>
      <c r="BI1089" s="43"/>
      <c r="BJ1089" s="43"/>
      <c r="BK1089" s="43"/>
      <c r="BL1089" s="43"/>
      <c r="BM1089" s="43"/>
      <c r="BN1089" s="43"/>
      <c r="BO1089" s="43"/>
      <c r="BP1089" s="43"/>
      <c r="BQ1089" s="43"/>
      <c r="BR1089" s="43"/>
      <c r="BS1089" s="43"/>
      <c r="BT1089" s="43"/>
      <c r="BU1089" s="43"/>
      <c r="BV1089" s="43"/>
      <c r="BW1089" s="43"/>
      <c r="BX1089" s="43"/>
      <c r="BY1089" s="43"/>
      <c r="BZ1089" s="43"/>
      <c r="CA1089" s="43"/>
      <c r="CB1089" s="43"/>
      <c r="CC1089" s="43"/>
      <c r="CD1089" s="43"/>
      <c r="CE1089" s="43"/>
      <c r="CF1089" s="43"/>
    </row>
    <row r="1090" spans="18:84">
      <c r="R1090" s="43"/>
      <c r="S1090" s="43"/>
      <c r="T1090" s="43"/>
      <c r="U1090" s="43"/>
      <c r="V1090" s="43"/>
      <c r="W1090" s="43"/>
      <c r="X1090" s="43"/>
      <c r="Y1090" s="43"/>
      <c r="Z1090" s="43"/>
      <c r="AA1090" s="43"/>
      <c r="AB1090" s="43"/>
      <c r="AC1090" s="43"/>
      <c r="AD1090" s="43"/>
      <c r="AE1090" s="43"/>
      <c r="AF1090" s="43"/>
      <c r="AG1090" s="43"/>
      <c r="AH1090" s="43"/>
      <c r="AI1090" s="43"/>
      <c r="AJ1090" s="43"/>
      <c r="AK1090" s="43"/>
      <c r="AL1090" s="43"/>
      <c r="AM1090" s="43"/>
      <c r="AN1090" s="43"/>
      <c r="AO1090" s="43"/>
      <c r="AP1090" s="43"/>
      <c r="AQ1090" s="43"/>
      <c r="AR1090" s="43"/>
      <c r="AS1090" s="43"/>
      <c r="AT1090" s="43"/>
      <c r="AU1090" s="43"/>
      <c r="AV1090" s="43"/>
      <c r="AW1090" s="43"/>
      <c r="AX1090" s="43"/>
      <c r="AY1090" s="43"/>
      <c r="AZ1090" s="43"/>
      <c r="BA1090" s="43"/>
      <c r="BB1090" s="43"/>
      <c r="BC1090" s="43"/>
      <c r="BD1090" s="43"/>
      <c r="BE1090" s="43"/>
      <c r="BF1090" s="43"/>
      <c r="BG1090" s="43"/>
      <c r="BH1090" s="43"/>
      <c r="BI1090" s="43"/>
      <c r="BJ1090" s="43"/>
      <c r="BK1090" s="43"/>
      <c r="BL1090" s="43"/>
      <c r="BM1090" s="43"/>
      <c r="BN1090" s="43"/>
      <c r="BO1090" s="43"/>
      <c r="BP1090" s="43"/>
      <c r="BQ1090" s="43"/>
      <c r="BR1090" s="43"/>
      <c r="BS1090" s="43"/>
      <c r="BT1090" s="43"/>
      <c r="BU1090" s="43"/>
      <c r="BV1090" s="43"/>
      <c r="BW1090" s="43"/>
      <c r="BX1090" s="43"/>
      <c r="BY1090" s="43"/>
      <c r="BZ1090" s="43"/>
      <c r="CA1090" s="43"/>
      <c r="CB1090" s="43"/>
      <c r="CC1090" s="43"/>
      <c r="CD1090" s="43"/>
      <c r="CE1090" s="43"/>
      <c r="CF1090" s="43"/>
    </row>
    <row r="1091" spans="18:84">
      <c r="R1091" s="43"/>
      <c r="S1091" s="43"/>
      <c r="T1091" s="43"/>
      <c r="U1091" s="43"/>
      <c r="V1091" s="43"/>
      <c r="W1091" s="43"/>
      <c r="X1091" s="43"/>
      <c r="Y1091" s="43"/>
      <c r="Z1091" s="43"/>
      <c r="AA1091" s="43"/>
      <c r="AB1091" s="43"/>
      <c r="AC1091" s="43"/>
      <c r="AD1091" s="43"/>
      <c r="AE1091" s="43"/>
      <c r="AF1091" s="43"/>
      <c r="AG1091" s="43"/>
      <c r="AH1091" s="43"/>
      <c r="AI1091" s="43"/>
      <c r="AJ1091" s="43"/>
      <c r="AK1091" s="43"/>
      <c r="AL1091" s="43"/>
      <c r="AM1091" s="43"/>
      <c r="AN1091" s="43"/>
      <c r="AO1091" s="43"/>
      <c r="AP1091" s="43"/>
      <c r="AQ1091" s="43"/>
      <c r="AR1091" s="43"/>
      <c r="AS1091" s="43"/>
      <c r="AT1091" s="43"/>
      <c r="AU1091" s="43"/>
      <c r="AV1091" s="43"/>
      <c r="AW1091" s="43"/>
      <c r="AX1091" s="43"/>
      <c r="AY1091" s="43"/>
      <c r="AZ1091" s="43"/>
      <c r="BA1091" s="43"/>
      <c r="BB1091" s="43"/>
      <c r="BC1091" s="43"/>
      <c r="BD1091" s="43"/>
      <c r="BE1091" s="43"/>
      <c r="BF1091" s="43"/>
      <c r="BG1091" s="43"/>
      <c r="BH1091" s="43"/>
      <c r="BI1091" s="43"/>
      <c r="BJ1091" s="43"/>
      <c r="BK1091" s="43"/>
      <c r="BL1091" s="43"/>
      <c r="BM1091" s="43"/>
      <c r="BN1091" s="43"/>
      <c r="BO1091" s="43"/>
      <c r="BP1091" s="43"/>
      <c r="BQ1091" s="43"/>
      <c r="BR1091" s="43"/>
      <c r="BS1091" s="43"/>
      <c r="BT1091" s="43"/>
      <c r="BU1091" s="43"/>
      <c r="BV1091" s="43"/>
      <c r="BW1091" s="43"/>
      <c r="BX1091" s="43"/>
      <c r="BY1091" s="43"/>
      <c r="BZ1091" s="43"/>
      <c r="CA1091" s="43"/>
      <c r="CB1091" s="43"/>
      <c r="CC1091" s="43"/>
      <c r="CD1091" s="43"/>
      <c r="CE1091" s="43"/>
      <c r="CF1091" s="43"/>
    </row>
    <row r="1092" spans="18:84">
      <c r="R1092" s="43"/>
      <c r="S1092" s="43"/>
      <c r="T1092" s="43"/>
      <c r="U1092" s="43"/>
      <c r="V1092" s="43"/>
      <c r="W1092" s="43"/>
      <c r="X1092" s="43"/>
      <c r="Y1092" s="43"/>
      <c r="Z1092" s="43"/>
      <c r="AA1092" s="43"/>
      <c r="AB1092" s="43"/>
      <c r="AC1092" s="43"/>
      <c r="AD1092" s="43"/>
      <c r="AE1092" s="43"/>
      <c r="AF1092" s="43"/>
      <c r="AG1092" s="43"/>
      <c r="AH1092" s="43"/>
      <c r="AI1092" s="43"/>
      <c r="AJ1092" s="43"/>
      <c r="AK1092" s="43"/>
      <c r="AL1092" s="43"/>
      <c r="AM1092" s="43"/>
      <c r="AN1092" s="43"/>
      <c r="AO1092" s="43"/>
      <c r="AP1092" s="43"/>
      <c r="AQ1092" s="43"/>
      <c r="AR1092" s="43"/>
      <c r="AS1092" s="43"/>
      <c r="AT1092" s="43"/>
      <c r="AU1092" s="43"/>
      <c r="AV1092" s="43"/>
      <c r="AW1092" s="43"/>
      <c r="AX1092" s="43"/>
      <c r="AY1092" s="43"/>
      <c r="AZ1092" s="43"/>
      <c r="BA1092" s="43"/>
      <c r="BB1092" s="43"/>
      <c r="BC1092" s="43"/>
      <c r="BD1092" s="43"/>
      <c r="BE1092" s="43"/>
      <c r="BF1092" s="43"/>
      <c r="BG1092" s="43"/>
      <c r="BH1092" s="43"/>
      <c r="BI1092" s="43"/>
      <c r="BJ1092" s="43"/>
      <c r="BK1092" s="43"/>
      <c r="BL1092" s="43"/>
      <c r="BM1092" s="43"/>
      <c r="BN1092" s="43"/>
      <c r="BO1092" s="43"/>
      <c r="BP1092" s="43"/>
      <c r="BQ1092" s="43"/>
      <c r="BR1092" s="43"/>
      <c r="BS1092" s="43"/>
      <c r="BT1092" s="43"/>
      <c r="BU1092" s="43"/>
      <c r="BV1092" s="43"/>
      <c r="BW1092" s="43"/>
      <c r="BX1092" s="43"/>
      <c r="BY1092" s="43"/>
      <c r="BZ1092" s="43"/>
      <c r="CA1092" s="43"/>
      <c r="CB1092" s="43"/>
      <c r="CC1092" s="43"/>
      <c r="CD1092" s="43"/>
      <c r="CE1092" s="43"/>
      <c r="CF1092" s="43"/>
    </row>
    <row r="1093" spans="18:84">
      <c r="R1093" s="43"/>
      <c r="S1093" s="43"/>
      <c r="T1093" s="43"/>
      <c r="U1093" s="43"/>
      <c r="V1093" s="43"/>
      <c r="W1093" s="43"/>
      <c r="X1093" s="43"/>
      <c r="Y1093" s="43"/>
      <c r="Z1093" s="43"/>
      <c r="AA1093" s="43"/>
      <c r="AB1093" s="43"/>
      <c r="AC1093" s="43"/>
      <c r="AD1093" s="43"/>
      <c r="AE1093" s="43"/>
      <c r="AF1093" s="43"/>
      <c r="AG1093" s="43"/>
      <c r="AH1093" s="43"/>
      <c r="AI1093" s="43"/>
      <c r="AJ1093" s="43"/>
      <c r="AK1093" s="43"/>
      <c r="AL1093" s="43"/>
      <c r="AM1093" s="43"/>
      <c r="AN1093" s="43"/>
      <c r="AO1093" s="43"/>
      <c r="AP1093" s="43"/>
      <c r="AQ1093" s="43"/>
      <c r="AR1093" s="43"/>
      <c r="AS1093" s="43"/>
      <c r="AT1093" s="43"/>
      <c r="AU1093" s="43"/>
      <c r="AV1093" s="43"/>
      <c r="AW1093" s="43"/>
      <c r="AX1093" s="43"/>
      <c r="AY1093" s="43"/>
      <c r="AZ1093" s="43"/>
      <c r="BA1093" s="43"/>
      <c r="BB1093" s="43"/>
      <c r="BC1093" s="43"/>
      <c r="BD1093" s="43"/>
      <c r="BE1093" s="43"/>
      <c r="BF1093" s="43"/>
      <c r="BG1093" s="43"/>
      <c r="BH1093" s="43"/>
      <c r="BI1093" s="43"/>
      <c r="BJ1093" s="43"/>
      <c r="BK1093" s="43"/>
      <c r="BL1093" s="43"/>
      <c r="BM1093" s="43"/>
      <c r="BN1093" s="43"/>
      <c r="BO1093" s="43"/>
      <c r="BP1093" s="43"/>
      <c r="BQ1093" s="43"/>
      <c r="BR1093" s="43"/>
      <c r="BS1093" s="43"/>
      <c r="BT1093" s="43"/>
      <c r="BU1093" s="43"/>
      <c r="BV1093" s="43"/>
      <c r="BW1093" s="43"/>
      <c r="BX1093" s="43"/>
      <c r="BY1093" s="43"/>
      <c r="BZ1093" s="43"/>
      <c r="CA1093" s="43"/>
      <c r="CB1093" s="43"/>
      <c r="CC1093" s="43"/>
      <c r="CD1093" s="43"/>
      <c r="CE1093" s="43"/>
      <c r="CF1093" s="43"/>
    </row>
    <row r="1094" spans="18:84">
      <c r="R1094" s="43"/>
      <c r="S1094" s="43"/>
      <c r="T1094" s="43"/>
      <c r="U1094" s="43"/>
      <c r="V1094" s="43"/>
      <c r="W1094" s="43"/>
      <c r="X1094" s="43"/>
      <c r="Y1094" s="43"/>
      <c r="Z1094" s="43"/>
      <c r="AA1094" s="43"/>
      <c r="AB1094" s="43"/>
      <c r="AC1094" s="43"/>
      <c r="AD1094" s="43"/>
      <c r="AE1094" s="43"/>
      <c r="AF1094" s="43"/>
      <c r="AG1094" s="43"/>
      <c r="AH1094" s="43"/>
      <c r="AI1094" s="43"/>
      <c r="AJ1094" s="43"/>
      <c r="AK1094" s="43"/>
      <c r="AL1094" s="43"/>
      <c r="AM1094" s="43"/>
      <c r="AN1094" s="43"/>
      <c r="AO1094" s="43"/>
      <c r="AP1094" s="43"/>
      <c r="AQ1094" s="43"/>
      <c r="AR1094" s="43"/>
      <c r="AS1094" s="43"/>
      <c r="AT1094" s="43"/>
      <c r="AU1094" s="43"/>
      <c r="AV1094" s="43"/>
      <c r="AW1094" s="43"/>
      <c r="AX1094" s="43"/>
      <c r="AY1094" s="43"/>
      <c r="AZ1094" s="43"/>
      <c r="BA1094" s="43"/>
      <c r="BB1094" s="43"/>
      <c r="BC1094" s="43"/>
      <c r="BD1094" s="43"/>
      <c r="BE1094" s="43"/>
      <c r="BF1094" s="43"/>
      <c r="BG1094" s="43"/>
      <c r="BH1094" s="43"/>
      <c r="BI1094" s="43"/>
      <c r="BJ1094" s="43"/>
      <c r="BK1094" s="43"/>
      <c r="BL1094" s="43"/>
      <c r="BM1094" s="43"/>
      <c r="BN1094" s="43"/>
      <c r="BO1094" s="43"/>
      <c r="BP1094" s="43"/>
      <c r="BQ1094" s="43"/>
      <c r="BR1094" s="43"/>
      <c r="BS1094" s="43"/>
      <c r="BT1094" s="43"/>
      <c r="BU1094" s="43"/>
      <c r="BV1094" s="43"/>
      <c r="BW1094" s="43"/>
      <c r="BX1094" s="43"/>
      <c r="BY1094" s="43"/>
      <c r="BZ1094" s="43"/>
      <c r="CA1094" s="43"/>
      <c r="CB1094" s="43"/>
      <c r="CC1094" s="43"/>
      <c r="CD1094" s="43"/>
      <c r="CE1094" s="43"/>
      <c r="CF1094" s="43"/>
    </row>
    <row r="1095" spans="18:84">
      <c r="R1095" s="43"/>
      <c r="S1095" s="43"/>
      <c r="T1095" s="43"/>
      <c r="U1095" s="43"/>
      <c r="V1095" s="43"/>
      <c r="W1095" s="43"/>
      <c r="X1095" s="43"/>
      <c r="Y1095" s="43"/>
      <c r="Z1095" s="43"/>
      <c r="AA1095" s="43"/>
      <c r="AB1095" s="43"/>
      <c r="AC1095" s="43"/>
      <c r="AD1095" s="43"/>
      <c r="AE1095" s="43"/>
      <c r="AF1095" s="43"/>
      <c r="AG1095" s="43"/>
      <c r="AH1095" s="43"/>
      <c r="AI1095" s="43"/>
      <c r="AJ1095" s="43"/>
      <c r="AK1095" s="43"/>
      <c r="AL1095" s="43"/>
      <c r="AM1095" s="43"/>
      <c r="AN1095" s="43"/>
      <c r="AO1095" s="43"/>
      <c r="AP1095" s="43"/>
      <c r="AQ1095" s="43"/>
      <c r="AR1095" s="43"/>
      <c r="AS1095" s="43"/>
      <c r="AT1095" s="43"/>
      <c r="AU1095" s="43"/>
      <c r="AV1095" s="43"/>
      <c r="AW1095" s="43"/>
      <c r="AX1095" s="43"/>
      <c r="AY1095" s="43"/>
      <c r="AZ1095" s="43"/>
      <c r="BA1095" s="43"/>
      <c r="BB1095" s="43"/>
      <c r="BC1095" s="43"/>
      <c r="BD1095" s="43"/>
      <c r="BE1095" s="43"/>
      <c r="BF1095" s="43"/>
      <c r="BG1095" s="43"/>
      <c r="BH1095" s="43"/>
      <c r="BI1095" s="43"/>
      <c r="BJ1095" s="43"/>
      <c r="BK1095" s="43"/>
      <c r="BL1095" s="43"/>
      <c r="BM1095" s="43"/>
      <c r="BN1095" s="43"/>
      <c r="BO1095" s="43"/>
      <c r="BP1095" s="43"/>
      <c r="BQ1095" s="43"/>
      <c r="BR1095" s="43"/>
      <c r="BS1095" s="43"/>
      <c r="BT1095" s="43"/>
      <c r="BU1095" s="43"/>
      <c r="BV1095" s="43"/>
      <c r="BW1095" s="43"/>
      <c r="BX1095" s="43"/>
      <c r="BY1095" s="43"/>
      <c r="BZ1095" s="43"/>
      <c r="CA1095" s="43"/>
      <c r="CB1095" s="43"/>
      <c r="CC1095" s="43"/>
      <c r="CD1095" s="43"/>
      <c r="CE1095" s="43"/>
      <c r="CF1095" s="43"/>
    </row>
    <row r="1096" spans="18:84">
      <c r="R1096" s="43"/>
      <c r="S1096" s="43"/>
      <c r="T1096" s="43"/>
      <c r="U1096" s="43"/>
      <c r="V1096" s="43"/>
      <c r="W1096" s="43"/>
      <c r="X1096" s="43"/>
      <c r="Y1096" s="43"/>
      <c r="Z1096" s="43"/>
      <c r="AA1096" s="43"/>
      <c r="AB1096" s="43"/>
      <c r="AC1096" s="43"/>
      <c r="AD1096" s="43"/>
      <c r="AE1096" s="43"/>
      <c r="AF1096" s="43"/>
      <c r="AG1096" s="43"/>
      <c r="AH1096" s="43"/>
      <c r="AI1096" s="43"/>
      <c r="AJ1096" s="43"/>
      <c r="AK1096" s="43"/>
      <c r="AL1096" s="43"/>
      <c r="AM1096" s="43"/>
      <c r="AN1096" s="43"/>
      <c r="AO1096" s="43"/>
      <c r="AP1096" s="43"/>
      <c r="AQ1096" s="43"/>
      <c r="AR1096" s="43"/>
      <c r="AS1096" s="43"/>
      <c r="AT1096" s="43"/>
      <c r="AU1096" s="43"/>
      <c r="AV1096" s="43"/>
      <c r="AW1096" s="43"/>
      <c r="AX1096" s="43"/>
      <c r="AY1096" s="43"/>
      <c r="AZ1096" s="43"/>
      <c r="BA1096" s="43"/>
      <c r="BB1096" s="43"/>
      <c r="BC1096" s="43"/>
      <c r="BD1096" s="43"/>
      <c r="BE1096" s="43"/>
      <c r="BF1096" s="43"/>
      <c r="BG1096" s="43"/>
      <c r="BH1096" s="43"/>
      <c r="BI1096" s="43"/>
      <c r="BJ1096" s="43"/>
      <c r="BK1096" s="43"/>
      <c r="BL1096" s="43"/>
      <c r="BM1096" s="43"/>
      <c r="BN1096" s="43"/>
      <c r="BO1096" s="43"/>
      <c r="BP1096" s="43"/>
      <c r="BQ1096" s="43"/>
      <c r="BR1096" s="43"/>
      <c r="BS1096" s="43"/>
      <c r="BT1096" s="43"/>
      <c r="BU1096" s="43"/>
      <c r="BV1096" s="43"/>
      <c r="BW1096" s="43"/>
      <c r="BX1096" s="43"/>
      <c r="BY1096" s="43"/>
      <c r="BZ1096" s="43"/>
      <c r="CA1096" s="43"/>
      <c r="CB1096" s="43"/>
      <c r="CC1096" s="43"/>
      <c r="CD1096" s="43"/>
      <c r="CE1096" s="43"/>
      <c r="CF1096" s="43"/>
    </row>
    <row r="1097" spans="18:84">
      <c r="R1097" s="43"/>
      <c r="S1097" s="43"/>
      <c r="T1097" s="43"/>
      <c r="U1097" s="43"/>
      <c r="V1097" s="43"/>
      <c r="W1097" s="43"/>
      <c r="X1097" s="43"/>
      <c r="Y1097" s="43"/>
      <c r="Z1097" s="43"/>
      <c r="AA1097" s="43"/>
      <c r="AB1097" s="43"/>
      <c r="AC1097" s="43"/>
      <c r="AD1097" s="43"/>
      <c r="AE1097" s="43"/>
      <c r="AF1097" s="43"/>
      <c r="AG1097" s="43"/>
      <c r="AH1097" s="43"/>
      <c r="AI1097" s="43"/>
      <c r="AJ1097" s="43"/>
      <c r="AK1097" s="43"/>
      <c r="AL1097" s="43"/>
      <c r="AM1097" s="43"/>
      <c r="AN1097" s="43"/>
      <c r="AO1097" s="43"/>
      <c r="AP1097" s="43"/>
      <c r="AQ1097" s="43"/>
      <c r="AR1097" s="43"/>
      <c r="AS1097" s="43"/>
      <c r="AT1097" s="43"/>
      <c r="AU1097" s="43"/>
      <c r="AV1097" s="43"/>
      <c r="AW1097" s="43"/>
      <c r="AX1097" s="43"/>
      <c r="AY1097" s="43"/>
      <c r="AZ1097" s="43"/>
      <c r="BA1097" s="43"/>
      <c r="BB1097" s="43"/>
      <c r="BC1097" s="43"/>
      <c r="BD1097" s="43"/>
      <c r="BE1097" s="43"/>
      <c r="BF1097" s="43"/>
      <c r="BG1097" s="43"/>
      <c r="BH1097" s="43"/>
      <c r="BI1097" s="43"/>
      <c r="BJ1097" s="43"/>
      <c r="BK1097" s="43"/>
      <c r="BL1097" s="43"/>
      <c r="BM1097" s="43"/>
      <c r="BN1097" s="43"/>
      <c r="BO1097" s="43"/>
      <c r="BP1097" s="43"/>
      <c r="BQ1097" s="43"/>
      <c r="BR1097" s="43"/>
      <c r="BS1097" s="43"/>
      <c r="BT1097" s="43"/>
      <c r="BU1097" s="43"/>
      <c r="BV1097" s="43"/>
      <c r="BW1097" s="43"/>
      <c r="BX1097" s="43"/>
      <c r="BY1097" s="43"/>
      <c r="BZ1097" s="43"/>
      <c r="CA1097" s="43"/>
      <c r="CB1097" s="43"/>
      <c r="CC1097" s="43"/>
      <c r="CD1097" s="43"/>
      <c r="CE1097" s="43"/>
      <c r="CF1097" s="43"/>
    </row>
    <row r="1098" spans="18:84">
      <c r="R1098" s="43"/>
      <c r="S1098" s="43"/>
      <c r="T1098" s="43"/>
      <c r="U1098" s="43"/>
      <c r="V1098" s="43"/>
      <c r="W1098" s="43"/>
      <c r="X1098" s="43"/>
      <c r="Y1098" s="43"/>
      <c r="Z1098" s="43"/>
      <c r="AA1098" s="43"/>
      <c r="AB1098" s="43"/>
      <c r="AC1098" s="43"/>
      <c r="AD1098" s="43"/>
      <c r="AE1098" s="43"/>
      <c r="AF1098" s="43"/>
      <c r="AG1098" s="43"/>
      <c r="AH1098" s="43"/>
      <c r="AI1098" s="43"/>
      <c r="AJ1098" s="43"/>
      <c r="AK1098" s="43"/>
      <c r="AL1098" s="43"/>
      <c r="AM1098" s="43"/>
      <c r="AN1098" s="43"/>
      <c r="AO1098" s="43"/>
      <c r="AP1098" s="43"/>
      <c r="AQ1098" s="43"/>
      <c r="AR1098" s="43"/>
      <c r="AS1098" s="43"/>
      <c r="AT1098" s="43"/>
      <c r="AU1098" s="43"/>
      <c r="AV1098" s="43"/>
      <c r="AW1098" s="43"/>
      <c r="AX1098" s="43"/>
      <c r="AY1098" s="43"/>
      <c r="AZ1098" s="43"/>
      <c r="BA1098" s="43"/>
      <c r="BB1098" s="43"/>
      <c r="BC1098" s="43"/>
      <c r="BD1098" s="43"/>
      <c r="BE1098" s="43"/>
      <c r="BF1098" s="43"/>
      <c r="BG1098" s="43"/>
      <c r="BH1098" s="43"/>
      <c r="BI1098" s="43"/>
      <c r="BJ1098" s="43"/>
      <c r="BK1098" s="43"/>
      <c r="BL1098" s="43"/>
      <c r="BM1098" s="43"/>
      <c r="BN1098" s="43"/>
      <c r="BO1098" s="43"/>
      <c r="BP1098" s="43"/>
      <c r="BQ1098" s="43"/>
      <c r="BR1098" s="43"/>
      <c r="BS1098" s="43"/>
      <c r="BT1098" s="43"/>
      <c r="BU1098" s="43"/>
      <c r="BV1098" s="43"/>
      <c r="BW1098" s="43"/>
      <c r="BX1098" s="43"/>
      <c r="BY1098" s="43"/>
      <c r="BZ1098" s="43"/>
      <c r="CA1098" s="43"/>
      <c r="CB1098" s="43"/>
      <c r="CC1098" s="43"/>
      <c r="CD1098" s="43"/>
      <c r="CE1098" s="43"/>
      <c r="CF1098" s="43"/>
    </row>
    <row r="1099" spans="18:84">
      <c r="R1099" s="43"/>
      <c r="S1099" s="43"/>
      <c r="T1099" s="43"/>
      <c r="U1099" s="43"/>
      <c r="V1099" s="43"/>
      <c r="W1099" s="43"/>
      <c r="X1099" s="43"/>
      <c r="Y1099" s="43"/>
      <c r="Z1099" s="43"/>
      <c r="AA1099" s="43"/>
      <c r="AB1099" s="43"/>
      <c r="AC1099" s="43"/>
      <c r="AD1099" s="43"/>
      <c r="AE1099" s="43"/>
      <c r="AF1099" s="43"/>
      <c r="AG1099" s="43"/>
      <c r="AH1099" s="43"/>
      <c r="AI1099" s="43"/>
      <c r="AJ1099" s="43"/>
      <c r="AK1099" s="43"/>
      <c r="AL1099" s="43"/>
      <c r="AM1099" s="43"/>
      <c r="AN1099" s="43"/>
      <c r="AO1099" s="43"/>
      <c r="AP1099" s="43"/>
      <c r="AQ1099" s="43"/>
      <c r="AR1099" s="43"/>
      <c r="AS1099" s="43"/>
      <c r="AT1099" s="43"/>
      <c r="AU1099" s="43"/>
      <c r="AV1099" s="43"/>
      <c r="AW1099" s="43"/>
      <c r="AX1099" s="43"/>
      <c r="AY1099" s="43"/>
      <c r="AZ1099" s="43"/>
      <c r="BA1099" s="43"/>
      <c r="BB1099" s="43"/>
      <c r="BC1099" s="43"/>
      <c r="BD1099" s="43"/>
      <c r="BE1099" s="43"/>
      <c r="BF1099" s="43"/>
      <c r="BG1099" s="43"/>
      <c r="BH1099" s="43"/>
      <c r="BI1099" s="43"/>
      <c r="BJ1099" s="43"/>
      <c r="BK1099" s="43"/>
      <c r="BL1099" s="43"/>
      <c r="BM1099" s="43"/>
      <c r="BN1099" s="43"/>
      <c r="BO1099" s="43"/>
      <c r="BP1099" s="43"/>
      <c r="BQ1099" s="43"/>
      <c r="BR1099" s="43"/>
      <c r="BS1099" s="43"/>
      <c r="BT1099" s="43"/>
      <c r="BU1099" s="43"/>
      <c r="BV1099" s="43"/>
      <c r="BW1099" s="43"/>
      <c r="BX1099" s="43"/>
      <c r="BY1099" s="43"/>
      <c r="BZ1099" s="43"/>
      <c r="CA1099" s="43"/>
      <c r="CB1099" s="43"/>
      <c r="CC1099" s="43"/>
      <c r="CD1099" s="43"/>
      <c r="CE1099" s="43"/>
      <c r="CF1099" s="43"/>
    </row>
    <row r="1100" spans="18:84">
      <c r="R1100" s="43"/>
      <c r="S1100" s="43"/>
      <c r="T1100" s="43"/>
      <c r="U1100" s="43"/>
      <c r="V1100" s="43"/>
      <c r="W1100" s="43"/>
      <c r="X1100" s="43"/>
      <c r="Y1100" s="43"/>
      <c r="Z1100" s="43"/>
      <c r="AA1100" s="43"/>
      <c r="AB1100" s="43"/>
      <c r="AC1100" s="43"/>
      <c r="AD1100" s="43"/>
      <c r="AE1100" s="43"/>
      <c r="AF1100" s="43"/>
      <c r="AG1100" s="43"/>
      <c r="AH1100" s="43"/>
      <c r="AI1100" s="43"/>
      <c r="AJ1100" s="43"/>
      <c r="AK1100" s="43"/>
      <c r="AL1100" s="43"/>
      <c r="AM1100" s="43"/>
      <c r="AN1100" s="43"/>
      <c r="AO1100" s="43"/>
      <c r="AP1100" s="43"/>
      <c r="AQ1100" s="43"/>
      <c r="AR1100" s="43"/>
      <c r="AS1100" s="43"/>
      <c r="AT1100" s="43"/>
      <c r="AU1100" s="43"/>
      <c r="AV1100" s="43"/>
      <c r="AW1100" s="43"/>
      <c r="AX1100" s="43"/>
      <c r="AY1100" s="43"/>
      <c r="AZ1100" s="43"/>
      <c r="BA1100" s="43"/>
      <c r="BB1100" s="43"/>
      <c r="BC1100" s="43"/>
      <c r="BD1100" s="43"/>
      <c r="BE1100" s="43"/>
      <c r="BF1100" s="43"/>
      <c r="BG1100" s="43"/>
      <c r="BH1100" s="43"/>
      <c r="BI1100" s="43"/>
      <c r="BJ1100" s="43"/>
      <c r="BK1100" s="43"/>
      <c r="BL1100" s="43"/>
      <c r="BM1100" s="43"/>
      <c r="BN1100" s="43"/>
      <c r="BO1100" s="43"/>
      <c r="BP1100" s="43"/>
      <c r="BQ1100" s="43"/>
      <c r="BR1100" s="43"/>
      <c r="BS1100" s="43"/>
      <c r="BT1100" s="43"/>
      <c r="BU1100" s="43"/>
      <c r="BV1100" s="43"/>
      <c r="BW1100" s="43"/>
      <c r="BX1100" s="43"/>
      <c r="BY1100" s="43"/>
      <c r="BZ1100" s="43"/>
      <c r="CA1100" s="43"/>
      <c r="CB1100" s="43"/>
      <c r="CC1100" s="43"/>
      <c r="CD1100" s="43"/>
      <c r="CE1100" s="43"/>
      <c r="CF1100" s="43"/>
    </row>
    <row r="1101" spans="18:84">
      <c r="R1101" s="43"/>
      <c r="S1101" s="43"/>
      <c r="T1101" s="43"/>
      <c r="U1101" s="43"/>
      <c r="V1101" s="43"/>
      <c r="W1101" s="43"/>
      <c r="X1101" s="43"/>
      <c r="Y1101" s="43"/>
      <c r="Z1101" s="43"/>
      <c r="AA1101" s="43"/>
      <c r="AB1101" s="43"/>
      <c r="AC1101" s="43"/>
      <c r="AD1101" s="43"/>
      <c r="AE1101" s="43"/>
      <c r="AF1101" s="43"/>
      <c r="AG1101" s="43"/>
      <c r="AH1101" s="43"/>
      <c r="AI1101" s="43"/>
      <c r="AJ1101" s="43"/>
      <c r="AK1101" s="43"/>
      <c r="AL1101" s="43"/>
      <c r="AM1101" s="43"/>
      <c r="AN1101" s="43"/>
      <c r="AO1101" s="43"/>
      <c r="AP1101" s="43"/>
      <c r="AQ1101" s="43"/>
      <c r="AR1101" s="43"/>
      <c r="AS1101" s="43"/>
      <c r="AT1101" s="43"/>
      <c r="AU1101" s="43"/>
      <c r="AV1101" s="43"/>
      <c r="AW1101" s="43"/>
      <c r="AX1101" s="43"/>
      <c r="AY1101" s="43"/>
      <c r="AZ1101" s="43"/>
      <c r="BA1101" s="43"/>
      <c r="BB1101" s="43"/>
      <c r="BC1101" s="43"/>
      <c r="BD1101" s="43"/>
      <c r="BE1101" s="43"/>
      <c r="BF1101" s="43"/>
      <c r="BG1101" s="43"/>
      <c r="BH1101" s="43"/>
      <c r="BI1101" s="43"/>
      <c r="BJ1101" s="43"/>
      <c r="BK1101" s="43"/>
      <c r="BL1101" s="43"/>
      <c r="BM1101" s="43"/>
      <c r="BN1101" s="43"/>
      <c r="BO1101" s="43"/>
      <c r="BP1101" s="43"/>
      <c r="BQ1101" s="43"/>
      <c r="BR1101" s="43"/>
      <c r="BS1101" s="43"/>
      <c r="BT1101" s="43"/>
      <c r="BU1101" s="43"/>
      <c r="BV1101" s="43"/>
      <c r="BW1101" s="43"/>
      <c r="BX1101" s="43"/>
      <c r="BY1101" s="43"/>
      <c r="BZ1101" s="43"/>
      <c r="CA1101" s="43"/>
      <c r="CB1101" s="43"/>
      <c r="CC1101" s="43"/>
      <c r="CD1101" s="43"/>
      <c r="CE1101" s="43"/>
      <c r="CF1101" s="43"/>
    </row>
    <row r="1102" spans="18:84">
      <c r="R1102" s="43"/>
      <c r="S1102" s="43"/>
      <c r="T1102" s="43"/>
      <c r="U1102" s="43"/>
      <c r="V1102" s="43"/>
      <c r="W1102" s="43"/>
      <c r="X1102" s="43"/>
      <c r="Y1102" s="43"/>
      <c r="Z1102" s="43"/>
      <c r="AA1102" s="43"/>
      <c r="AB1102" s="43"/>
      <c r="AC1102" s="43"/>
      <c r="AD1102" s="43"/>
      <c r="AE1102" s="43"/>
      <c r="AF1102" s="43"/>
      <c r="AG1102" s="43"/>
      <c r="AH1102" s="43"/>
      <c r="AI1102" s="43"/>
      <c r="AJ1102" s="43"/>
      <c r="AK1102" s="43"/>
      <c r="AL1102" s="43"/>
      <c r="AM1102" s="43"/>
      <c r="AN1102" s="43"/>
      <c r="AO1102" s="43"/>
      <c r="AP1102" s="43"/>
      <c r="AQ1102" s="43"/>
      <c r="AR1102" s="43"/>
      <c r="AS1102" s="43"/>
      <c r="AT1102" s="43"/>
      <c r="AU1102" s="43"/>
      <c r="AV1102" s="43"/>
      <c r="AW1102" s="43"/>
      <c r="AX1102" s="43"/>
      <c r="AY1102" s="43"/>
      <c r="AZ1102" s="43"/>
      <c r="BA1102" s="43"/>
      <c r="BB1102" s="43"/>
      <c r="BC1102" s="43"/>
      <c r="BD1102" s="43"/>
      <c r="BE1102" s="43"/>
      <c r="BF1102" s="43"/>
      <c r="BG1102" s="43"/>
      <c r="BH1102" s="43"/>
      <c r="BI1102" s="43"/>
      <c r="BJ1102" s="43"/>
      <c r="BK1102" s="43"/>
      <c r="BL1102" s="43"/>
      <c r="BM1102" s="43"/>
      <c r="BN1102" s="43"/>
      <c r="BO1102" s="43"/>
      <c r="BP1102" s="43"/>
      <c r="BQ1102" s="43"/>
      <c r="BR1102" s="43"/>
      <c r="BS1102" s="43"/>
      <c r="BT1102" s="43"/>
      <c r="BU1102" s="43"/>
      <c r="BV1102" s="43"/>
      <c r="BW1102" s="43"/>
      <c r="BX1102" s="43"/>
      <c r="BY1102" s="43"/>
      <c r="BZ1102" s="43"/>
      <c r="CA1102" s="43"/>
      <c r="CB1102" s="43"/>
      <c r="CC1102" s="43"/>
      <c r="CD1102" s="43"/>
      <c r="CE1102" s="43"/>
      <c r="CF1102" s="43"/>
    </row>
    <row r="1103" spans="18:84">
      <c r="R1103" s="43"/>
      <c r="S1103" s="43"/>
      <c r="T1103" s="43"/>
      <c r="U1103" s="43"/>
      <c r="V1103" s="43"/>
      <c r="W1103" s="43"/>
      <c r="X1103" s="43"/>
      <c r="Y1103" s="43"/>
      <c r="Z1103" s="43"/>
      <c r="AA1103" s="43"/>
      <c r="AB1103" s="43"/>
      <c r="AC1103" s="43"/>
      <c r="AD1103" s="43"/>
      <c r="AE1103" s="43"/>
      <c r="AF1103" s="43"/>
      <c r="AG1103" s="43"/>
      <c r="AH1103" s="43"/>
      <c r="AI1103" s="43"/>
      <c r="AJ1103" s="43"/>
      <c r="AK1103" s="43"/>
      <c r="AL1103" s="43"/>
      <c r="AM1103" s="43"/>
      <c r="AN1103" s="43"/>
      <c r="AO1103" s="43"/>
      <c r="AP1103" s="43"/>
      <c r="AQ1103" s="43"/>
      <c r="AR1103" s="43"/>
      <c r="AS1103" s="43"/>
      <c r="AT1103" s="43"/>
      <c r="AU1103" s="43"/>
      <c r="AV1103" s="43"/>
      <c r="AW1103" s="43"/>
      <c r="AX1103" s="43"/>
      <c r="AY1103" s="43"/>
      <c r="AZ1103" s="43"/>
      <c r="BA1103" s="43"/>
      <c r="BB1103" s="43"/>
      <c r="BC1103" s="43"/>
      <c r="BD1103" s="43"/>
      <c r="BE1103" s="43"/>
      <c r="BF1103" s="43"/>
      <c r="BG1103" s="43"/>
      <c r="BH1103" s="43"/>
      <c r="BI1103" s="43"/>
      <c r="BJ1103" s="43"/>
      <c r="BK1103" s="43"/>
      <c r="BL1103" s="43"/>
      <c r="BM1103" s="43"/>
      <c r="BN1103" s="43"/>
      <c r="BO1103" s="43"/>
      <c r="BP1103" s="43"/>
      <c r="BQ1103" s="43"/>
      <c r="BR1103" s="43"/>
      <c r="BS1103" s="43"/>
      <c r="BT1103" s="43"/>
      <c r="BU1103" s="43"/>
      <c r="BV1103" s="43"/>
      <c r="BW1103" s="43"/>
      <c r="BX1103" s="43"/>
      <c r="BY1103" s="43"/>
      <c r="BZ1103" s="43"/>
      <c r="CA1103" s="43"/>
      <c r="CB1103" s="43"/>
      <c r="CC1103" s="43"/>
      <c r="CD1103" s="43"/>
      <c r="CE1103" s="43"/>
      <c r="CF1103" s="43"/>
    </row>
    <row r="1104" spans="18:84">
      <c r="R1104" s="43"/>
      <c r="S1104" s="43"/>
      <c r="T1104" s="43"/>
      <c r="U1104" s="43"/>
      <c r="V1104" s="43"/>
      <c r="W1104" s="43"/>
      <c r="X1104" s="43"/>
      <c r="Y1104" s="43"/>
      <c r="Z1104" s="43"/>
      <c r="AA1104" s="43"/>
      <c r="AB1104" s="43"/>
      <c r="AC1104" s="43"/>
      <c r="AD1104" s="43"/>
      <c r="AE1104" s="43"/>
      <c r="AF1104" s="43"/>
      <c r="AG1104" s="43"/>
      <c r="AH1104" s="43"/>
      <c r="AI1104" s="43"/>
      <c r="AJ1104" s="43"/>
      <c r="AK1104" s="43"/>
      <c r="AL1104" s="43"/>
      <c r="AM1104" s="43"/>
      <c r="AN1104" s="43"/>
      <c r="AO1104" s="43"/>
      <c r="AP1104" s="43"/>
      <c r="AQ1104" s="43"/>
      <c r="AR1104" s="43"/>
      <c r="AS1104" s="43"/>
      <c r="AT1104" s="43"/>
      <c r="AU1104" s="43"/>
      <c r="AV1104" s="43"/>
      <c r="AW1104" s="43"/>
      <c r="AX1104" s="43"/>
      <c r="AY1104" s="43"/>
      <c r="AZ1104" s="43"/>
      <c r="BA1104" s="43"/>
      <c r="BB1104" s="43"/>
      <c r="BC1104" s="43"/>
      <c r="BD1104" s="43"/>
      <c r="BE1104" s="43"/>
      <c r="BF1104" s="43"/>
      <c r="BG1104" s="43"/>
      <c r="BH1104" s="43"/>
      <c r="BI1104" s="43"/>
      <c r="BJ1104" s="43"/>
      <c r="BK1104" s="43"/>
      <c r="BL1104" s="43"/>
      <c r="BM1104" s="43"/>
      <c r="BN1104" s="43"/>
      <c r="BO1104" s="43"/>
      <c r="BP1104" s="43"/>
      <c r="BQ1104" s="43"/>
      <c r="BR1104" s="43"/>
      <c r="BS1104" s="43"/>
      <c r="BT1104" s="43"/>
      <c r="BU1104" s="43"/>
      <c r="BV1104" s="43"/>
      <c r="BW1104" s="43"/>
      <c r="BX1104" s="43"/>
      <c r="BY1104" s="43"/>
      <c r="BZ1104" s="43"/>
      <c r="CA1104" s="43"/>
      <c r="CB1104" s="43"/>
      <c r="CC1104" s="43"/>
      <c r="CD1104" s="43"/>
      <c r="CE1104" s="43"/>
      <c r="CF1104" s="43"/>
    </row>
    <row r="1105" spans="18:84">
      <c r="R1105" s="43"/>
      <c r="S1105" s="43"/>
      <c r="T1105" s="43"/>
      <c r="U1105" s="43"/>
      <c r="V1105" s="43"/>
      <c r="W1105" s="43"/>
      <c r="X1105" s="43"/>
      <c r="Y1105" s="43"/>
      <c r="Z1105" s="43"/>
      <c r="AA1105" s="43"/>
      <c r="AB1105" s="43"/>
      <c r="AC1105" s="43"/>
      <c r="AD1105" s="43"/>
      <c r="AE1105" s="43"/>
      <c r="AF1105" s="43"/>
      <c r="AG1105" s="43"/>
      <c r="AH1105" s="43"/>
      <c r="AI1105" s="43"/>
      <c r="AJ1105" s="43"/>
      <c r="AK1105" s="43"/>
      <c r="AL1105" s="43"/>
      <c r="AM1105" s="43"/>
      <c r="AN1105" s="43"/>
      <c r="AO1105" s="43"/>
      <c r="AP1105" s="43"/>
      <c r="AQ1105" s="43"/>
      <c r="AR1105" s="43"/>
      <c r="AS1105" s="43"/>
      <c r="AT1105" s="43"/>
      <c r="AU1105" s="43"/>
      <c r="AV1105" s="43"/>
      <c r="AW1105" s="43"/>
      <c r="AX1105" s="43"/>
      <c r="AY1105" s="43"/>
      <c r="AZ1105" s="43"/>
      <c r="BA1105" s="43"/>
      <c r="BB1105" s="43"/>
      <c r="BC1105" s="43"/>
      <c r="BD1105" s="43"/>
      <c r="BE1105" s="43"/>
      <c r="BF1105" s="43"/>
      <c r="BG1105" s="43"/>
      <c r="BH1105" s="43"/>
      <c r="BI1105" s="43"/>
      <c r="BJ1105" s="43"/>
      <c r="BK1105" s="43"/>
      <c r="BL1105" s="43"/>
      <c r="BM1105" s="43"/>
      <c r="BN1105" s="43"/>
      <c r="BO1105" s="43"/>
      <c r="BP1105" s="43"/>
      <c r="BQ1105" s="43"/>
      <c r="BR1105" s="43"/>
      <c r="BS1105" s="43"/>
      <c r="BT1105" s="43"/>
      <c r="BU1105" s="43"/>
      <c r="BV1105" s="43"/>
      <c r="BW1105" s="43"/>
      <c r="BX1105" s="43"/>
      <c r="BY1105" s="43"/>
      <c r="BZ1105" s="43"/>
      <c r="CA1105" s="43"/>
      <c r="CB1105" s="43"/>
      <c r="CC1105" s="43"/>
      <c r="CD1105" s="43"/>
      <c r="CE1105" s="43"/>
      <c r="CF1105" s="43"/>
    </row>
    <row r="1106" spans="18:84">
      <c r="R1106" s="43"/>
      <c r="S1106" s="43"/>
      <c r="T1106" s="43"/>
      <c r="U1106" s="43"/>
      <c r="V1106" s="43"/>
      <c r="W1106" s="43"/>
      <c r="X1106" s="43"/>
      <c r="Y1106" s="43"/>
      <c r="Z1106" s="43"/>
      <c r="AA1106" s="43"/>
      <c r="AB1106" s="43"/>
      <c r="AC1106" s="43"/>
      <c r="AD1106" s="43"/>
      <c r="AE1106" s="43"/>
      <c r="AF1106" s="43"/>
      <c r="AG1106" s="43"/>
      <c r="AH1106" s="43"/>
      <c r="AI1106" s="43"/>
      <c r="AJ1106" s="43"/>
      <c r="AK1106" s="43"/>
      <c r="AL1106" s="43"/>
      <c r="AM1106" s="43"/>
      <c r="AN1106" s="43"/>
      <c r="AO1106" s="43"/>
      <c r="AP1106" s="43"/>
      <c r="AQ1106" s="43"/>
      <c r="AR1106" s="43"/>
      <c r="AS1106" s="43"/>
      <c r="AT1106" s="43"/>
      <c r="AU1106" s="43"/>
      <c r="AV1106" s="43"/>
      <c r="AW1106" s="43"/>
      <c r="AX1106" s="43"/>
      <c r="AY1106" s="43"/>
      <c r="AZ1106" s="43"/>
      <c r="BA1106" s="43"/>
      <c r="BB1106" s="43"/>
      <c r="BC1106" s="43"/>
      <c r="BD1106" s="43"/>
      <c r="BE1106" s="43"/>
      <c r="BF1106" s="43"/>
      <c r="BG1106" s="43"/>
      <c r="BH1106" s="43"/>
      <c r="BI1106" s="43"/>
      <c r="BJ1106" s="43"/>
      <c r="BK1106" s="43"/>
      <c r="BL1106" s="43"/>
      <c r="BM1106" s="43"/>
      <c r="BN1106" s="43"/>
      <c r="BO1106" s="43"/>
      <c r="BP1106" s="43"/>
      <c r="BQ1106" s="43"/>
      <c r="BR1106" s="43"/>
      <c r="BS1106" s="43"/>
      <c r="BT1106" s="43"/>
      <c r="BU1106" s="43"/>
      <c r="BV1106" s="43"/>
      <c r="BW1106" s="43"/>
      <c r="BX1106" s="43"/>
      <c r="BY1106" s="43"/>
      <c r="BZ1106" s="43"/>
      <c r="CA1106" s="43"/>
      <c r="CB1106" s="43"/>
      <c r="CC1106" s="43"/>
      <c r="CD1106" s="43"/>
      <c r="CE1106" s="43"/>
      <c r="CF1106" s="43"/>
    </row>
    <row r="1107" spans="18:84">
      <c r="R1107" s="43"/>
      <c r="S1107" s="43"/>
      <c r="T1107" s="43"/>
      <c r="U1107" s="43"/>
      <c r="V1107" s="43"/>
      <c r="W1107" s="43"/>
      <c r="X1107" s="43"/>
      <c r="Y1107" s="43"/>
      <c r="Z1107" s="43"/>
      <c r="AA1107" s="43"/>
      <c r="AB1107" s="43"/>
      <c r="AC1107" s="43"/>
      <c r="AD1107" s="43"/>
      <c r="AE1107" s="43"/>
      <c r="AF1107" s="43"/>
      <c r="AG1107" s="43"/>
      <c r="AH1107" s="43"/>
      <c r="AI1107" s="43"/>
      <c r="AJ1107" s="43"/>
      <c r="AK1107" s="43"/>
      <c r="AL1107" s="43"/>
      <c r="AM1107" s="43"/>
      <c r="AN1107" s="43"/>
      <c r="AO1107" s="43"/>
      <c r="AP1107" s="43"/>
      <c r="AQ1107" s="43"/>
      <c r="AR1107" s="43"/>
      <c r="AS1107" s="43"/>
      <c r="AT1107" s="43"/>
      <c r="AU1107" s="43"/>
      <c r="AV1107" s="43"/>
      <c r="AW1107" s="43"/>
      <c r="AX1107" s="43"/>
      <c r="AY1107" s="43"/>
      <c r="AZ1107" s="43"/>
      <c r="BA1107" s="43"/>
      <c r="BB1107" s="43"/>
      <c r="BC1107" s="43"/>
      <c r="BD1107" s="43"/>
      <c r="BE1107" s="43"/>
      <c r="BF1107" s="43"/>
      <c r="BG1107" s="43"/>
      <c r="BH1107" s="43"/>
      <c r="BI1107" s="43"/>
      <c r="BJ1107" s="43"/>
      <c r="BK1107" s="43"/>
      <c r="BL1107" s="43"/>
      <c r="BM1107" s="43"/>
      <c r="BN1107" s="43"/>
      <c r="BO1107" s="43"/>
      <c r="BP1107" s="43"/>
      <c r="BQ1107" s="43"/>
      <c r="BR1107" s="43"/>
      <c r="BS1107" s="43"/>
      <c r="BT1107" s="43"/>
      <c r="BU1107" s="43"/>
      <c r="BV1107" s="43"/>
      <c r="BW1107" s="43"/>
      <c r="BX1107" s="43"/>
      <c r="BY1107" s="43"/>
      <c r="BZ1107" s="43"/>
      <c r="CA1107" s="43"/>
      <c r="CB1107" s="43"/>
      <c r="CC1107" s="43"/>
      <c r="CD1107" s="43"/>
      <c r="CE1107" s="43"/>
      <c r="CF1107" s="43"/>
    </row>
    <row r="1108" spans="18:84">
      <c r="R1108" s="43"/>
      <c r="S1108" s="43"/>
      <c r="T1108" s="43"/>
      <c r="U1108" s="43"/>
      <c r="V1108" s="43"/>
      <c r="W1108" s="43"/>
      <c r="X1108" s="43"/>
      <c r="Y1108" s="43"/>
      <c r="Z1108" s="43"/>
      <c r="AA1108" s="43"/>
      <c r="AB1108" s="43"/>
      <c r="AC1108" s="43"/>
      <c r="AD1108" s="43"/>
      <c r="AE1108" s="43"/>
      <c r="AF1108" s="43"/>
      <c r="AG1108" s="43"/>
      <c r="AH1108" s="43"/>
      <c r="AI1108" s="43"/>
      <c r="AJ1108" s="43"/>
      <c r="AK1108" s="43"/>
      <c r="AL1108" s="43"/>
      <c r="AM1108" s="43"/>
      <c r="AN1108" s="43"/>
      <c r="AO1108" s="43"/>
      <c r="AP1108" s="43"/>
      <c r="AQ1108" s="43"/>
      <c r="AR1108" s="43"/>
      <c r="AS1108" s="43"/>
      <c r="AT1108" s="43"/>
      <c r="AU1108" s="43"/>
      <c r="AV1108" s="43"/>
      <c r="AW1108" s="43"/>
      <c r="AX1108" s="43"/>
      <c r="AY1108" s="43"/>
      <c r="AZ1108" s="43"/>
      <c r="BA1108" s="43"/>
      <c r="BB1108" s="43"/>
      <c r="BC1108" s="43"/>
      <c r="BD1108" s="43"/>
      <c r="BE1108" s="43"/>
      <c r="BF1108" s="43"/>
      <c r="BG1108" s="43"/>
      <c r="BH1108" s="43"/>
      <c r="BI1108" s="43"/>
      <c r="BJ1108" s="43"/>
      <c r="BK1108" s="43"/>
      <c r="BL1108" s="43"/>
      <c r="BM1108" s="43"/>
      <c r="BN1108" s="43"/>
      <c r="BO1108" s="43"/>
      <c r="BP1108" s="43"/>
      <c r="BQ1108" s="43"/>
      <c r="BR1108" s="43"/>
      <c r="BS1108" s="43"/>
      <c r="BT1108" s="43"/>
      <c r="BU1108" s="43"/>
      <c r="BV1108" s="43"/>
      <c r="BW1108" s="43"/>
      <c r="BX1108" s="43"/>
      <c r="BY1108" s="43"/>
      <c r="BZ1108" s="43"/>
      <c r="CA1108" s="43"/>
      <c r="CB1108" s="43"/>
      <c r="CC1108" s="43"/>
      <c r="CD1108" s="43"/>
      <c r="CE1108" s="43"/>
      <c r="CF1108" s="43"/>
    </row>
    <row r="1109" spans="18:84">
      <c r="R1109" s="43"/>
      <c r="S1109" s="43"/>
      <c r="T1109" s="43"/>
      <c r="U1109" s="43"/>
      <c r="V1109" s="43"/>
      <c r="W1109" s="43"/>
      <c r="X1109" s="43"/>
      <c r="Y1109" s="43"/>
      <c r="Z1109" s="43"/>
      <c r="AA1109" s="43"/>
      <c r="AB1109" s="43"/>
      <c r="AC1109" s="43"/>
      <c r="AD1109" s="43"/>
      <c r="AE1109" s="43"/>
      <c r="AF1109" s="43"/>
      <c r="AG1109" s="43"/>
      <c r="AH1109" s="43"/>
      <c r="AI1109" s="43"/>
      <c r="AJ1109" s="43"/>
      <c r="AK1109" s="43"/>
      <c r="AL1109" s="43"/>
      <c r="AM1109" s="43"/>
      <c r="AN1109" s="43"/>
      <c r="AO1109" s="43"/>
      <c r="AP1109" s="43"/>
      <c r="AQ1109" s="43"/>
      <c r="AR1109" s="43"/>
      <c r="AS1109" s="43"/>
      <c r="AT1109" s="43"/>
      <c r="AU1109" s="43"/>
      <c r="AV1109" s="43"/>
      <c r="AW1109" s="43"/>
      <c r="AX1109" s="43"/>
      <c r="AY1109" s="43"/>
      <c r="AZ1109" s="43"/>
      <c r="BA1109" s="43"/>
      <c r="BB1109" s="43"/>
      <c r="BC1109" s="43"/>
      <c r="BD1109" s="43"/>
      <c r="BE1109" s="43"/>
      <c r="BF1109" s="43"/>
      <c r="BG1109" s="43"/>
      <c r="BH1109" s="43"/>
      <c r="BI1109" s="43"/>
      <c r="BJ1109" s="43"/>
      <c r="BK1109" s="43"/>
      <c r="BL1109" s="43"/>
      <c r="BM1109" s="43"/>
      <c r="BN1109" s="43"/>
      <c r="BO1109" s="43"/>
      <c r="BP1109" s="43"/>
      <c r="BQ1109" s="43"/>
      <c r="BR1109" s="43"/>
      <c r="BS1109" s="43"/>
      <c r="BT1109" s="43"/>
      <c r="BU1109" s="43"/>
      <c r="BV1109" s="43"/>
      <c r="BW1109" s="43"/>
      <c r="BX1109" s="43"/>
      <c r="BY1109" s="43"/>
      <c r="BZ1109" s="43"/>
      <c r="CA1109" s="43"/>
      <c r="CB1109" s="43"/>
      <c r="CC1109" s="43"/>
      <c r="CD1109" s="43"/>
      <c r="CE1109" s="43"/>
      <c r="CF1109" s="43"/>
    </row>
    <row r="1110" spans="18:84">
      <c r="R1110" s="43"/>
      <c r="S1110" s="43"/>
      <c r="T1110" s="43"/>
      <c r="U1110" s="43"/>
      <c r="V1110" s="43"/>
      <c r="W1110" s="43"/>
      <c r="X1110" s="43"/>
      <c r="Y1110" s="43"/>
      <c r="Z1110" s="43"/>
      <c r="AA1110" s="43"/>
      <c r="AB1110" s="43"/>
      <c r="AC1110" s="43"/>
      <c r="AD1110" s="43"/>
      <c r="AE1110" s="43"/>
      <c r="AF1110" s="43"/>
      <c r="AG1110" s="43"/>
      <c r="AH1110" s="43"/>
      <c r="AI1110" s="43"/>
      <c r="AJ1110" s="43"/>
      <c r="AK1110" s="43"/>
      <c r="AL1110" s="43"/>
      <c r="AM1110" s="43"/>
      <c r="AN1110" s="43"/>
      <c r="AO1110" s="43"/>
      <c r="AP1110" s="43"/>
      <c r="AQ1110" s="43"/>
      <c r="AR1110" s="43"/>
      <c r="AS1110" s="43"/>
      <c r="AT1110" s="43"/>
      <c r="AU1110" s="43"/>
      <c r="AV1110" s="43"/>
      <c r="AW1110" s="43"/>
      <c r="AX1110" s="43"/>
      <c r="AY1110" s="43"/>
      <c r="AZ1110" s="43"/>
      <c r="BA1110" s="43"/>
      <c r="BB1110" s="43"/>
      <c r="BC1110" s="43"/>
      <c r="BD1110" s="43"/>
      <c r="BE1110" s="43"/>
      <c r="BF1110" s="43"/>
      <c r="BG1110" s="43"/>
      <c r="BH1110" s="43"/>
      <c r="BI1110" s="43"/>
      <c r="BJ1110" s="43"/>
      <c r="BK1110" s="43"/>
      <c r="BL1110" s="43"/>
      <c r="BM1110" s="43"/>
      <c r="BN1110" s="43"/>
      <c r="BO1110" s="43"/>
      <c r="BP1110" s="43"/>
      <c r="BQ1110" s="43"/>
      <c r="BR1110" s="43"/>
      <c r="BS1110" s="43"/>
      <c r="BT1110" s="43"/>
      <c r="BU1110" s="43"/>
      <c r="BV1110" s="43"/>
      <c r="BW1110" s="43"/>
      <c r="BX1110" s="43"/>
      <c r="BY1110" s="43"/>
      <c r="BZ1110" s="43"/>
      <c r="CA1110" s="43"/>
      <c r="CB1110" s="43"/>
      <c r="CC1110" s="43"/>
      <c r="CD1110" s="43"/>
      <c r="CE1110" s="43"/>
      <c r="CF1110" s="43"/>
    </row>
    <row r="1111" spans="18:84">
      <c r="R1111" s="43"/>
      <c r="S1111" s="43"/>
      <c r="T1111" s="43"/>
      <c r="U1111" s="43"/>
      <c r="V1111" s="43"/>
      <c r="W1111" s="43"/>
      <c r="X1111" s="43"/>
      <c r="Y1111" s="43"/>
      <c r="Z1111" s="43"/>
      <c r="AA1111" s="43"/>
      <c r="AB1111" s="43"/>
      <c r="AC1111" s="43"/>
      <c r="AD1111" s="43"/>
      <c r="AE1111" s="43"/>
      <c r="AF1111" s="43"/>
      <c r="AG1111" s="43"/>
      <c r="AH1111" s="43"/>
      <c r="AI1111" s="43"/>
      <c r="AJ1111" s="43"/>
      <c r="AK1111" s="43"/>
      <c r="AL1111" s="43"/>
      <c r="AM1111" s="43"/>
      <c r="AN1111" s="43"/>
      <c r="AO1111" s="43"/>
      <c r="AP1111" s="43"/>
      <c r="AQ1111" s="43"/>
      <c r="AR1111" s="43"/>
      <c r="AS1111" s="43"/>
      <c r="AT1111" s="43"/>
      <c r="AU1111" s="43"/>
      <c r="AV1111" s="43"/>
      <c r="AW1111" s="43"/>
      <c r="AX1111" s="43"/>
      <c r="AY1111" s="43"/>
      <c r="AZ1111" s="43"/>
      <c r="BA1111" s="43"/>
      <c r="BB1111" s="43"/>
      <c r="BC1111" s="43"/>
      <c r="BD1111" s="43"/>
      <c r="BE1111" s="43"/>
      <c r="BF1111" s="43"/>
      <c r="BG1111" s="43"/>
      <c r="BH1111" s="43"/>
      <c r="BI1111" s="43"/>
      <c r="BJ1111" s="43"/>
      <c r="BK1111" s="43"/>
      <c r="BL1111" s="43"/>
      <c r="BM1111" s="43"/>
      <c r="BN1111" s="43"/>
      <c r="BO1111" s="43"/>
      <c r="BP1111" s="43"/>
      <c r="BQ1111" s="43"/>
      <c r="BR1111" s="43"/>
      <c r="BS1111" s="43"/>
      <c r="BT1111" s="43"/>
      <c r="BU1111" s="43"/>
      <c r="BV1111" s="43"/>
      <c r="BW1111" s="43"/>
      <c r="BX1111" s="43"/>
      <c r="BY1111" s="43"/>
      <c r="BZ1111" s="43"/>
      <c r="CA1111" s="43"/>
      <c r="CB1111" s="43"/>
      <c r="CC1111" s="43"/>
      <c r="CD1111" s="43"/>
      <c r="CE1111" s="43"/>
      <c r="CF1111" s="43"/>
    </row>
    <row r="1112" spans="18:84">
      <c r="R1112" s="43"/>
      <c r="S1112" s="43"/>
      <c r="T1112" s="43"/>
      <c r="U1112" s="43"/>
      <c r="V1112" s="43"/>
      <c r="W1112" s="43"/>
      <c r="X1112" s="43"/>
      <c r="Y1112" s="43"/>
      <c r="Z1112" s="43"/>
      <c r="AA1112" s="43"/>
      <c r="AB1112" s="43"/>
      <c r="AC1112" s="43"/>
      <c r="AD1112" s="43"/>
      <c r="AE1112" s="43"/>
      <c r="AF1112" s="43"/>
      <c r="AG1112" s="43"/>
      <c r="AH1112" s="43"/>
      <c r="AI1112" s="43"/>
      <c r="AJ1112" s="43"/>
      <c r="AK1112" s="43"/>
      <c r="AL1112" s="43"/>
      <c r="AM1112" s="43"/>
      <c r="AN1112" s="43"/>
      <c r="AO1112" s="43"/>
      <c r="AP1112" s="43"/>
      <c r="AQ1112" s="43"/>
      <c r="AR1112" s="43"/>
      <c r="AS1112" s="43"/>
      <c r="AT1112" s="43"/>
      <c r="AU1112" s="43"/>
      <c r="AV1112" s="43"/>
      <c r="AW1112" s="43"/>
      <c r="AX1112" s="43"/>
      <c r="AY1112" s="43"/>
      <c r="AZ1112" s="43"/>
      <c r="BA1112" s="43"/>
      <c r="BB1112" s="43"/>
      <c r="BC1112" s="43"/>
      <c r="BD1112" s="43"/>
      <c r="BE1112" s="43"/>
      <c r="BF1112" s="43"/>
      <c r="BG1112" s="43"/>
      <c r="BH1112" s="43"/>
      <c r="BI1112" s="43"/>
      <c r="BJ1112" s="43"/>
      <c r="BK1112" s="43"/>
      <c r="BL1112" s="43"/>
      <c r="BM1112" s="43"/>
      <c r="BN1112" s="43"/>
      <c r="BO1112" s="43"/>
      <c r="BP1112" s="43"/>
      <c r="BQ1112" s="43"/>
      <c r="BR1112" s="43"/>
      <c r="BS1112" s="43"/>
      <c r="BT1112" s="43"/>
      <c r="BU1112" s="43"/>
      <c r="BV1112" s="43"/>
      <c r="BW1112" s="43"/>
      <c r="BX1112" s="43"/>
      <c r="BY1112" s="43"/>
      <c r="BZ1112" s="43"/>
      <c r="CA1112" s="43"/>
      <c r="CB1112" s="43"/>
      <c r="CC1112" s="43"/>
      <c r="CD1112" s="43"/>
      <c r="CE1112" s="43"/>
      <c r="CF1112" s="43"/>
    </row>
    <row r="1113" spans="18:84">
      <c r="R1113" s="43"/>
      <c r="S1113" s="43"/>
      <c r="T1113" s="43"/>
      <c r="U1113" s="43"/>
      <c r="V1113" s="43"/>
      <c r="W1113" s="43"/>
      <c r="X1113" s="43"/>
      <c r="Y1113" s="43"/>
      <c r="Z1113" s="43"/>
      <c r="AA1113" s="43"/>
      <c r="AB1113" s="43"/>
      <c r="AC1113" s="43"/>
      <c r="AD1113" s="43"/>
      <c r="AE1113" s="43"/>
      <c r="AF1113" s="43"/>
      <c r="AG1113" s="43"/>
      <c r="AH1113" s="43"/>
      <c r="AI1113" s="43"/>
      <c r="AJ1113" s="43"/>
      <c r="AK1113" s="43"/>
      <c r="AL1113" s="43"/>
      <c r="AM1113" s="43"/>
      <c r="AN1113" s="43"/>
      <c r="AO1113" s="43"/>
      <c r="AP1113" s="43"/>
      <c r="AQ1113" s="43"/>
      <c r="AR1113" s="43"/>
      <c r="AS1113" s="43"/>
      <c r="AT1113" s="43"/>
      <c r="AU1113" s="43"/>
      <c r="AV1113" s="43"/>
      <c r="AW1113" s="43"/>
      <c r="AX1113" s="43"/>
      <c r="AY1113" s="43"/>
      <c r="AZ1113" s="43"/>
      <c r="BA1113" s="43"/>
      <c r="BB1113" s="43"/>
      <c r="BC1113" s="43"/>
      <c r="BD1113" s="43"/>
      <c r="BE1113" s="43"/>
      <c r="BF1113" s="43"/>
      <c r="BG1113" s="43"/>
      <c r="BH1113" s="43"/>
      <c r="BI1113" s="43"/>
      <c r="BJ1113" s="43"/>
      <c r="BK1113" s="43"/>
      <c r="BL1113" s="43"/>
      <c r="BM1113" s="43"/>
      <c r="BN1113" s="43"/>
      <c r="BO1113" s="43"/>
      <c r="BP1113" s="43"/>
      <c r="BQ1113" s="43"/>
      <c r="BR1113" s="43"/>
      <c r="BS1113" s="43"/>
      <c r="BT1113" s="43"/>
      <c r="BU1113" s="43"/>
      <c r="BV1113" s="43"/>
      <c r="BW1113" s="43"/>
      <c r="BX1113" s="43"/>
      <c r="BY1113" s="43"/>
      <c r="BZ1113" s="43"/>
      <c r="CA1113" s="43"/>
      <c r="CB1113" s="43"/>
      <c r="CC1113" s="43"/>
      <c r="CD1113" s="43"/>
      <c r="CE1113" s="43"/>
      <c r="CF1113" s="43"/>
    </row>
    <row r="1114" spans="18:84">
      <c r="R1114" s="43"/>
      <c r="S1114" s="43"/>
      <c r="T1114" s="43"/>
      <c r="U1114" s="43"/>
      <c r="V1114" s="43"/>
      <c r="W1114" s="43"/>
      <c r="X1114" s="43"/>
      <c r="Y1114" s="43"/>
      <c r="Z1114" s="43"/>
      <c r="AA1114" s="43"/>
      <c r="AB1114" s="43"/>
      <c r="AC1114" s="43"/>
      <c r="AD1114" s="43"/>
      <c r="AE1114" s="43"/>
      <c r="AF1114" s="43"/>
      <c r="AG1114" s="43"/>
      <c r="AH1114" s="43"/>
      <c r="AI1114" s="43"/>
      <c r="AJ1114" s="43"/>
      <c r="AK1114" s="43"/>
      <c r="AL1114" s="43"/>
      <c r="AM1114" s="43"/>
      <c r="AN1114" s="43"/>
      <c r="AO1114" s="43"/>
      <c r="AP1114" s="43"/>
      <c r="AQ1114" s="43"/>
      <c r="AR1114" s="43"/>
      <c r="AS1114" s="43"/>
      <c r="AT1114" s="43"/>
      <c r="AU1114" s="43"/>
      <c r="AV1114" s="43"/>
      <c r="AW1114" s="43"/>
      <c r="AX1114" s="43"/>
      <c r="AY1114" s="43"/>
      <c r="AZ1114" s="43"/>
      <c r="BA1114" s="43"/>
      <c r="BB1114" s="43"/>
      <c r="BC1114" s="43"/>
      <c r="BD1114" s="43"/>
      <c r="BE1114" s="43"/>
      <c r="BF1114" s="43"/>
      <c r="BG1114" s="43"/>
      <c r="BH1114" s="43"/>
      <c r="BI1114" s="43"/>
      <c r="BJ1114" s="43"/>
      <c r="BK1114" s="43"/>
      <c r="BL1114" s="43"/>
      <c r="BM1114" s="43"/>
      <c r="BN1114" s="43"/>
      <c r="BO1114" s="43"/>
      <c r="BP1114" s="43"/>
      <c r="BQ1114" s="43"/>
      <c r="BR1114" s="43"/>
      <c r="BS1114" s="43"/>
      <c r="BT1114" s="43"/>
      <c r="BU1114" s="43"/>
      <c r="BV1114" s="43"/>
      <c r="BW1114" s="43"/>
      <c r="BX1114" s="43"/>
      <c r="BY1114" s="43"/>
      <c r="BZ1114" s="43"/>
      <c r="CA1114" s="43"/>
      <c r="CB1114" s="43"/>
      <c r="CC1114" s="43"/>
      <c r="CD1114" s="43"/>
      <c r="CE1114" s="43"/>
      <c r="CF1114" s="43"/>
    </row>
    <row r="1115" spans="18:84">
      <c r="R1115" s="43"/>
      <c r="S1115" s="43"/>
      <c r="T1115" s="43"/>
      <c r="U1115" s="43"/>
      <c r="V1115" s="43"/>
      <c r="W1115" s="43"/>
      <c r="X1115" s="43"/>
      <c r="Y1115" s="43"/>
      <c r="Z1115" s="43"/>
      <c r="AA1115" s="43"/>
      <c r="AB1115" s="43"/>
      <c r="AC1115" s="43"/>
      <c r="AD1115" s="43"/>
      <c r="AE1115" s="43"/>
      <c r="AF1115" s="43"/>
      <c r="AG1115" s="43"/>
      <c r="AH1115" s="43"/>
      <c r="AI1115" s="43"/>
      <c r="AJ1115" s="43"/>
      <c r="AK1115" s="43"/>
      <c r="AL1115" s="43"/>
      <c r="AM1115" s="43"/>
      <c r="AN1115" s="43"/>
      <c r="AO1115" s="43"/>
      <c r="AP1115" s="43"/>
      <c r="AQ1115" s="43"/>
      <c r="AR1115" s="43"/>
      <c r="AS1115" s="43"/>
      <c r="AT1115" s="43"/>
      <c r="AU1115" s="43"/>
      <c r="AV1115" s="43"/>
      <c r="AW1115" s="43"/>
      <c r="AX1115" s="43"/>
      <c r="AY1115" s="43"/>
      <c r="AZ1115" s="43"/>
      <c r="BA1115" s="43"/>
      <c r="BB1115" s="43"/>
      <c r="BC1115" s="43"/>
      <c r="BD1115" s="43"/>
      <c r="BE1115" s="43"/>
      <c r="BF1115" s="43"/>
      <c r="BG1115" s="43"/>
      <c r="BH1115" s="43"/>
      <c r="BI1115" s="43"/>
      <c r="BJ1115" s="43"/>
      <c r="BK1115" s="43"/>
      <c r="BL1115" s="43"/>
      <c r="BM1115" s="43"/>
      <c r="BN1115" s="43"/>
      <c r="BO1115" s="43"/>
      <c r="BP1115" s="43"/>
      <c r="BQ1115" s="43"/>
      <c r="BR1115" s="43"/>
      <c r="BS1115" s="43"/>
      <c r="BT1115" s="43"/>
      <c r="BU1115" s="43"/>
      <c r="BV1115" s="43"/>
      <c r="BW1115" s="43"/>
      <c r="BX1115" s="43"/>
      <c r="BY1115" s="43"/>
      <c r="BZ1115" s="43"/>
      <c r="CA1115" s="43"/>
      <c r="CB1115" s="43"/>
      <c r="CC1115" s="43"/>
      <c r="CD1115" s="43"/>
      <c r="CE1115" s="43"/>
      <c r="CF1115" s="43"/>
    </row>
    <row r="1116" spans="18:84">
      <c r="R1116" s="43"/>
      <c r="S1116" s="43"/>
      <c r="T1116" s="43"/>
      <c r="U1116" s="43"/>
      <c r="V1116" s="43"/>
      <c r="W1116" s="43"/>
      <c r="X1116" s="43"/>
      <c r="Y1116" s="43"/>
      <c r="Z1116" s="43"/>
      <c r="AA1116" s="43"/>
      <c r="AB1116" s="43"/>
      <c r="AC1116" s="43"/>
      <c r="AD1116" s="43"/>
      <c r="AE1116" s="43"/>
      <c r="AF1116" s="43"/>
      <c r="AG1116" s="43"/>
      <c r="AH1116" s="43"/>
      <c r="AI1116" s="43"/>
      <c r="AJ1116" s="43"/>
      <c r="AK1116" s="43"/>
      <c r="AL1116" s="43"/>
      <c r="AM1116" s="43"/>
      <c r="AN1116" s="43"/>
      <c r="AO1116" s="43"/>
      <c r="AP1116" s="43"/>
      <c r="AQ1116" s="43"/>
      <c r="AR1116" s="43"/>
      <c r="AS1116" s="43"/>
      <c r="AT1116" s="43"/>
      <c r="AU1116" s="43"/>
      <c r="AV1116" s="43"/>
      <c r="AW1116" s="43"/>
      <c r="AX1116" s="43"/>
      <c r="AY1116" s="43"/>
      <c r="AZ1116" s="43"/>
      <c r="BA1116" s="43"/>
      <c r="BB1116" s="43"/>
      <c r="BC1116" s="43"/>
      <c r="BD1116" s="43"/>
      <c r="BE1116" s="43"/>
      <c r="BF1116" s="43"/>
      <c r="BG1116" s="43"/>
      <c r="BH1116" s="43"/>
      <c r="BI1116" s="43"/>
      <c r="BJ1116" s="43"/>
      <c r="BK1116" s="43"/>
      <c r="BL1116" s="43"/>
      <c r="BM1116" s="43"/>
      <c r="BN1116" s="43"/>
      <c r="BO1116" s="43"/>
      <c r="BP1116" s="43"/>
      <c r="BQ1116" s="43"/>
      <c r="BR1116" s="43"/>
      <c r="BS1116" s="43"/>
      <c r="BT1116" s="43"/>
      <c r="BU1116" s="43"/>
      <c r="BV1116" s="43"/>
      <c r="BW1116" s="43"/>
      <c r="BX1116" s="43"/>
      <c r="BY1116" s="43"/>
      <c r="BZ1116" s="43"/>
      <c r="CA1116" s="43"/>
      <c r="CB1116" s="43"/>
      <c r="CC1116" s="43"/>
      <c r="CD1116" s="43"/>
      <c r="CE1116" s="43"/>
      <c r="CF1116" s="43"/>
    </row>
    <row r="1117" spans="18:84">
      <c r="R1117" s="43"/>
      <c r="S1117" s="43"/>
      <c r="T1117" s="43"/>
      <c r="U1117" s="43"/>
      <c r="V1117" s="43"/>
      <c r="W1117" s="43"/>
      <c r="X1117" s="43"/>
      <c r="Y1117" s="43"/>
      <c r="Z1117" s="43"/>
      <c r="AA1117" s="43"/>
      <c r="AB1117" s="43"/>
      <c r="AC1117" s="43"/>
      <c r="AD1117" s="43"/>
      <c r="AE1117" s="43"/>
      <c r="AF1117" s="43"/>
      <c r="AG1117" s="43"/>
      <c r="AH1117" s="43"/>
      <c r="AI1117" s="43"/>
      <c r="AJ1117" s="43"/>
      <c r="AK1117" s="43"/>
      <c r="AL1117" s="43"/>
      <c r="AM1117" s="43"/>
      <c r="AN1117" s="43"/>
      <c r="AO1117" s="43"/>
      <c r="AP1117" s="43"/>
      <c r="AQ1117" s="43"/>
      <c r="AR1117" s="43"/>
      <c r="AS1117" s="43"/>
      <c r="AT1117" s="43"/>
      <c r="AU1117" s="43"/>
      <c r="AV1117" s="43"/>
      <c r="AW1117" s="43"/>
      <c r="AX1117" s="43"/>
      <c r="AY1117" s="43"/>
      <c r="AZ1117" s="43"/>
      <c r="BA1117" s="43"/>
      <c r="BB1117" s="43"/>
      <c r="BC1117" s="43"/>
      <c r="BD1117" s="43"/>
      <c r="BE1117" s="43"/>
      <c r="BF1117" s="43"/>
      <c r="BG1117" s="43"/>
      <c r="BH1117" s="43"/>
      <c r="BI1117" s="43"/>
      <c r="BJ1117" s="43"/>
      <c r="BK1117" s="43"/>
      <c r="BL1117" s="43"/>
      <c r="BM1117" s="43"/>
      <c r="BN1117" s="43"/>
      <c r="BO1117" s="43"/>
      <c r="BP1117" s="43"/>
      <c r="BQ1117" s="43"/>
      <c r="BR1117" s="43"/>
      <c r="BS1117" s="43"/>
      <c r="BT1117" s="43"/>
      <c r="BU1117" s="43"/>
      <c r="BV1117" s="43"/>
      <c r="BW1117" s="43"/>
      <c r="BX1117" s="43"/>
      <c r="BY1117" s="43"/>
      <c r="BZ1117" s="43"/>
      <c r="CA1117" s="43"/>
      <c r="CB1117" s="43"/>
      <c r="CC1117" s="43"/>
      <c r="CD1117" s="43"/>
      <c r="CE1117" s="43"/>
      <c r="CF1117" s="43"/>
    </row>
    <row r="1118" spans="18:84">
      <c r="R1118" s="43"/>
      <c r="S1118" s="43"/>
      <c r="T1118" s="43"/>
      <c r="U1118" s="43"/>
      <c r="V1118" s="43"/>
      <c r="W1118" s="43"/>
      <c r="X1118" s="43"/>
      <c r="Y1118" s="43"/>
      <c r="Z1118" s="43"/>
      <c r="AA1118" s="43"/>
      <c r="AB1118" s="43"/>
      <c r="AC1118" s="43"/>
      <c r="AD1118" s="43"/>
      <c r="AE1118" s="43"/>
      <c r="AF1118" s="43"/>
      <c r="AG1118" s="43"/>
      <c r="AH1118" s="43"/>
      <c r="AI1118" s="43"/>
      <c r="AJ1118" s="43"/>
      <c r="AK1118" s="43"/>
      <c r="AL1118" s="43"/>
      <c r="AM1118" s="43"/>
      <c r="AN1118" s="43"/>
      <c r="AO1118" s="43"/>
      <c r="AP1118" s="43"/>
      <c r="AQ1118" s="43"/>
      <c r="AR1118" s="43"/>
      <c r="AS1118" s="43"/>
      <c r="AT1118" s="43"/>
      <c r="AU1118" s="43"/>
      <c r="AV1118" s="43"/>
      <c r="AW1118" s="43"/>
      <c r="AX1118" s="43"/>
      <c r="AY1118" s="43"/>
      <c r="AZ1118" s="43"/>
      <c r="BA1118" s="43"/>
      <c r="BB1118" s="43"/>
      <c r="BC1118" s="43"/>
      <c r="BD1118" s="43"/>
      <c r="BE1118" s="43"/>
      <c r="BF1118" s="43"/>
      <c r="BG1118" s="43"/>
      <c r="BH1118" s="43"/>
      <c r="BI1118" s="43"/>
      <c r="BJ1118" s="43"/>
      <c r="BK1118" s="43"/>
      <c r="BL1118" s="43"/>
      <c r="BM1118" s="43"/>
      <c r="BN1118" s="43"/>
      <c r="BO1118" s="43"/>
      <c r="BP1118" s="43"/>
      <c r="BQ1118" s="43"/>
      <c r="BR1118" s="43"/>
      <c r="BS1118" s="43"/>
      <c r="BT1118" s="43"/>
      <c r="BU1118" s="43"/>
      <c r="BV1118" s="43"/>
      <c r="BW1118" s="43"/>
      <c r="BX1118" s="43"/>
      <c r="BY1118" s="43"/>
      <c r="BZ1118" s="43"/>
      <c r="CA1118" s="43"/>
      <c r="CB1118" s="43"/>
      <c r="CC1118" s="43"/>
      <c r="CD1118" s="43"/>
      <c r="CE1118" s="43"/>
      <c r="CF1118" s="43"/>
    </row>
    <row r="1119" spans="18:84">
      <c r="R1119" s="43"/>
      <c r="S1119" s="43"/>
      <c r="T1119" s="43"/>
      <c r="U1119" s="43"/>
      <c r="V1119" s="43"/>
      <c r="W1119" s="43"/>
      <c r="X1119" s="43"/>
      <c r="Y1119" s="43"/>
      <c r="Z1119" s="43"/>
      <c r="AA1119" s="43"/>
      <c r="AB1119" s="43"/>
      <c r="AC1119" s="43"/>
      <c r="AD1119" s="43"/>
      <c r="AE1119" s="43"/>
      <c r="AF1119" s="43"/>
      <c r="AG1119" s="43"/>
      <c r="AH1119" s="43"/>
      <c r="AI1119" s="43"/>
      <c r="AJ1119" s="43"/>
      <c r="AK1119" s="43"/>
      <c r="AL1119" s="43"/>
      <c r="AM1119" s="43"/>
      <c r="AN1119" s="43"/>
      <c r="AO1119" s="43"/>
      <c r="AP1119" s="43"/>
      <c r="AQ1119" s="43"/>
      <c r="AR1119" s="43"/>
      <c r="AS1119" s="43"/>
      <c r="AT1119" s="43"/>
      <c r="AU1119" s="43"/>
      <c r="AV1119" s="43"/>
      <c r="AW1119" s="43"/>
      <c r="AX1119" s="43"/>
      <c r="AY1119" s="43"/>
      <c r="AZ1119" s="43"/>
      <c r="BA1119" s="43"/>
      <c r="BB1119" s="43"/>
      <c r="BC1119" s="43"/>
      <c r="BD1119" s="43"/>
      <c r="BE1119" s="43"/>
      <c r="BF1119" s="43"/>
      <c r="BG1119" s="43"/>
      <c r="BH1119" s="43"/>
      <c r="BI1119" s="43"/>
      <c r="BJ1119" s="43"/>
      <c r="BK1119" s="43"/>
      <c r="BL1119" s="43"/>
      <c r="BM1119" s="43"/>
      <c r="BN1119" s="43"/>
      <c r="BO1119" s="43"/>
      <c r="BP1119" s="43"/>
      <c r="BQ1119" s="43"/>
      <c r="BR1119" s="43"/>
      <c r="BS1119" s="43"/>
      <c r="BT1119" s="43"/>
      <c r="BU1119" s="43"/>
      <c r="BV1119" s="43"/>
      <c r="BW1119" s="43"/>
      <c r="BX1119" s="43"/>
      <c r="BY1119" s="43"/>
      <c r="BZ1119" s="43"/>
      <c r="CA1119" s="43"/>
      <c r="CB1119" s="43"/>
      <c r="CC1119" s="43"/>
      <c r="CD1119" s="43"/>
      <c r="CE1119" s="43"/>
      <c r="CF1119" s="43"/>
    </row>
    <row r="1120" spans="18:84">
      <c r="R1120" s="43"/>
      <c r="S1120" s="43"/>
      <c r="T1120" s="43"/>
      <c r="U1120" s="43"/>
      <c r="V1120" s="43"/>
      <c r="W1120" s="43"/>
      <c r="X1120" s="43"/>
      <c r="Y1120" s="43"/>
      <c r="Z1120" s="43"/>
      <c r="AA1120" s="43"/>
      <c r="AB1120" s="43"/>
      <c r="AC1120" s="43"/>
      <c r="AD1120" s="43"/>
      <c r="AE1120" s="43"/>
      <c r="AF1120" s="43"/>
      <c r="AG1120" s="43"/>
      <c r="AH1120" s="43"/>
      <c r="AI1120" s="43"/>
      <c r="AJ1120" s="43"/>
      <c r="AK1120" s="43"/>
      <c r="AL1120" s="43"/>
      <c r="AM1120" s="43"/>
      <c r="AN1120" s="43"/>
      <c r="AO1120" s="43"/>
      <c r="AP1120" s="43"/>
      <c r="AQ1120" s="43"/>
      <c r="AR1120" s="43"/>
      <c r="AS1120" s="43"/>
      <c r="AT1120" s="43"/>
      <c r="AU1120" s="43"/>
      <c r="AV1120" s="43"/>
      <c r="AW1120" s="43"/>
      <c r="AX1120" s="43"/>
      <c r="AY1120" s="43"/>
      <c r="AZ1120" s="43"/>
      <c r="BA1120" s="43"/>
      <c r="BB1120" s="43"/>
      <c r="BC1120" s="43"/>
      <c r="BD1120" s="43"/>
      <c r="BE1120" s="43"/>
      <c r="BF1120" s="43"/>
      <c r="BG1120" s="43"/>
      <c r="BH1120" s="43"/>
      <c r="BI1120" s="43"/>
      <c r="BJ1120" s="43"/>
      <c r="BK1120" s="43"/>
      <c r="BL1120" s="43"/>
      <c r="BM1120" s="43"/>
      <c r="BN1120" s="43"/>
      <c r="BO1120" s="43"/>
      <c r="BP1120" s="43"/>
      <c r="BQ1120" s="43"/>
      <c r="BR1120" s="43"/>
      <c r="BS1120" s="43"/>
      <c r="BT1120" s="43"/>
      <c r="BU1120" s="43"/>
      <c r="BV1120" s="43"/>
      <c r="BW1120" s="43"/>
      <c r="BX1120" s="43"/>
      <c r="BY1120" s="43"/>
      <c r="BZ1120" s="43"/>
      <c r="CA1120" s="43"/>
      <c r="CB1120" s="43"/>
      <c r="CC1120" s="43"/>
      <c r="CD1120" s="43"/>
      <c r="CE1120" s="43"/>
      <c r="CF1120" s="43"/>
    </row>
    <row r="1121" spans="18:84">
      <c r="R1121" s="43"/>
      <c r="S1121" s="43"/>
      <c r="T1121" s="43"/>
      <c r="U1121" s="43"/>
      <c r="V1121" s="43"/>
      <c r="W1121" s="43"/>
      <c r="X1121" s="43"/>
      <c r="Y1121" s="43"/>
      <c r="Z1121" s="43"/>
      <c r="AA1121" s="43"/>
      <c r="AB1121" s="43"/>
      <c r="AC1121" s="43"/>
      <c r="AD1121" s="43"/>
      <c r="AE1121" s="43"/>
      <c r="AF1121" s="43"/>
      <c r="AG1121" s="43"/>
      <c r="AH1121" s="43"/>
      <c r="AI1121" s="43"/>
      <c r="AJ1121" s="43"/>
      <c r="AK1121" s="43"/>
      <c r="AL1121" s="43"/>
      <c r="AM1121" s="43"/>
      <c r="AN1121" s="43"/>
      <c r="AO1121" s="43"/>
      <c r="AP1121" s="43"/>
      <c r="AQ1121" s="43"/>
      <c r="AR1121" s="43"/>
      <c r="AS1121" s="43"/>
      <c r="AT1121" s="43"/>
      <c r="AU1121" s="43"/>
      <c r="AV1121" s="43"/>
      <c r="AW1121" s="43"/>
      <c r="AX1121" s="43"/>
      <c r="AY1121" s="43"/>
      <c r="AZ1121" s="43"/>
      <c r="BA1121" s="43"/>
      <c r="BB1121" s="43"/>
      <c r="BC1121" s="43"/>
      <c r="BD1121" s="43"/>
      <c r="BE1121" s="43"/>
      <c r="BF1121" s="43"/>
      <c r="BG1121" s="43"/>
      <c r="BH1121" s="43"/>
      <c r="BI1121" s="43"/>
      <c r="BJ1121" s="43"/>
      <c r="BK1121" s="43"/>
      <c r="BL1121" s="43"/>
      <c r="BM1121" s="43"/>
      <c r="BN1121" s="43"/>
      <c r="BO1121" s="43"/>
      <c r="BP1121" s="43"/>
      <c r="BQ1121" s="43"/>
      <c r="BR1121" s="43"/>
      <c r="BS1121" s="43"/>
      <c r="BT1121" s="43"/>
      <c r="BU1121" s="43"/>
      <c r="BV1121" s="43"/>
      <c r="BW1121" s="43"/>
      <c r="BX1121" s="43"/>
      <c r="BY1121" s="43"/>
      <c r="BZ1121" s="43"/>
      <c r="CA1121" s="43"/>
      <c r="CB1121" s="43"/>
      <c r="CC1121" s="43"/>
      <c r="CD1121" s="43"/>
      <c r="CE1121" s="43"/>
      <c r="CF1121" s="43"/>
    </row>
    <row r="1122" spans="18:84">
      <c r="R1122" s="43"/>
      <c r="S1122" s="43"/>
      <c r="T1122" s="43"/>
      <c r="U1122" s="43"/>
      <c r="V1122" s="43"/>
      <c r="W1122" s="43"/>
      <c r="X1122" s="43"/>
      <c r="Y1122" s="43"/>
      <c r="Z1122" s="43"/>
      <c r="AA1122" s="43"/>
      <c r="AB1122" s="43"/>
      <c r="AC1122" s="43"/>
      <c r="AD1122" s="43"/>
      <c r="AE1122" s="43"/>
      <c r="AF1122" s="43"/>
      <c r="AG1122" s="43"/>
      <c r="AH1122" s="43"/>
      <c r="AI1122" s="43"/>
      <c r="AJ1122" s="43"/>
      <c r="AK1122" s="43"/>
      <c r="AL1122" s="43"/>
      <c r="AM1122" s="43"/>
      <c r="AN1122" s="43"/>
      <c r="AO1122" s="43"/>
      <c r="AP1122" s="43"/>
      <c r="AQ1122" s="43"/>
      <c r="AR1122" s="43"/>
      <c r="AS1122" s="43"/>
      <c r="AT1122" s="43"/>
      <c r="AU1122" s="43"/>
      <c r="AV1122" s="43"/>
      <c r="AW1122" s="43"/>
      <c r="AX1122" s="43"/>
      <c r="AY1122" s="43"/>
      <c r="AZ1122" s="43"/>
      <c r="BA1122" s="43"/>
      <c r="BB1122" s="43"/>
      <c r="BC1122" s="43"/>
      <c r="BD1122" s="43"/>
      <c r="BE1122" s="43"/>
      <c r="BF1122" s="43"/>
      <c r="BG1122" s="43"/>
      <c r="BH1122" s="43"/>
      <c r="BI1122" s="43"/>
      <c r="BJ1122" s="43"/>
      <c r="BK1122" s="43"/>
      <c r="BL1122" s="43"/>
      <c r="BM1122" s="43"/>
      <c r="BN1122" s="43"/>
      <c r="BO1122" s="43"/>
      <c r="BP1122" s="43"/>
      <c r="BQ1122" s="43"/>
      <c r="BR1122" s="43"/>
      <c r="BS1122" s="43"/>
      <c r="BT1122" s="43"/>
      <c r="BU1122" s="43"/>
      <c r="BV1122" s="43"/>
      <c r="BW1122" s="43"/>
      <c r="BX1122" s="43"/>
      <c r="BY1122" s="43"/>
      <c r="BZ1122" s="43"/>
      <c r="CA1122" s="43"/>
      <c r="CB1122" s="43"/>
      <c r="CC1122" s="43"/>
      <c r="CD1122" s="43"/>
      <c r="CE1122" s="43"/>
      <c r="CF1122" s="43"/>
    </row>
    <row r="1123" spans="18:84">
      <c r="R1123" s="43"/>
      <c r="S1123" s="43"/>
      <c r="T1123" s="43"/>
      <c r="U1123" s="43"/>
      <c r="V1123" s="43"/>
      <c r="W1123" s="43"/>
      <c r="X1123" s="43"/>
      <c r="Y1123" s="43"/>
      <c r="Z1123" s="43"/>
      <c r="AA1123" s="43"/>
      <c r="AB1123" s="43"/>
      <c r="AC1123" s="43"/>
      <c r="AD1123" s="43"/>
      <c r="AE1123" s="43"/>
      <c r="AF1123" s="43"/>
      <c r="AG1123" s="43"/>
      <c r="AH1123" s="43"/>
      <c r="AI1123" s="43"/>
      <c r="AJ1123" s="43"/>
      <c r="AK1123" s="43"/>
      <c r="AL1123" s="43"/>
      <c r="AM1123" s="43"/>
      <c r="AN1123" s="43"/>
      <c r="AO1123" s="43"/>
      <c r="AP1123" s="43"/>
      <c r="AQ1123" s="43"/>
      <c r="AR1123" s="43"/>
      <c r="AS1123" s="43"/>
      <c r="AT1123" s="43"/>
      <c r="AU1123" s="43"/>
      <c r="AV1123" s="43"/>
      <c r="AW1123" s="43"/>
      <c r="AX1123" s="43"/>
      <c r="AY1123" s="43"/>
      <c r="AZ1123" s="43"/>
      <c r="BA1123" s="43"/>
      <c r="BB1123" s="43"/>
      <c r="BC1123" s="43"/>
      <c r="BD1123" s="43"/>
      <c r="BE1123" s="43"/>
      <c r="BF1123" s="43"/>
      <c r="BG1123" s="43"/>
      <c r="BH1123" s="43"/>
      <c r="BI1123" s="43"/>
      <c r="BJ1123" s="43"/>
      <c r="BK1123" s="43"/>
      <c r="BL1123" s="43"/>
      <c r="BM1123" s="43"/>
      <c r="BN1123" s="43"/>
      <c r="BO1123" s="43"/>
      <c r="BP1123" s="43"/>
      <c r="BQ1123" s="43"/>
      <c r="BR1123" s="43"/>
      <c r="BS1123" s="43"/>
      <c r="BT1123" s="43"/>
      <c r="BU1123" s="43"/>
      <c r="BV1123" s="43"/>
      <c r="BW1123" s="43"/>
      <c r="BX1123" s="43"/>
      <c r="BY1123" s="43"/>
      <c r="BZ1123" s="43"/>
      <c r="CA1123" s="43"/>
      <c r="CB1123" s="43"/>
      <c r="CC1123" s="43"/>
      <c r="CD1123" s="43"/>
      <c r="CE1123" s="43"/>
      <c r="CF1123" s="43"/>
    </row>
    <row r="1124" spans="18:84">
      <c r="R1124" s="43"/>
      <c r="S1124" s="43"/>
      <c r="T1124" s="43"/>
      <c r="U1124" s="43"/>
      <c r="V1124" s="43"/>
      <c r="W1124" s="43"/>
      <c r="X1124" s="43"/>
      <c r="Y1124" s="43"/>
      <c r="Z1124" s="43"/>
      <c r="AA1124" s="43"/>
      <c r="AB1124" s="43"/>
      <c r="AC1124" s="43"/>
      <c r="AD1124" s="43"/>
      <c r="AE1124" s="43"/>
      <c r="AF1124" s="43"/>
      <c r="AG1124" s="43"/>
      <c r="AH1124" s="43"/>
      <c r="AI1124" s="43"/>
      <c r="AJ1124" s="43"/>
      <c r="AK1124" s="43"/>
      <c r="AL1124" s="43"/>
      <c r="AM1124" s="43"/>
      <c r="AN1124" s="43"/>
      <c r="AO1124" s="43"/>
      <c r="AP1124" s="43"/>
      <c r="AQ1124" s="43"/>
      <c r="AR1124" s="43"/>
      <c r="AS1124" s="43"/>
      <c r="AT1124" s="43"/>
      <c r="AU1124" s="43"/>
      <c r="AV1124" s="43"/>
      <c r="AW1124" s="43"/>
      <c r="AX1124" s="43"/>
      <c r="AY1124" s="43"/>
      <c r="AZ1124" s="43"/>
      <c r="BA1124" s="43"/>
      <c r="BB1124" s="43"/>
      <c r="BC1124" s="43"/>
      <c r="BD1124" s="43"/>
      <c r="BE1124" s="43"/>
      <c r="BF1124" s="43"/>
      <c r="BG1124" s="43"/>
      <c r="BH1124" s="43"/>
      <c r="BI1124" s="43"/>
      <c r="BJ1124" s="43"/>
      <c r="BK1124" s="43"/>
      <c r="BL1124" s="43"/>
      <c r="BM1124" s="43"/>
      <c r="BN1124" s="43"/>
      <c r="BO1124" s="43"/>
      <c r="BP1124" s="43"/>
      <c r="BQ1124" s="43"/>
      <c r="BR1124" s="43"/>
      <c r="BS1124" s="43"/>
      <c r="BT1124" s="43"/>
      <c r="BU1124" s="43"/>
      <c r="BV1124" s="43"/>
      <c r="BW1124" s="43"/>
      <c r="BX1124" s="43"/>
      <c r="BY1124" s="43"/>
      <c r="BZ1124" s="43"/>
      <c r="CA1124" s="43"/>
      <c r="CB1124" s="43"/>
      <c r="CC1124" s="43"/>
      <c r="CD1124" s="43"/>
      <c r="CE1124" s="43"/>
      <c r="CF1124" s="43"/>
    </row>
    <row r="1125" spans="18:84">
      <c r="R1125" s="43"/>
      <c r="S1125" s="43"/>
      <c r="T1125" s="43"/>
      <c r="U1125" s="43"/>
      <c r="V1125" s="43"/>
      <c r="W1125" s="43"/>
      <c r="X1125" s="43"/>
      <c r="Y1125" s="43"/>
      <c r="Z1125" s="43"/>
      <c r="AA1125" s="43"/>
      <c r="AB1125" s="43"/>
      <c r="AC1125" s="43"/>
      <c r="AD1125" s="43"/>
      <c r="AE1125" s="43"/>
      <c r="AF1125" s="43"/>
      <c r="AG1125" s="43"/>
      <c r="AH1125" s="43"/>
      <c r="AI1125" s="43"/>
      <c r="AJ1125" s="43"/>
      <c r="AK1125" s="43"/>
      <c r="AL1125" s="43"/>
      <c r="AM1125" s="43"/>
      <c r="AN1125" s="43"/>
      <c r="AO1125" s="43"/>
      <c r="AP1125" s="43"/>
      <c r="AQ1125" s="43"/>
      <c r="AR1125" s="43"/>
      <c r="AS1125" s="43"/>
      <c r="AT1125" s="43"/>
      <c r="AU1125" s="43"/>
      <c r="AV1125" s="43"/>
      <c r="AW1125" s="43"/>
      <c r="AX1125" s="43"/>
      <c r="AY1125" s="43"/>
      <c r="AZ1125" s="43"/>
      <c r="BA1125" s="43"/>
      <c r="BB1125" s="43"/>
      <c r="BC1125" s="43"/>
      <c r="BD1125" s="43"/>
      <c r="BE1125" s="43"/>
      <c r="BF1125" s="43"/>
      <c r="BG1125" s="43"/>
      <c r="BH1125" s="43"/>
      <c r="BI1125" s="43"/>
      <c r="BJ1125" s="43"/>
      <c r="BK1125" s="43"/>
      <c r="BL1125" s="43"/>
      <c r="BM1125" s="43"/>
      <c r="BN1125" s="43"/>
      <c r="BO1125" s="43"/>
      <c r="BP1125" s="43"/>
      <c r="BQ1125" s="43"/>
      <c r="BR1125" s="43"/>
      <c r="BS1125" s="43"/>
      <c r="BT1125" s="43"/>
      <c r="BU1125" s="43"/>
      <c r="BV1125" s="43"/>
      <c r="BW1125" s="43"/>
      <c r="BX1125" s="43"/>
      <c r="BY1125" s="43"/>
      <c r="BZ1125" s="43"/>
      <c r="CA1125" s="43"/>
      <c r="CB1125" s="43"/>
      <c r="CC1125" s="43"/>
      <c r="CD1125" s="43"/>
      <c r="CE1125" s="43"/>
      <c r="CF1125" s="43"/>
    </row>
    <row r="1126" spans="18:84">
      <c r="R1126" s="43"/>
      <c r="S1126" s="43"/>
      <c r="T1126" s="43"/>
      <c r="U1126" s="43"/>
      <c r="V1126" s="43"/>
      <c r="W1126" s="43"/>
      <c r="X1126" s="43"/>
      <c r="Y1126" s="43"/>
      <c r="Z1126" s="43"/>
      <c r="AA1126" s="43"/>
      <c r="AB1126" s="43"/>
      <c r="AC1126" s="43"/>
      <c r="AD1126" s="43"/>
      <c r="AE1126" s="43"/>
      <c r="AF1126" s="43"/>
      <c r="AG1126" s="43"/>
      <c r="AH1126" s="43"/>
      <c r="AI1126" s="43"/>
      <c r="AJ1126" s="43"/>
      <c r="AK1126" s="43"/>
      <c r="AL1126" s="43"/>
      <c r="AM1126" s="43"/>
      <c r="AN1126" s="43"/>
      <c r="AO1126" s="43"/>
      <c r="AP1126" s="43"/>
      <c r="AQ1126" s="43"/>
      <c r="AR1126" s="43"/>
      <c r="AS1126" s="43"/>
      <c r="AT1126" s="43"/>
      <c r="AU1126" s="43"/>
      <c r="AV1126" s="43"/>
      <c r="AW1126" s="43"/>
      <c r="AX1126" s="43"/>
      <c r="AY1126" s="43"/>
      <c r="AZ1126" s="43"/>
      <c r="BA1126" s="43"/>
      <c r="BB1126" s="43"/>
      <c r="BC1126" s="43"/>
      <c r="BD1126" s="43"/>
      <c r="BE1126" s="43"/>
      <c r="BF1126" s="43"/>
      <c r="BG1126" s="43"/>
      <c r="BH1126" s="43"/>
      <c r="BI1126" s="43"/>
      <c r="BJ1126" s="43"/>
      <c r="BK1126" s="43"/>
      <c r="BL1126" s="43"/>
      <c r="BM1126" s="43"/>
      <c r="BN1126" s="43"/>
      <c r="BO1126" s="43"/>
      <c r="BP1126" s="43"/>
      <c r="BQ1126" s="43"/>
      <c r="BR1126" s="43"/>
      <c r="BS1126" s="43"/>
      <c r="BT1126" s="43"/>
      <c r="BU1126" s="43"/>
      <c r="BV1126" s="43"/>
      <c r="BW1126" s="43"/>
      <c r="BX1126" s="43"/>
      <c r="BY1126" s="43"/>
      <c r="BZ1126" s="43"/>
      <c r="CA1126" s="43"/>
      <c r="CB1126" s="43"/>
      <c r="CC1126" s="43"/>
      <c r="CD1126" s="43"/>
      <c r="CE1126" s="43"/>
      <c r="CF1126" s="43"/>
    </row>
    <row r="1127" spans="18:84">
      <c r="R1127" s="43"/>
      <c r="S1127" s="43"/>
      <c r="T1127" s="43"/>
      <c r="U1127" s="43"/>
      <c r="V1127" s="43"/>
      <c r="W1127" s="43"/>
      <c r="X1127" s="43"/>
      <c r="Y1127" s="43"/>
      <c r="Z1127" s="43"/>
      <c r="AA1127" s="43"/>
      <c r="AB1127" s="43"/>
      <c r="AC1127" s="43"/>
      <c r="AD1127" s="43"/>
      <c r="AE1127" s="43"/>
      <c r="AF1127" s="43"/>
      <c r="AG1127" s="43"/>
      <c r="AH1127" s="43"/>
      <c r="AI1127" s="43"/>
      <c r="AJ1127" s="43"/>
      <c r="AK1127" s="43"/>
      <c r="AL1127" s="43"/>
      <c r="AM1127" s="43"/>
      <c r="AN1127" s="43"/>
      <c r="AO1127" s="43"/>
      <c r="AP1127" s="43"/>
      <c r="AQ1127" s="43"/>
      <c r="AR1127" s="43"/>
      <c r="AS1127" s="43"/>
      <c r="AT1127" s="43"/>
      <c r="AU1127" s="43"/>
      <c r="AV1127" s="43"/>
      <c r="AW1127" s="43"/>
      <c r="AX1127" s="43"/>
      <c r="AY1127" s="43"/>
      <c r="AZ1127" s="43"/>
      <c r="BA1127" s="43"/>
      <c r="BB1127" s="43"/>
      <c r="BC1127" s="43"/>
      <c r="BD1127" s="43"/>
      <c r="BE1127" s="43"/>
      <c r="BF1127" s="43"/>
      <c r="BG1127" s="43"/>
      <c r="BH1127" s="43"/>
      <c r="BI1127" s="43"/>
      <c r="BJ1127" s="43"/>
      <c r="BK1127" s="43"/>
      <c r="BL1127" s="43"/>
      <c r="BM1127" s="43"/>
      <c r="BN1127" s="43"/>
      <c r="BO1127" s="43"/>
      <c r="BP1127" s="43"/>
      <c r="BQ1127" s="43"/>
      <c r="BR1127" s="43"/>
      <c r="BS1127" s="43"/>
      <c r="BT1127" s="43"/>
      <c r="BU1127" s="43"/>
      <c r="BV1127" s="43"/>
      <c r="BW1127" s="43"/>
      <c r="BX1127" s="43"/>
      <c r="BY1127" s="43"/>
      <c r="BZ1127" s="43"/>
      <c r="CA1127" s="43"/>
      <c r="CB1127" s="43"/>
      <c r="CC1127" s="43"/>
      <c r="CD1127" s="43"/>
      <c r="CE1127" s="43"/>
      <c r="CF1127" s="43"/>
    </row>
    <row r="1128" spans="18:84">
      <c r="R1128" s="43"/>
      <c r="S1128" s="43"/>
      <c r="T1128" s="43"/>
      <c r="U1128" s="43"/>
      <c r="V1128" s="43"/>
      <c r="W1128" s="43"/>
      <c r="X1128" s="43"/>
      <c r="Y1128" s="43"/>
      <c r="Z1128" s="43"/>
      <c r="AA1128" s="43"/>
      <c r="AB1128" s="43"/>
      <c r="AC1128" s="43"/>
      <c r="AD1128" s="43"/>
      <c r="AE1128" s="43"/>
      <c r="AF1128" s="43"/>
      <c r="AG1128" s="43"/>
      <c r="AH1128" s="43"/>
      <c r="AI1128" s="43"/>
      <c r="AJ1128" s="43"/>
      <c r="AK1128" s="43"/>
      <c r="AL1128" s="43"/>
      <c r="AM1128" s="43"/>
      <c r="AN1128" s="43"/>
      <c r="AO1128" s="43"/>
      <c r="AP1128" s="43"/>
      <c r="AQ1128" s="43"/>
      <c r="AR1128" s="43"/>
      <c r="AS1128" s="43"/>
      <c r="AT1128" s="43"/>
      <c r="AU1128" s="43"/>
      <c r="AV1128" s="43"/>
      <c r="AW1128" s="43"/>
      <c r="AX1128" s="43"/>
      <c r="AY1128" s="43"/>
      <c r="AZ1128" s="43"/>
      <c r="BA1128" s="43"/>
      <c r="BB1128" s="43"/>
      <c r="BC1128" s="43"/>
      <c r="BD1128" s="43"/>
      <c r="BE1128" s="43"/>
      <c r="BF1128" s="43"/>
      <c r="BG1128" s="43"/>
      <c r="BH1128" s="43"/>
      <c r="BI1128" s="43"/>
      <c r="BJ1128" s="43"/>
      <c r="BK1128" s="43"/>
      <c r="BL1128" s="43"/>
      <c r="BM1128" s="43"/>
      <c r="BN1128" s="43"/>
      <c r="BO1128" s="43"/>
      <c r="BP1128" s="43"/>
      <c r="BQ1128" s="43"/>
      <c r="BR1128" s="43"/>
      <c r="BS1128" s="43"/>
      <c r="BT1128" s="43"/>
      <c r="BU1128" s="43"/>
      <c r="BV1128" s="43"/>
      <c r="BW1128" s="43"/>
      <c r="BX1128" s="43"/>
      <c r="BY1128" s="43"/>
      <c r="BZ1128" s="43"/>
      <c r="CA1128" s="43"/>
      <c r="CB1128" s="43"/>
      <c r="CC1128" s="43"/>
      <c r="CD1128" s="43"/>
      <c r="CE1128" s="43"/>
      <c r="CF1128" s="43"/>
    </row>
    <row r="1129" spans="18:84">
      <c r="R1129" s="43"/>
      <c r="S1129" s="43"/>
      <c r="T1129" s="43"/>
      <c r="U1129" s="43"/>
      <c r="V1129" s="43"/>
      <c r="W1129" s="43"/>
      <c r="X1129" s="43"/>
      <c r="Y1129" s="43"/>
      <c r="Z1129" s="43"/>
      <c r="AA1129" s="43"/>
      <c r="AB1129" s="43"/>
      <c r="AC1129" s="43"/>
      <c r="AD1129" s="43"/>
      <c r="AE1129" s="43"/>
      <c r="AF1129" s="43"/>
      <c r="AG1129" s="43"/>
      <c r="AH1129" s="43"/>
      <c r="AI1129" s="43"/>
      <c r="AJ1129" s="43"/>
      <c r="AK1129" s="43"/>
      <c r="AL1129" s="43"/>
      <c r="AM1129" s="43"/>
      <c r="AN1129" s="43"/>
      <c r="AO1129" s="43"/>
      <c r="AP1129" s="43"/>
      <c r="AQ1129" s="43"/>
      <c r="AR1129" s="43"/>
      <c r="AS1129" s="43"/>
      <c r="AT1129" s="43"/>
      <c r="AU1129" s="43"/>
      <c r="AV1129" s="43"/>
      <c r="AW1129" s="43"/>
      <c r="AX1129" s="43"/>
      <c r="AY1129" s="43"/>
      <c r="AZ1129" s="43"/>
      <c r="BA1129" s="43"/>
      <c r="BB1129" s="43"/>
      <c r="BC1129" s="43"/>
      <c r="BD1129" s="43"/>
      <c r="BE1129" s="43"/>
      <c r="BF1129" s="43"/>
      <c r="BG1129" s="43"/>
      <c r="BH1129" s="43"/>
      <c r="BI1129" s="43"/>
      <c r="BJ1129" s="43"/>
      <c r="BK1129" s="43"/>
      <c r="BL1129" s="43"/>
      <c r="BM1129" s="43"/>
      <c r="BN1129" s="43"/>
      <c r="BO1129" s="43"/>
      <c r="BP1129" s="43"/>
      <c r="BQ1129" s="43"/>
      <c r="BR1129" s="43"/>
      <c r="BS1129" s="43"/>
      <c r="BT1129" s="43"/>
      <c r="BU1129" s="43"/>
      <c r="BV1129" s="43"/>
      <c r="BW1129" s="43"/>
      <c r="BX1129" s="43"/>
      <c r="BY1129" s="43"/>
      <c r="BZ1129" s="43"/>
      <c r="CA1129" s="43"/>
      <c r="CB1129" s="43"/>
      <c r="CC1129" s="43"/>
      <c r="CD1129" s="43"/>
      <c r="CE1129" s="43"/>
      <c r="CF1129" s="43"/>
    </row>
    <row r="1130" spans="18:84">
      <c r="R1130" s="43"/>
      <c r="S1130" s="43"/>
      <c r="T1130" s="43"/>
      <c r="U1130" s="43"/>
      <c r="V1130" s="43"/>
      <c r="W1130" s="43"/>
      <c r="X1130" s="43"/>
      <c r="Y1130" s="43"/>
      <c r="Z1130" s="43"/>
      <c r="AA1130" s="43"/>
      <c r="AB1130" s="43"/>
      <c r="AC1130" s="43"/>
      <c r="AD1130" s="43"/>
      <c r="AE1130" s="43"/>
      <c r="AF1130" s="43"/>
      <c r="AG1130" s="43"/>
      <c r="AH1130" s="43"/>
      <c r="AI1130" s="43"/>
      <c r="AJ1130" s="43"/>
      <c r="AK1130" s="43"/>
      <c r="AL1130" s="43"/>
      <c r="AM1130" s="43"/>
      <c r="AN1130" s="43"/>
      <c r="AO1130" s="43"/>
      <c r="AP1130" s="43"/>
      <c r="AQ1130" s="43"/>
      <c r="AR1130" s="43"/>
      <c r="AS1130" s="43"/>
      <c r="AT1130" s="43"/>
      <c r="AU1130" s="43"/>
      <c r="AV1130" s="43"/>
      <c r="AW1130" s="43"/>
      <c r="AX1130" s="43"/>
      <c r="AY1130" s="43"/>
      <c r="AZ1130" s="43"/>
      <c r="BA1130" s="43"/>
      <c r="BB1130" s="43"/>
      <c r="BC1130" s="43"/>
      <c r="BD1130" s="43"/>
      <c r="BE1130" s="43"/>
      <c r="BF1130" s="43"/>
      <c r="BG1130" s="43"/>
      <c r="BH1130" s="43"/>
      <c r="BI1130" s="43"/>
      <c r="BJ1130" s="43"/>
      <c r="BK1130" s="43"/>
      <c r="BL1130" s="43"/>
      <c r="BM1130" s="43"/>
      <c r="BN1130" s="43"/>
      <c r="BO1130" s="43"/>
      <c r="BP1130" s="43"/>
      <c r="BQ1130" s="43"/>
      <c r="BR1130" s="43"/>
      <c r="BS1130" s="43"/>
      <c r="BT1130" s="43"/>
      <c r="BU1130" s="43"/>
      <c r="BV1130" s="43"/>
      <c r="BW1130" s="43"/>
      <c r="BX1130" s="43"/>
      <c r="BY1130" s="43"/>
      <c r="BZ1130" s="43"/>
      <c r="CA1130" s="43"/>
      <c r="CB1130" s="43"/>
      <c r="CC1130" s="43"/>
      <c r="CD1130" s="43"/>
      <c r="CE1130" s="43"/>
      <c r="CF1130" s="43"/>
    </row>
    <row r="1131" spans="18:84">
      <c r="R1131" s="43"/>
      <c r="S1131" s="43"/>
      <c r="T1131" s="43"/>
      <c r="U1131" s="43"/>
      <c r="V1131" s="43"/>
      <c r="W1131" s="43"/>
      <c r="X1131" s="43"/>
      <c r="Y1131" s="43"/>
      <c r="Z1131" s="43"/>
      <c r="AA1131" s="43"/>
      <c r="AB1131" s="43"/>
      <c r="AC1131" s="43"/>
      <c r="AD1131" s="43"/>
      <c r="AE1131" s="43"/>
      <c r="AF1131" s="43"/>
      <c r="AG1131" s="43"/>
      <c r="AH1131" s="43"/>
      <c r="AI1131" s="43"/>
      <c r="AJ1131" s="43"/>
      <c r="AK1131" s="43"/>
      <c r="AL1131" s="43"/>
      <c r="AM1131" s="43"/>
      <c r="AN1131" s="43"/>
      <c r="AO1131" s="43"/>
      <c r="AP1131" s="43"/>
      <c r="AQ1131" s="43"/>
      <c r="AR1131" s="43"/>
      <c r="AS1131" s="43"/>
      <c r="AT1131" s="43"/>
      <c r="AU1131" s="43"/>
      <c r="AV1131" s="43"/>
      <c r="AW1131" s="43"/>
      <c r="AX1131" s="43"/>
      <c r="AY1131" s="43"/>
      <c r="AZ1131" s="43"/>
      <c r="BA1131" s="43"/>
      <c r="BB1131" s="43"/>
      <c r="BC1131" s="43"/>
      <c r="BD1131" s="43"/>
      <c r="BE1131" s="43"/>
      <c r="BF1131" s="43"/>
      <c r="BG1131" s="43"/>
      <c r="BH1131" s="43"/>
      <c r="BI1131" s="43"/>
      <c r="BJ1131" s="43"/>
      <c r="BK1131" s="43"/>
      <c r="BL1131" s="43"/>
      <c r="BM1131" s="43"/>
      <c r="BN1131" s="43"/>
      <c r="BO1131" s="43"/>
      <c r="BP1131" s="43"/>
      <c r="BQ1131" s="43"/>
      <c r="BR1131" s="43"/>
      <c r="BS1131" s="43"/>
      <c r="BT1131" s="43"/>
      <c r="BU1131" s="43"/>
      <c r="BV1131" s="43"/>
      <c r="BW1131" s="43"/>
      <c r="BX1131" s="43"/>
      <c r="BY1131" s="43"/>
      <c r="BZ1131" s="43"/>
      <c r="CA1131" s="43"/>
      <c r="CB1131" s="43"/>
      <c r="CC1131" s="43"/>
      <c r="CD1131" s="43"/>
      <c r="CE1131" s="43"/>
      <c r="CF1131" s="43"/>
    </row>
    <row r="1132" spans="18:84">
      <c r="R1132" s="43"/>
      <c r="S1132" s="43"/>
      <c r="T1132" s="43"/>
      <c r="U1132" s="43"/>
      <c r="V1132" s="43"/>
      <c r="W1132" s="43"/>
      <c r="X1132" s="43"/>
      <c r="Y1132" s="43"/>
      <c r="Z1132" s="43"/>
      <c r="AA1132" s="43"/>
      <c r="AB1132" s="43"/>
      <c r="AC1132" s="43"/>
      <c r="AD1132" s="43"/>
      <c r="AE1132" s="43"/>
      <c r="AF1132" s="43"/>
      <c r="AG1132" s="43"/>
      <c r="AH1132" s="43"/>
      <c r="AI1132" s="43"/>
      <c r="AJ1132" s="43"/>
      <c r="AK1132" s="43"/>
      <c r="AL1132" s="43"/>
      <c r="AM1132" s="43"/>
      <c r="AN1132" s="43"/>
      <c r="AO1132" s="43"/>
      <c r="AP1132" s="43"/>
      <c r="AQ1132" s="43"/>
      <c r="AR1132" s="43"/>
      <c r="AS1132" s="43"/>
      <c r="AT1132" s="43"/>
      <c r="AU1132" s="43"/>
      <c r="AV1132" s="43"/>
      <c r="AW1132" s="43"/>
      <c r="AX1132" s="43"/>
      <c r="AY1132" s="43"/>
      <c r="AZ1132" s="43"/>
      <c r="BA1132" s="43"/>
      <c r="BB1132" s="43"/>
      <c r="BC1132" s="43"/>
      <c r="BD1132" s="43"/>
      <c r="BE1132" s="43"/>
      <c r="BF1132" s="43"/>
      <c r="BG1132" s="43"/>
      <c r="BH1132" s="43"/>
      <c r="BI1132" s="43"/>
      <c r="BJ1132" s="43"/>
      <c r="BK1132" s="43"/>
      <c r="BL1132" s="43"/>
      <c r="BM1132" s="43"/>
      <c r="BN1132" s="43"/>
      <c r="BO1132" s="43"/>
      <c r="BP1132" s="43"/>
      <c r="BQ1132" s="43"/>
      <c r="BR1132" s="43"/>
      <c r="BS1132" s="43"/>
      <c r="BT1132" s="43"/>
      <c r="BU1132" s="43"/>
      <c r="BV1132" s="43"/>
      <c r="BW1132" s="43"/>
      <c r="BX1132" s="43"/>
      <c r="BY1132" s="43"/>
      <c r="BZ1132" s="43"/>
      <c r="CA1132" s="43"/>
      <c r="CB1132" s="43"/>
      <c r="CC1132" s="43"/>
      <c r="CD1132" s="43"/>
      <c r="CE1132" s="43"/>
      <c r="CF1132" s="43"/>
    </row>
    <row r="1133" spans="18:84">
      <c r="R1133" s="43"/>
      <c r="S1133" s="43"/>
      <c r="T1133" s="43"/>
      <c r="U1133" s="43"/>
      <c r="V1133" s="43"/>
      <c r="W1133" s="43"/>
      <c r="X1133" s="43"/>
      <c r="Y1133" s="43"/>
      <c r="Z1133" s="43"/>
      <c r="AA1133" s="43"/>
      <c r="AB1133" s="43"/>
      <c r="AC1133" s="43"/>
      <c r="AD1133" s="43"/>
      <c r="AE1133" s="43"/>
      <c r="AF1133" s="43"/>
      <c r="AG1133" s="43"/>
      <c r="AH1133" s="43"/>
      <c r="AI1133" s="43"/>
      <c r="AJ1133" s="43"/>
      <c r="AK1133" s="43"/>
      <c r="AL1133" s="43"/>
      <c r="AM1133" s="43"/>
      <c r="AN1133" s="43"/>
      <c r="AO1133" s="43"/>
      <c r="AP1133" s="43"/>
      <c r="AQ1133" s="43"/>
      <c r="AR1133" s="43"/>
      <c r="AS1133" s="43"/>
      <c r="AT1133" s="43"/>
      <c r="AU1133" s="43"/>
      <c r="AV1133" s="43"/>
      <c r="AW1133" s="43"/>
      <c r="AX1133" s="43"/>
      <c r="AY1133" s="43"/>
      <c r="AZ1133" s="43"/>
      <c r="BA1133" s="43"/>
      <c r="BB1133" s="43"/>
      <c r="BC1133" s="43"/>
      <c r="BD1133" s="43"/>
      <c r="BE1133" s="43"/>
      <c r="BF1133" s="43"/>
      <c r="BG1133" s="43"/>
      <c r="BH1133" s="43"/>
      <c r="BI1133" s="43"/>
      <c r="BJ1133" s="43"/>
      <c r="BK1133" s="43"/>
      <c r="BL1133" s="43"/>
      <c r="BM1133" s="43"/>
      <c r="BN1133" s="43"/>
      <c r="BO1133" s="43"/>
      <c r="BP1133" s="43"/>
      <c r="BQ1133" s="43"/>
      <c r="BR1133" s="43"/>
      <c r="BS1133" s="43"/>
      <c r="BT1133" s="43"/>
      <c r="BU1133" s="43"/>
      <c r="BV1133" s="43"/>
      <c r="BW1133" s="43"/>
      <c r="BX1133" s="43"/>
      <c r="BY1133" s="43"/>
      <c r="BZ1133" s="43"/>
      <c r="CA1133" s="43"/>
      <c r="CB1133" s="43"/>
      <c r="CC1133" s="43"/>
      <c r="CD1133" s="43"/>
      <c r="CE1133" s="43"/>
      <c r="CF1133" s="43"/>
    </row>
    <row r="1134" spans="18:84">
      <c r="R1134" s="43"/>
      <c r="S1134" s="43"/>
      <c r="T1134" s="43"/>
      <c r="U1134" s="43"/>
      <c r="V1134" s="43"/>
      <c r="W1134" s="43"/>
      <c r="X1134" s="43"/>
      <c r="Y1134" s="43"/>
      <c r="Z1134" s="43"/>
      <c r="AA1134" s="43"/>
      <c r="AB1134" s="43"/>
      <c r="AC1134" s="43"/>
      <c r="AD1134" s="43"/>
      <c r="AE1134" s="43"/>
      <c r="AF1134" s="43"/>
      <c r="AG1134" s="43"/>
      <c r="AH1134" s="43"/>
      <c r="AI1134" s="43"/>
      <c r="AJ1134" s="43"/>
      <c r="AK1134" s="43"/>
      <c r="AL1134" s="43"/>
      <c r="AM1134" s="43"/>
      <c r="AN1134" s="43"/>
      <c r="AO1134" s="43"/>
      <c r="AP1134" s="43"/>
      <c r="AQ1134" s="43"/>
      <c r="AR1134" s="43"/>
      <c r="AS1134" s="43"/>
      <c r="AT1134" s="43"/>
      <c r="AU1134" s="43"/>
      <c r="AV1134" s="43"/>
      <c r="AW1134" s="43"/>
      <c r="AX1134" s="43"/>
      <c r="AY1134" s="43"/>
      <c r="AZ1134" s="43"/>
      <c r="BA1134" s="43"/>
      <c r="BB1134" s="43"/>
      <c r="BC1134" s="43"/>
      <c r="BD1134" s="43"/>
      <c r="BE1134" s="43"/>
      <c r="BF1134" s="43"/>
      <c r="BG1134" s="43"/>
      <c r="BH1134" s="43"/>
      <c r="BI1134" s="43"/>
      <c r="BJ1134" s="43"/>
      <c r="BK1134" s="43"/>
      <c r="BL1134" s="43"/>
      <c r="BM1134" s="43"/>
      <c r="BN1134" s="43"/>
      <c r="BO1134" s="43"/>
      <c r="BP1134" s="43"/>
      <c r="BQ1134" s="43"/>
      <c r="BR1134" s="43"/>
      <c r="BS1134" s="43"/>
      <c r="BT1134" s="43"/>
      <c r="BU1134" s="43"/>
      <c r="BV1134" s="43"/>
      <c r="BW1134" s="43"/>
      <c r="BX1134" s="43"/>
      <c r="BY1134" s="43"/>
      <c r="BZ1134" s="43"/>
      <c r="CA1134" s="43"/>
      <c r="CB1134" s="43"/>
      <c r="CC1134" s="43"/>
      <c r="CD1134" s="43"/>
      <c r="CE1134" s="43"/>
      <c r="CF1134" s="43"/>
    </row>
    <row r="1135" spans="18:84">
      <c r="R1135" s="43"/>
      <c r="S1135" s="43"/>
      <c r="T1135" s="43"/>
      <c r="U1135" s="43"/>
      <c r="V1135" s="43"/>
      <c r="W1135" s="43"/>
      <c r="X1135" s="43"/>
      <c r="Y1135" s="43"/>
      <c r="Z1135" s="43"/>
      <c r="AA1135" s="43"/>
      <c r="AB1135" s="43"/>
      <c r="AC1135" s="43"/>
      <c r="AD1135" s="43"/>
      <c r="AE1135" s="43"/>
      <c r="AF1135" s="43"/>
      <c r="AG1135" s="43"/>
      <c r="AH1135" s="43"/>
      <c r="AI1135" s="43"/>
      <c r="AJ1135" s="43"/>
      <c r="AK1135" s="43"/>
      <c r="AL1135" s="43"/>
      <c r="AM1135" s="43"/>
      <c r="AN1135" s="43"/>
      <c r="AO1135" s="43"/>
      <c r="AP1135" s="43"/>
      <c r="AQ1135" s="43"/>
      <c r="AR1135" s="43"/>
      <c r="AS1135" s="43"/>
      <c r="AT1135" s="43"/>
      <c r="AU1135" s="43"/>
      <c r="AV1135" s="43"/>
      <c r="AW1135" s="43"/>
      <c r="AX1135" s="43"/>
      <c r="AY1135" s="43"/>
      <c r="AZ1135" s="43"/>
      <c r="BA1135" s="43"/>
      <c r="BB1135" s="43"/>
      <c r="BC1135" s="43"/>
      <c r="BD1135" s="43"/>
      <c r="BE1135" s="43"/>
      <c r="BF1135" s="43"/>
      <c r="BG1135" s="43"/>
      <c r="BH1135" s="43"/>
      <c r="BI1135" s="43"/>
      <c r="BJ1135" s="43"/>
      <c r="BK1135" s="43"/>
      <c r="BL1135" s="43"/>
      <c r="BM1135" s="43"/>
      <c r="BN1135" s="43"/>
      <c r="BO1135" s="43"/>
      <c r="BP1135" s="43"/>
      <c r="BQ1135" s="43"/>
      <c r="BR1135" s="43"/>
      <c r="BS1135" s="43"/>
      <c r="BT1135" s="43"/>
      <c r="BU1135" s="43"/>
      <c r="BV1135" s="43"/>
      <c r="BW1135" s="43"/>
      <c r="BX1135" s="43"/>
      <c r="BY1135" s="43"/>
      <c r="BZ1135" s="43"/>
      <c r="CA1135" s="43"/>
      <c r="CB1135" s="43"/>
      <c r="CC1135" s="43"/>
      <c r="CD1135" s="43"/>
      <c r="CE1135" s="43"/>
      <c r="CF1135" s="43"/>
    </row>
    <row r="1136" spans="18:84">
      <c r="R1136" s="43"/>
      <c r="S1136" s="43"/>
      <c r="T1136" s="43"/>
      <c r="U1136" s="43"/>
      <c r="V1136" s="43"/>
      <c r="W1136" s="43"/>
      <c r="X1136" s="43"/>
      <c r="Y1136" s="43"/>
      <c r="Z1136" s="43"/>
      <c r="AA1136" s="43"/>
      <c r="AB1136" s="43"/>
      <c r="AC1136" s="43"/>
      <c r="AD1136" s="43"/>
      <c r="AE1136" s="43"/>
      <c r="AF1136" s="43"/>
      <c r="AG1136" s="43"/>
      <c r="AH1136" s="43"/>
      <c r="AI1136" s="43"/>
      <c r="AJ1136" s="43"/>
      <c r="AK1136" s="43"/>
      <c r="AL1136" s="43"/>
      <c r="AM1136" s="43"/>
      <c r="AN1136" s="43"/>
      <c r="AO1136" s="43"/>
      <c r="AP1136" s="43"/>
      <c r="AQ1136" s="43"/>
      <c r="AR1136" s="43"/>
      <c r="AS1136" s="43"/>
      <c r="AT1136" s="43"/>
      <c r="AU1136" s="43"/>
      <c r="AV1136" s="43"/>
      <c r="AW1136" s="43"/>
      <c r="AX1136" s="43"/>
      <c r="AY1136" s="43"/>
      <c r="AZ1136" s="43"/>
      <c r="BA1136" s="43"/>
      <c r="BB1136" s="43"/>
      <c r="BC1136" s="43"/>
      <c r="BD1136" s="43"/>
      <c r="BE1136" s="43"/>
      <c r="BF1136" s="43"/>
      <c r="BG1136" s="43"/>
      <c r="BH1136" s="43"/>
      <c r="BI1136" s="43"/>
      <c r="BJ1136" s="43"/>
      <c r="BK1136" s="43"/>
      <c r="BL1136" s="43"/>
      <c r="BM1136" s="43"/>
      <c r="BN1136" s="43"/>
      <c r="BO1136" s="43"/>
      <c r="BP1136" s="43"/>
      <c r="BQ1136" s="43"/>
      <c r="BR1136" s="43"/>
      <c r="BS1136" s="43"/>
      <c r="BT1136" s="43"/>
      <c r="BU1136" s="43"/>
      <c r="BV1136" s="43"/>
      <c r="BW1136" s="43"/>
      <c r="BX1136" s="43"/>
      <c r="BY1136" s="43"/>
      <c r="BZ1136" s="43"/>
      <c r="CA1136" s="43"/>
      <c r="CB1136" s="43"/>
      <c r="CC1136" s="43"/>
      <c r="CD1136" s="43"/>
      <c r="CE1136" s="43"/>
      <c r="CF1136" s="43"/>
    </row>
    <row r="1137" spans="18:84">
      <c r="R1137" s="43"/>
      <c r="S1137" s="43"/>
      <c r="T1137" s="43"/>
      <c r="U1137" s="43"/>
      <c r="V1137" s="43"/>
      <c r="W1137" s="43"/>
      <c r="X1137" s="43"/>
      <c r="Y1137" s="43"/>
      <c r="Z1137" s="43"/>
      <c r="AA1137" s="43"/>
      <c r="AB1137" s="43"/>
      <c r="AC1137" s="43"/>
      <c r="AD1137" s="43"/>
      <c r="AE1137" s="43"/>
      <c r="AF1137" s="43"/>
      <c r="AG1137" s="43"/>
      <c r="AH1137" s="43"/>
      <c r="AI1137" s="43"/>
      <c r="AJ1137" s="43"/>
      <c r="AK1137" s="43"/>
      <c r="AL1137" s="43"/>
      <c r="AM1137" s="43"/>
      <c r="AN1137" s="43"/>
      <c r="AO1137" s="43"/>
      <c r="AP1137" s="43"/>
      <c r="AQ1137" s="43"/>
      <c r="AR1137" s="43"/>
      <c r="AS1137" s="43"/>
      <c r="AT1137" s="43"/>
      <c r="AU1137" s="43"/>
      <c r="AV1137" s="43"/>
      <c r="AW1137" s="43"/>
      <c r="AX1137" s="43"/>
      <c r="AY1137" s="43"/>
      <c r="AZ1137" s="43"/>
      <c r="BA1137" s="43"/>
      <c r="BB1137" s="43"/>
      <c r="BC1137" s="43"/>
      <c r="BD1137" s="43"/>
      <c r="BE1137" s="43"/>
      <c r="BF1137" s="43"/>
      <c r="BG1137" s="43"/>
      <c r="BH1137" s="43"/>
      <c r="BI1137" s="43"/>
      <c r="BJ1137" s="43"/>
      <c r="BK1137" s="43"/>
      <c r="BL1137" s="43"/>
      <c r="BM1137" s="43"/>
      <c r="BN1137" s="43"/>
      <c r="BO1137" s="43"/>
      <c r="BP1137" s="43"/>
      <c r="BQ1137" s="43"/>
      <c r="BR1137" s="43"/>
      <c r="BS1137" s="43"/>
      <c r="BT1137" s="43"/>
      <c r="BU1137" s="43"/>
      <c r="BV1137" s="43"/>
      <c r="BW1137" s="43"/>
      <c r="BX1137" s="43"/>
      <c r="BY1137" s="43"/>
      <c r="BZ1137" s="43"/>
      <c r="CA1137" s="43"/>
      <c r="CB1137" s="43"/>
      <c r="CC1137" s="43"/>
      <c r="CD1137" s="43"/>
      <c r="CE1137" s="43"/>
      <c r="CF1137" s="43"/>
    </row>
    <row r="1138" spans="18:84">
      <c r="R1138" s="43"/>
      <c r="S1138" s="43"/>
      <c r="T1138" s="43"/>
      <c r="U1138" s="43"/>
      <c r="V1138" s="43"/>
      <c r="W1138" s="43"/>
      <c r="X1138" s="43"/>
      <c r="Y1138" s="43"/>
      <c r="Z1138" s="43"/>
      <c r="AA1138" s="43"/>
      <c r="AB1138" s="43"/>
      <c r="AC1138" s="43"/>
      <c r="AD1138" s="43"/>
      <c r="AE1138" s="43"/>
      <c r="AF1138" s="43"/>
      <c r="AG1138" s="43"/>
      <c r="AH1138" s="43"/>
      <c r="AI1138" s="43"/>
      <c r="AJ1138" s="43"/>
      <c r="AK1138" s="43"/>
      <c r="AL1138" s="43"/>
      <c r="AM1138" s="43"/>
      <c r="AN1138" s="43"/>
      <c r="AO1138" s="43"/>
      <c r="AP1138" s="43"/>
      <c r="AQ1138" s="43"/>
      <c r="AR1138" s="43"/>
      <c r="AS1138" s="43"/>
      <c r="AT1138" s="43"/>
      <c r="AU1138" s="43"/>
      <c r="AV1138" s="43"/>
      <c r="AW1138" s="43"/>
      <c r="AX1138" s="43"/>
      <c r="AY1138" s="43"/>
      <c r="AZ1138" s="43"/>
      <c r="BA1138" s="43"/>
      <c r="BB1138" s="43"/>
      <c r="BC1138" s="43"/>
      <c r="BD1138" s="43"/>
      <c r="BE1138" s="43"/>
      <c r="BF1138" s="43"/>
      <c r="BG1138" s="43"/>
      <c r="BH1138" s="43"/>
      <c r="BI1138" s="43"/>
      <c r="BJ1138" s="43"/>
      <c r="BK1138" s="43"/>
      <c r="BL1138" s="43"/>
      <c r="BM1138" s="43"/>
      <c r="BN1138" s="43"/>
      <c r="BO1138" s="43"/>
      <c r="BP1138" s="43"/>
      <c r="BQ1138" s="43"/>
      <c r="BR1138" s="43"/>
      <c r="BS1138" s="43"/>
      <c r="BT1138" s="43"/>
      <c r="BU1138" s="43"/>
      <c r="BV1138" s="43"/>
      <c r="BW1138" s="43"/>
      <c r="BX1138" s="43"/>
      <c r="BY1138" s="43"/>
      <c r="BZ1138" s="43"/>
      <c r="CA1138" s="43"/>
      <c r="CB1138" s="43"/>
      <c r="CC1138" s="43"/>
      <c r="CD1138" s="43"/>
      <c r="CE1138" s="43"/>
      <c r="CF1138" s="43"/>
    </row>
    <row r="1139" spans="18:84">
      <c r="R1139" s="43"/>
      <c r="S1139" s="43"/>
      <c r="T1139" s="43"/>
      <c r="U1139" s="43"/>
      <c r="V1139" s="43"/>
      <c r="W1139" s="43"/>
      <c r="X1139" s="43"/>
      <c r="Y1139" s="43"/>
      <c r="Z1139" s="43"/>
      <c r="AA1139" s="43"/>
      <c r="AB1139" s="43"/>
      <c r="AC1139" s="43"/>
      <c r="AD1139" s="43"/>
      <c r="AE1139" s="43"/>
      <c r="AF1139" s="43"/>
      <c r="AG1139" s="43"/>
      <c r="AH1139" s="43"/>
      <c r="AI1139" s="43"/>
      <c r="AJ1139" s="43"/>
      <c r="AK1139" s="43"/>
      <c r="AL1139" s="43"/>
      <c r="AM1139" s="43"/>
      <c r="AN1139" s="43"/>
      <c r="AO1139" s="43"/>
      <c r="AP1139" s="43"/>
      <c r="AQ1139" s="43"/>
      <c r="AR1139" s="43"/>
      <c r="AS1139" s="43"/>
      <c r="AT1139" s="43"/>
      <c r="AU1139" s="43"/>
      <c r="AV1139" s="43"/>
      <c r="AW1139" s="43"/>
      <c r="AX1139" s="43"/>
      <c r="AY1139" s="43"/>
      <c r="AZ1139" s="43"/>
      <c r="BA1139" s="43"/>
      <c r="BB1139" s="43"/>
      <c r="BC1139" s="43"/>
      <c r="BD1139" s="43"/>
      <c r="BE1139" s="43"/>
      <c r="BF1139" s="43"/>
      <c r="BG1139" s="43"/>
      <c r="BH1139" s="43"/>
      <c r="BI1139" s="43"/>
      <c r="BJ1139" s="43"/>
      <c r="BK1139" s="43"/>
      <c r="BL1139" s="43"/>
      <c r="BM1139" s="43"/>
      <c r="BN1139" s="43"/>
      <c r="BO1139" s="43"/>
      <c r="BP1139" s="43"/>
      <c r="BQ1139" s="43"/>
      <c r="BR1139" s="43"/>
      <c r="BS1139" s="43"/>
      <c r="BT1139" s="43"/>
      <c r="BU1139" s="43"/>
      <c r="BV1139" s="43"/>
      <c r="BW1139" s="43"/>
      <c r="BX1139" s="43"/>
      <c r="BY1139" s="43"/>
      <c r="BZ1139" s="43"/>
      <c r="CA1139" s="43"/>
      <c r="CB1139" s="43"/>
      <c r="CC1139" s="43"/>
      <c r="CD1139" s="43"/>
      <c r="CE1139" s="43"/>
      <c r="CF1139" s="43"/>
    </row>
    <row r="1140" spans="18:84">
      <c r="R1140" s="43"/>
      <c r="S1140" s="43"/>
      <c r="T1140" s="43"/>
      <c r="U1140" s="43"/>
      <c r="V1140" s="43"/>
      <c r="W1140" s="43"/>
      <c r="X1140" s="43"/>
      <c r="Y1140" s="43"/>
      <c r="Z1140" s="43"/>
      <c r="AA1140" s="43"/>
      <c r="AB1140" s="43"/>
      <c r="AC1140" s="43"/>
      <c r="AD1140" s="43"/>
      <c r="AE1140" s="43"/>
      <c r="AF1140" s="43"/>
      <c r="AG1140" s="43"/>
      <c r="AH1140" s="43"/>
      <c r="AI1140" s="43"/>
      <c r="AJ1140" s="43"/>
      <c r="AK1140" s="43"/>
      <c r="AL1140" s="43"/>
      <c r="AM1140" s="43"/>
      <c r="AN1140" s="43"/>
      <c r="AO1140" s="43"/>
      <c r="AP1140" s="43"/>
      <c r="AQ1140" s="43"/>
      <c r="AR1140" s="43"/>
      <c r="AS1140" s="43"/>
      <c r="AT1140" s="43"/>
      <c r="AU1140" s="43"/>
      <c r="AV1140" s="43"/>
      <c r="AW1140" s="43"/>
      <c r="AX1140" s="43"/>
      <c r="AY1140" s="43"/>
      <c r="AZ1140" s="43"/>
      <c r="BA1140" s="43"/>
      <c r="BB1140" s="43"/>
      <c r="BC1140" s="43"/>
      <c r="BD1140" s="43"/>
      <c r="BE1140" s="43"/>
      <c r="BF1140" s="43"/>
      <c r="BG1140" s="43"/>
      <c r="BH1140" s="43"/>
      <c r="BI1140" s="43"/>
      <c r="BJ1140" s="43"/>
      <c r="BK1140" s="43"/>
      <c r="BL1140" s="43"/>
      <c r="BM1140" s="43"/>
      <c r="BN1140" s="43"/>
      <c r="BO1140" s="43"/>
      <c r="BP1140" s="43"/>
      <c r="BQ1140" s="43"/>
      <c r="BR1140" s="43"/>
      <c r="BS1140" s="43"/>
      <c r="BT1140" s="43"/>
      <c r="BU1140" s="43"/>
      <c r="BV1140" s="43"/>
      <c r="BW1140" s="43"/>
      <c r="BX1140" s="43"/>
      <c r="BY1140" s="43"/>
      <c r="BZ1140" s="43"/>
      <c r="CA1140" s="43"/>
      <c r="CB1140" s="43"/>
      <c r="CC1140" s="43"/>
      <c r="CD1140" s="43"/>
      <c r="CE1140" s="43"/>
      <c r="CF1140" s="43"/>
    </row>
    <row r="1141" spans="18:84">
      <c r="R1141" s="43"/>
      <c r="S1141" s="43"/>
      <c r="T1141" s="43"/>
      <c r="U1141" s="43"/>
      <c r="V1141" s="43"/>
      <c r="W1141" s="43"/>
      <c r="X1141" s="43"/>
      <c r="Y1141" s="43"/>
      <c r="Z1141" s="43"/>
      <c r="AA1141" s="43"/>
      <c r="AB1141" s="43"/>
      <c r="AC1141" s="43"/>
      <c r="AD1141" s="43"/>
      <c r="AE1141" s="43"/>
      <c r="AF1141" s="43"/>
      <c r="AG1141" s="43"/>
      <c r="AH1141" s="43"/>
      <c r="AI1141" s="43"/>
      <c r="AJ1141" s="43"/>
      <c r="AK1141" s="43"/>
      <c r="AL1141" s="43"/>
      <c r="AM1141" s="43"/>
      <c r="AN1141" s="43"/>
      <c r="AO1141" s="43"/>
      <c r="AP1141" s="43"/>
      <c r="AQ1141" s="43"/>
      <c r="AR1141" s="43"/>
      <c r="AS1141" s="43"/>
      <c r="AT1141" s="43"/>
      <c r="AU1141" s="43"/>
      <c r="AV1141" s="43"/>
      <c r="AW1141" s="43"/>
      <c r="AX1141" s="43"/>
      <c r="AY1141" s="43"/>
      <c r="AZ1141" s="43"/>
      <c r="BA1141" s="43"/>
      <c r="BB1141" s="43"/>
      <c r="BC1141" s="43"/>
      <c r="BD1141" s="43"/>
      <c r="BE1141" s="43"/>
      <c r="BF1141" s="43"/>
      <c r="BG1141" s="43"/>
      <c r="BH1141" s="43"/>
      <c r="BI1141" s="43"/>
      <c r="BJ1141" s="43"/>
      <c r="BK1141" s="43"/>
      <c r="BL1141" s="43"/>
      <c r="BM1141" s="43"/>
      <c r="BN1141" s="43"/>
      <c r="BO1141" s="43"/>
      <c r="BP1141" s="43"/>
      <c r="BQ1141" s="43"/>
      <c r="BR1141" s="43"/>
      <c r="BS1141" s="43"/>
      <c r="BT1141" s="43"/>
      <c r="BU1141" s="43"/>
      <c r="BV1141" s="43"/>
      <c r="BW1141" s="43"/>
      <c r="BX1141" s="43"/>
      <c r="BY1141" s="43"/>
      <c r="BZ1141" s="43"/>
      <c r="CA1141" s="43"/>
      <c r="CB1141" s="43"/>
      <c r="CC1141" s="43"/>
      <c r="CD1141" s="43"/>
      <c r="CE1141" s="43"/>
      <c r="CF1141" s="43"/>
    </row>
    <row r="1142" spans="18:84">
      <c r="R1142" s="43"/>
      <c r="S1142" s="43"/>
      <c r="T1142" s="43"/>
      <c r="U1142" s="43"/>
      <c r="V1142" s="43"/>
      <c r="W1142" s="43"/>
      <c r="X1142" s="43"/>
      <c r="Y1142" s="43"/>
      <c r="Z1142" s="43"/>
      <c r="AA1142" s="43"/>
      <c r="AB1142" s="43"/>
      <c r="AC1142" s="43"/>
      <c r="AD1142" s="43"/>
      <c r="AE1142" s="43"/>
      <c r="AF1142" s="43"/>
      <c r="AG1142" s="43"/>
      <c r="AH1142" s="43"/>
      <c r="AI1142" s="43"/>
      <c r="AJ1142" s="43"/>
      <c r="AK1142" s="43"/>
      <c r="AL1142" s="43"/>
      <c r="AM1142" s="43"/>
      <c r="AN1142" s="43"/>
      <c r="AO1142" s="43"/>
      <c r="AP1142" s="43"/>
      <c r="AQ1142" s="43"/>
      <c r="AR1142" s="43"/>
      <c r="AS1142" s="43"/>
      <c r="AT1142" s="43"/>
      <c r="AU1142" s="43"/>
      <c r="AV1142" s="43"/>
      <c r="AW1142" s="43"/>
      <c r="AX1142" s="43"/>
      <c r="AY1142" s="43"/>
      <c r="AZ1142" s="43"/>
      <c r="BA1142" s="43"/>
      <c r="BB1142" s="43"/>
      <c r="BC1142" s="43"/>
      <c r="BD1142" s="43"/>
      <c r="BE1142" s="43"/>
      <c r="BF1142" s="43"/>
      <c r="BG1142" s="43"/>
      <c r="BH1142" s="43"/>
      <c r="BI1142" s="43"/>
      <c r="BJ1142" s="43"/>
      <c r="BK1142" s="43"/>
      <c r="BL1142" s="43"/>
      <c r="BM1142" s="43"/>
      <c r="BN1142" s="43"/>
      <c r="BO1142" s="43"/>
      <c r="BP1142" s="43"/>
      <c r="BQ1142" s="43"/>
      <c r="BR1142" s="43"/>
      <c r="BS1142" s="43"/>
      <c r="BT1142" s="43"/>
      <c r="BU1142" s="43"/>
      <c r="BV1142" s="43"/>
      <c r="BW1142" s="43"/>
      <c r="BX1142" s="43"/>
      <c r="BY1142" s="43"/>
      <c r="BZ1142" s="43"/>
      <c r="CA1142" s="43"/>
      <c r="CB1142" s="43"/>
      <c r="CC1142" s="43"/>
      <c r="CD1142" s="43"/>
      <c r="CE1142" s="43"/>
      <c r="CF1142" s="43"/>
    </row>
    <row r="1143" spans="18:84">
      <c r="R1143" s="43"/>
      <c r="S1143" s="43"/>
      <c r="T1143" s="43"/>
      <c r="U1143" s="43"/>
      <c r="V1143" s="43"/>
      <c r="W1143" s="43"/>
      <c r="X1143" s="43"/>
      <c r="Y1143" s="43"/>
      <c r="Z1143" s="43"/>
      <c r="AA1143" s="43"/>
      <c r="AB1143" s="43"/>
      <c r="AC1143" s="43"/>
      <c r="AD1143" s="43"/>
      <c r="AE1143" s="43"/>
      <c r="AF1143" s="43"/>
      <c r="AG1143" s="43"/>
      <c r="AH1143" s="43"/>
      <c r="AI1143" s="43"/>
      <c r="AJ1143" s="43"/>
      <c r="AK1143" s="43"/>
      <c r="AL1143" s="43"/>
      <c r="AM1143" s="43"/>
      <c r="AN1143" s="43"/>
      <c r="AO1143" s="43"/>
      <c r="AP1143" s="43"/>
      <c r="AQ1143" s="43"/>
      <c r="AR1143" s="43"/>
      <c r="AS1143" s="43"/>
      <c r="AT1143" s="43"/>
      <c r="AU1143" s="43"/>
      <c r="AV1143" s="43"/>
      <c r="AW1143" s="43"/>
      <c r="AX1143" s="43"/>
      <c r="AY1143" s="43"/>
      <c r="AZ1143" s="43"/>
      <c r="BA1143" s="43"/>
      <c r="BB1143" s="43"/>
      <c r="BC1143" s="43"/>
      <c r="BD1143" s="43"/>
      <c r="BE1143" s="43"/>
      <c r="BF1143" s="43"/>
      <c r="BG1143" s="43"/>
      <c r="BH1143" s="43"/>
      <c r="BI1143" s="43"/>
      <c r="BJ1143" s="43"/>
      <c r="BK1143" s="43"/>
      <c r="BL1143" s="43"/>
      <c r="BM1143" s="43"/>
      <c r="BN1143" s="43"/>
      <c r="BO1143" s="43"/>
      <c r="BP1143" s="43"/>
      <c r="BQ1143" s="43"/>
      <c r="BR1143" s="43"/>
      <c r="BS1143" s="43"/>
      <c r="BT1143" s="43"/>
      <c r="BU1143" s="43"/>
      <c r="BV1143" s="43"/>
      <c r="BW1143" s="43"/>
      <c r="BX1143" s="43"/>
      <c r="BY1143" s="43"/>
      <c r="BZ1143" s="43"/>
      <c r="CA1143" s="43"/>
      <c r="CB1143" s="43"/>
      <c r="CC1143" s="43"/>
      <c r="CD1143" s="43"/>
      <c r="CE1143" s="43"/>
      <c r="CF1143" s="43"/>
    </row>
    <row r="1144" spans="18:84">
      <c r="R1144" s="43"/>
      <c r="S1144" s="43"/>
      <c r="T1144" s="43"/>
      <c r="U1144" s="43"/>
      <c r="V1144" s="43"/>
      <c r="W1144" s="43"/>
      <c r="X1144" s="43"/>
      <c r="Y1144" s="43"/>
      <c r="Z1144" s="43"/>
      <c r="AA1144" s="43"/>
      <c r="AB1144" s="43"/>
      <c r="AC1144" s="43"/>
      <c r="AD1144" s="43"/>
      <c r="AE1144" s="43"/>
      <c r="AF1144" s="43"/>
      <c r="AG1144" s="43"/>
      <c r="AH1144" s="43"/>
      <c r="AI1144" s="43"/>
      <c r="AJ1144" s="43"/>
      <c r="AK1144" s="43"/>
      <c r="AL1144" s="43"/>
      <c r="AM1144" s="43"/>
      <c r="AN1144" s="43"/>
      <c r="AO1144" s="43"/>
      <c r="AP1144" s="43"/>
      <c r="AQ1144" s="43"/>
      <c r="AR1144" s="43"/>
      <c r="AS1144" s="43"/>
      <c r="AT1144" s="43"/>
      <c r="AU1144" s="43"/>
      <c r="AV1144" s="43"/>
      <c r="AW1144" s="43"/>
      <c r="AX1144" s="43"/>
      <c r="AY1144" s="43"/>
      <c r="AZ1144" s="43"/>
      <c r="BA1144" s="43"/>
      <c r="BB1144" s="43"/>
      <c r="BC1144" s="43"/>
      <c r="BD1144" s="43"/>
      <c r="BE1144" s="43"/>
      <c r="BF1144" s="43"/>
      <c r="BG1144" s="43"/>
      <c r="BH1144" s="43"/>
      <c r="BI1144" s="43"/>
      <c r="BJ1144" s="43"/>
      <c r="BK1144" s="43"/>
      <c r="BL1144" s="43"/>
      <c r="BM1144" s="43"/>
      <c r="BN1144" s="43"/>
      <c r="BO1144" s="43"/>
      <c r="BP1144" s="43"/>
      <c r="BQ1144" s="43"/>
      <c r="BR1144" s="43"/>
      <c r="BS1144" s="43"/>
      <c r="BT1144" s="43"/>
      <c r="BU1144" s="43"/>
      <c r="BV1144" s="43"/>
      <c r="BW1144" s="43"/>
      <c r="BX1144" s="43"/>
      <c r="BY1144" s="43"/>
      <c r="BZ1144" s="43"/>
      <c r="CA1144" s="43"/>
      <c r="CB1144" s="43"/>
      <c r="CC1144" s="43"/>
      <c r="CD1144" s="43"/>
      <c r="CE1144" s="43"/>
      <c r="CF1144" s="43"/>
    </row>
    <row r="1145" spans="18:84">
      <c r="R1145" s="43"/>
      <c r="S1145" s="43"/>
      <c r="T1145" s="43"/>
      <c r="U1145" s="43"/>
      <c r="V1145" s="43"/>
      <c r="W1145" s="43"/>
      <c r="X1145" s="43"/>
      <c r="Y1145" s="43"/>
      <c r="Z1145" s="43"/>
      <c r="AA1145" s="43"/>
      <c r="AB1145" s="43"/>
      <c r="AC1145" s="43"/>
      <c r="AD1145" s="43"/>
      <c r="AE1145" s="43"/>
      <c r="AF1145" s="43"/>
      <c r="AG1145" s="43"/>
      <c r="AH1145" s="43"/>
      <c r="AI1145" s="43"/>
      <c r="AJ1145" s="43"/>
      <c r="AK1145" s="43"/>
      <c r="AL1145" s="43"/>
      <c r="AM1145" s="43"/>
      <c r="AN1145" s="43"/>
      <c r="AO1145" s="43"/>
      <c r="AP1145" s="43"/>
      <c r="AQ1145" s="43"/>
      <c r="AR1145" s="43"/>
      <c r="AS1145" s="43"/>
      <c r="AT1145" s="43"/>
      <c r="AU1145" s="43"/>
      <c r="AV1145" s="43"/>
      <c r="AW1145" s="43"/>
      <c r="AX1145" s="43"/>
      <c r="AY1145" s="43"/>
      <c r="AZ1145" s="43"/>
      <c r="BA1145" s="43"/>
      <c r="BB1145" s="43"/>
      <c r="BC1145" s="43"/>
      <c r="BD1145" s="43"/>
      <c r="BE1145" s="43"/>
      <c r="BF1145" s="43"/>
      <c r="BG1145" s="43"/>
      <c r="BH1145" s="43"/>
      <c r="BI1145" s="43"/>
      <c r="BJ1145" s="43"/>
      <c r="BK1145" s="43"/>
      <c r="BL1145" s="43"/>
      <c r="BM1145" s="43"/>
      <c r="BN1145" s="43"/>
      <c r="BO1145" s="43"/>
      <c r="BP1145" s="43"/>
      <c r="BQ1145" s="43"/>
      <c r="BR1145" s="43"/>
      <c r="BS1145" s="43"/>
      <c r="BT1145" s="43"/>
      <c r="BU1145" s="43"/>
      <c r="BV1145" s="43"/>
      <c r="BW1145" s="43"/>
      <c r="BX1145" s="43"/>
      <c r="BY1145" s="43"/>
      <c r="BZ1145" s="43"/>
      <c r="CA1145" s="43"/>
      <c r="CB1145" s="43"/>
      <c r="CC1145" s="43"/>
      <c r="CD1145" s="43"/>
      <c r="CE1145" s="43"/>
      <c r="CF1145" s="43"/>
    </row>
    <row r="1146" spans="18:84">
      <c r="R1146" s="43"/>
      <c r="S1146" s="43"/>
      <c r="T1146" s="43"/>
      <c r="U1146" s="43"/>
      <c r="V1146" s="43"/>
      <c r="W1146" s="43"/>
      <c r="X1146" s="43"/>
      <c r="Y1146" s="43"/>
      <c r="Z1146" s="43"/>
      <c r="AA1146" s="43"/>
      <c r="AB1146" s="43"/>
      <c r="AC1146" s="43"/>
      <c r="AD1146" s="43"/>
      <c r="AE1146" s="43"/>
      <c r="AF1146" s="43"/>
      <c r="AG1146" s="43"/>
      <c r="AH1146" s="43"/>
      <c r="AI1146" s="43"/>
      <c r="AJ1146" s="43"/>
      <c r="AK1146" s="43"/>
      <c r="AL1146" s="43"/>
      <c r="AM1146" s="43"/>
      <c r="AN1146" s="43"/>
      <c r="AO1146" s="43"/>
      <c r="AP1146" s="43"/>
      <c r="AQ1146" s="43"/>
      <c r="AR1146" s="43"/>
      <c r="AS1146" s="43"/>
      <c r="AT1146" s="43"/>
      <c r="AU1146" s="43"/>
      <c r="AV1146" s="43"/>
      <c r="AW1146" s="43"/>
      <c r="AX1146" s="43"/>
      <c r="AY1146" s="43"/>
      <c r="AZ1146" s="43"/>
      <c r="BA1146" s="43"/>
      <c r="BB1146" s="43"/>
      <c r="BC1146" s="43"/>
      <c r="BD1146" s="43"/>
      <c r="BE1146" s="43"/>
      <c r="BF1146" s="43"/>
      <c r="BG1146" s="43"/>
      <c r="BH1146" s="43"/>
      <c r="BI1146" s="43"/>
      <c r="BJ1146" s="43"/>
      <c r="BK1146" s="43"/>
      <c r="BL1146" s="43"/>
      <c r="BM1146" s="43"/>
      <c r="BN1146" s="43"/>
      <c r="BO1146" s="43"/>
      <c r="BP1146" s="43"/>
      <c r="BQ1146" s="43"/>
      <c r="BR1146" s="43"/>
      <c r="BS1146" s="43"/>
      <c r="BT1146" s="43"/>
      <c r="BU1146" s="43"/>
      <c r="BV1146" s="43"/>
      <c r="BW1146" s="43"/>
      <c r="BX1146" s="43"/>
      <c r="BY1146" s="43"/>
      <c r="BZ1146" s="43"/>
      <c r="CA1146" s="43"/>
      <c r="CB1146" s="43"/>
      <c r="CC1146" s="43"/>
      <c r="CD1146" s="43"/>
      <c r="CE1146" s="43"/>
      <c r="CF1146" s="43"/>
    </row>
    <row r="1147" spans="18:84">
      <c r="R1147" s="43"/>
      <c r="S1147" s="43"/>
      <c r="T1147" s="43"/>
      <c r="U1147" s="43"/>
      <c r="V1147" s="43"/>
      <c r="W1147" s="43"/>
      <c r="X1147" s="43"/>
      <c r="Y1147" s="43"/>
      <c r="Z1147" s="43"/>
      <c r="AA1147" s="43"/>
      <c r="AB1147" s="43"/>
      <c r="AC1147" s="43"/>
      <c r="AD1147" s="43"/>
      <c r="AE1147" s="43"/>
      <c r="AF1147" s="43"/>
      <c r="AG1147" s="43"/>
      <c r="AH1147" s="43"/>
      <c r="AI1147" s="43"/>
      <c r="AJ1147" s="43"/>
      <c r="AK1147" s="43"/>
      <c r="AL1147" s="43"/>
      <c r="AM1147" s="43"/>
      <c r="AN1147" s="43"/>
      <c r="AO1147" s="43"/>
      <c r="AP1147" s="43"/>
      <c r="AQ1147" s="43"/>
      <c r="AR1147" s="43"/>
      <c r="AS1147" s="43"/>
      <c r="AT1147" s="43"/>
      <c r="AU1147" s="43"/>
      <c r="AV1147" s="43"/>
      <c r="AW1147" s="43"/>
      <c r="AX1147" s="43"/>
      <c r="AY1147" s="43"/>
      <c r="AZ1147" s="43"/>
      <c r="BA1147" s="43"/>
      <c r="BB1147" s="43"/>
      <c r="BC1147" s="43"/>
      <c r="BD1147" s="43"/>
      <c r="BE1147" s="43"/>
      <c r="BF1147" s="43"/>
      <c r="BG1147" s="43"/>
      <c r="BH1147" s="43"/>
      <c r="BI1147" s="43"/>
      <c r="BJ1147" s="43"/>
      <c r="BK1147" s="43"/>
      <c r="BL1147" s="43"/>
      <c r="BM1147" s="43"/>
      <c r="BN1147" s="43"/>
      <c r="BO1147" s="43"/>
      <c r="BP1147" s="43"/>
      <c r="BQ1147" s="43"/>
      <c r="BR1147" s="43"/>
      <c r="BS1147" s="43"/>
      <c r="BT1147" s="43"/>
      <c r="BU1147" s="43"/>
      <c r="BV1147" s="43"/>
      <c r="BW1147" s="43"/>
      <c r="BX1147" s="43"/>
      <c r="BY1147" s="43"/>
      <c r="BZ1147" s="43"/>
      <c r="CA1147" s="43"/>
      <c r="CB1147" s="43"/>
      <c r="CC1147" s="43"/>
      <c r="CD1147" s="43"/>
      <c r="CE1147" s="43"/>
      <c r="CF1147" s="43"/>
    </row>
    <row r="1148" spans="18:84">
      <c r="R1148" s="43"/>
      <c r="S1148" s="43"/>
      <c r="T1148" s="43"/>
      <c r="U1148" s="43"/>
      <c r="V1148" s="43"/>
      <c r="W1148" s="43"/>
      <c r="X1148" s="43"/>
      <c r="Y1148" s="43"/>
      <c r="Z1148" s="43"/>
      <c r="AA1148" s="43"/>
      <c r="AB1148" s="43"/>
      <c r="AC1148" s="43"/>
      <c r="AD1148" s="43"/>
      <c r="AE1148" s="43"/>
      <c r="AF1148" s="43"/>
      <c r="AG1148" s="43"/>
      <c r="AH1148" s="43"/>
      <c r="AI1148" s="43"/>
      <c r="AJ1148" s="43"/>
      <c r="AK1148" s="43"/>
      <c r="AL1148" s="43"/>
      <c r="AM1148" s="43"/>
      <c r="AN1148" s="43"/>
      <c r="AO1148" s="43"/>
      <c r="AP1148" s="43"/>
      <c r="AQ1148" s="43"/>
      <c r="AR1148" s="43"/>
      <c r="AS1148" s="43"/>
      <c r="AT1148" s="43"/>
      <c r="AU1148" s="43"/>
      <c r="AV1148" s="43"/>
      <c r="AW1148" s="43"/>
      <c r="AX1148" s="43"/>
      <c r="AY1148" s="43"/>
      <c r="AZ1148" s="43"/>
      <c r="BA1148" s="43"/>
      <c r="BB1148" s="43"/>
      <c r="BC1148" s="43"/>
      <c r="BD1148" s="43"/>
      <c r="BE1148" s="43"/>
      <c r="BF1148" s="43"/>
      <c r="BG1148" s="43"/>
      <c r="BH1148" s="43"/>
      <c r="BI1148" s="43"/>
      <c r="BJ1148" s="43"/>
      <c r="BK1148" s="43"/>
      <c r="BL1148" s="43"/>
      <c r="BM1148" s="43"/>
      <c r="BN1148" s="43"/>
      <c r="BO1148" s="43"/>
      <c r="BP1148" s="43"/>
      <c r="BQ1148" s="43"/>
      <c r="BR1148" s="43"/>
      <c r="BS1148" s="43"/>
      <c r="BT1148" s="43"/>
      <c r="BU1148" s="43"/>
      <c r="BV1148" s="43"/>
      <c r="BW1148" s="43"/>
      <c r="BX1148" s="43"/>
      <c r="BY1148" s="43"/>
      <c r="BZ1148" s="43"/>
      <c r="CA1148" s="43"/>
      <c r="CB1148" s="43"/>
      <c r="CC1148" s="43"/>
      <c r="CD1148" s="43"/>
      <c r="CE1148" s="43"/>
      <c r="CF1148" s="43"/>
    </row>
    <row r="1149" spans="18:84">
      <c r="R1149" s="43"/>
      <c r="S1149" s="43"/>
      <c r="T1149" s="43"/>
      <c r="U1149" s="43"/>
      <c r="V1149" s="43"/>
      <c r="W1149" s="43"/>
      <c r="X1149" s="43"/>
      <c r="Y1149" s="43"/>
      <c r="Z1149" s="43"/>
      <c r="AA1149" s="43"/>
      <c r="AB1149" s="43"/>
      <c r="AC1149" s="43"/>
      <c r="AD1149" s="43"/>
      <c r="AE1149" s="43"/>
      <c r="AF1149" s="43"/>
      <c r="AG1149" s="43"/>
      <c r="AH1149" s="43"/>
      <c r="AI1149" s="43"/>
      <c r="AJ1149" s="43"/>
      <c r="AK1149" s="43"/>
      <c r="AL1149" s="43"/>
      <c r="AM1149" s="43"/>
      <c r="AN1149" s="43"/>
      <c r="AO1149" s="43"/>
      <c r="AP1149" s="43"/>
      <c r="AQ1149" s="43"/>
      <c r="AR1149" s="43"/>
      <c r="AS1149" s="43"/>
      <c r="AT1149" s="43"/>
      <c r="AU1149" s="43"/>
      <c r="AV1149" s="43"/>
      <c r="AW1149" s="43"/>
      <c r="AX1149" s="43"/>
      <c r="AY1149" s="43"/>
      <c r="AZ1149" s="43"/>
      <c r="BA1149" s="43"/>
      <c r="BB1149" s="43"/>
      <c r="BC1149" s="43"/>
      <c r="BD1149" s="43"/>
      <c r="BE1149" s="43"/>
      <c r="BF1149" s="43"/>
      <c r="BG1149" s="43"/>
      <c r="BH1149" s="43"/>
      <c r="BI1149" s="43"/>
      <c r="BJ1149" s="43"/>
      <c r="BK1149" s="43"/>
      <c r="BL1149" s="43"/>
      <c r="BM1149" s="43"/>
      <c r="BN1149" s="43"/>
      <c r="BO1149" s="43"/>
      <c r="BP1149" s="43"/>
      <c r="BQ1149" s="43"/>
      <c r="BR1149" s="43"/>
      <c r="BS1149" s="43"/>
      <c r="BT1149" s="43"/>
      <c r="BU1149" s="43"/>
      <c r="BV1149" s="43"/>
      <c r="BW1149" s="43"/>
      <c r="BX1149" s="43"/>
      <c r="BY1149" s="43"/>
      <c r="BZ1149" s="43"/>
      <c r="CA1149" s="43"/>
      <c r="CB1149" s="43"/>
      <c r="CC1149" s="43"/>
      <c r="CD1149" s="43"/>
      <c r="CE1149" s="43"/>
      <c r="CF1149" s="43"/>
    </row>
    <row r="1150" spans="18:84">
      <c r="R1150" s="43"/>
      <c r="S1150" s="43"/>
      <c r="T1150" s="43"/>
      <c r="U1150" s="43"/>
      <c r="V1150" s="43"/>
      <c r="W1150" s="43"/>
      <c r="X1150" s="43"/>
      <c r="Y1150" s="43"/>
      <c r="Z1150" s="43"/>
      <c r="AA1150" s="43"/>
      <c r="AB1150" s="43"/>
      <c r="AC1150" s="43"/>
      <c r="AD1150" s="43"/>
      <c r="AE1150" s="43"/>
      <c r="AF1150" s="43"/>
      <c r="AG1150" s="43"/>
      <c r="AH1150" s="43"/>
      <c r="AI1150" s="43"/>
      <c r="AJ1150" s="43"/>
      <c r="AK1150" s="43"/>
      <c r="AL1150" s="43"/>
      <c r="AM1150" s="43"/>
      <c r="AN1150" s="43"/>
      <c r="AO1150" s="43"/>
      <c r="AP1150" s="43"/>
      <c r="AQ1150" s="43"/>
      <c r="AR1150" s="43"/>
      <c r="AS1150" s="43"/>
      <c r="AT1150" s="43"/>
      <c r="AU1150" s="43"/>
      <c r="AV1150" s="43"/>
      <c r="AW1150" s="43"/>
      <c r="AX1150" s="43"/>
      <c r="AY1150" s="43"/>
      <c r="AZ1150" s="43"/>
      <c r="BA1150" s="43"/>
      <c r="BB1150" s="43"/>
      <c r="BC1150" s="43"/>
      <c r="BD1150" s="43"/>
      <c r="BE1150" s="43"/>
      <c r="BF1150" s="43"/>
      <c r="BG1150" s="43"/>
      <c r="BH1150" s="43"/>
      <c r="BI1150" s="43"/>
      <c r="BJ1150" s="43"/>
      <c r="BK1150" s="43"/>
      <c r="BL1150" s="43"/>
      <c r="BM1150" s="43"/>
      <c r="BN1150" s="43"/>
      <c r="BO1150" s="43"/>
      <c r="BP1150" s="43"/>
      <c r="BQ1150" s="43"/>
      <c r="BR1150" s="43"/>
      <c r="BS1150" s="43"/>
      <c r="BT1150" s="43"/>
      <c r="BU1150" s="43"/>
      <c r="BV1150" s="43"/>
      <c r="BW1150" s="43"/>
      <c r="BX1150" s="43"/>
      <c r="BY1150" s="43"/>
      <c r="BZ1150" s="43"/>
      <c r="CA1150" s="43"/>
      <c r="CB1150" s="43"/>
      <c r="CC1150" s="43"/>
      <c r="CD1150" s="43"/>
      <c r="CE1150" s="43"/>
      <c r="CF1150" s="43"/>
    </row>
    <row r="1151" spans="18:84">
      <c r="R1151" s="43"/>
      <c r="S1151" s="43"/>
      <c r="T1151" s="43"/>
      <c r="U1151" s="43"/>
      <c r="V1151" s="43"/>
      <c r="W1151" s="43"/>
      <c r="X1151" s="43"/>
      <c r="Y1151" s="43"/>
      <c r="Z1151" s="43"/>
      <c r="AA1151" s="43"/>
      <c r="AB1151" s="43"/>
      <c r="AC1151" s="43"/>
      <c r="AD1151" s="43"/>
      <c r="AE1151" s="43"/>
      <c r="AF1151" s="43"/>
      <c r="AG1151" s="43"/>
      <c r="AH1151" s="43"/>
      <c r="AI1151" s="43"/>
      <c r="AJ1151" s="43"/>
      <c r="AK1151" s="43"/>
      <c r="AL1151" s="43"/>
      <c r="AM1151" s="43"/>
      <c r="AN1151" s="43"/>
      <c r="AO1151" s="43"/>
      <c r="AP1151" s="43"/>
      <c r="AQ1151" s="43"/>
      <c r="AR1151" s="43"/>
      <c r="AS1151" s="43"/>
      <c r="AT1151" s="43"/>
      <c r="AU1151" s="43"/>
      <c r="AV1151" s="43"/>
      <c r="AW1151" s="43"/>
      <c r="AX1151" s="43"/>
      <c r="AY1151" s="43"/>
      <c r="AZ1151" s="43"/>
      <c r="BA1151" s="43"/>
      <c r="BB1151" s="43"/>
      <c r="BC1151" s="43"/>
      <c r="BD1151" s="43"/>
      <c r="BE1151" s="43"/>
      <c r="BF1151" s="43"/>
      <c r="BG1151" s="43"/>
      <c r="BH1151" s="43"/>
      <c r="BI1151" s="43"/>
      <c r="BJ1151" s="43"/>
      <c r="BK1151" s="43"/>
      <c r="BL1151" s="43"/>
      <c r="BM1151" s="43"/>
      <c r="BN1151" s="43"/>
      <c r="BO1151" s="43"/>
      <c r="BP1151" s="43"/>
      <c r="BQ1151" s="43"/>
      <c r="BR1151" s="43"/>
      <c r="BS1151" s="43"/>
      <c r="BT1151" s="43"/>
      <c r="BU1151" s="43"/>
      <c r="BV1151" s="43"/>
      <c r="BW1151" s="43"/>
      <c r="BX1151" s="43"/>
      <c r="BY1151" s="43"/>
      <c r="BZ1151" s="43"/>
      <c r="CA1151" s="43"/>
      <c r="CB1151" s="43"/>
      <c r="CC1151" s="43"/>
      <c r="CD1151" s="43"/>
      <c r="CE1151" s="43"/>
      <c r="CF1151" s="43"/>
    </row>
    <row r="1152" spans="18:84">
      <c r="R1152" s="43"/>
      <c r="S1152" s="43"/>
      <c r="T1152" s="43"/>
      <c r="U1152" s="43"/>
      <c r="V1152" s="43"/>
      <c r="W1152" s="43"/>
      <c r="X1152" s="43"/>
      <c r="Y1152" s="43"/>
      <c r="Z1152" s="43"/>
      <c r="AA1152" s="43"/>
      <c r="AB1152" s="43"/>
      <c r="AC1152" s="43"/>
      <c r="AD1152" s="43"/>
      <c r="AE1152" s="43"/>
      <c r="AF1152" s="43"/>
      <c r="AG1152" s="43"/>
      <c r="AH1152" s="43"/>
      <c r="AI1152" s="43"/>
      <c r="AJ1152" s="43"/>
      <c r="AK1152" s="43"/>
      <c r="AL1152" s="43"/>
      <c r="AM1152" s="43"/>
      <c r="AN1152" s="43"/>
      <c r="AO1152" s="43"/>
      <c r="AP1152" s="43"/>
      <c r="AQ1152" s="43"/>
      <c r="AR1152" s="43"/>
      <c r="AS1152" s="43"/>
      <c r="AT1152" s="43"/>
      <c r="AU1152" s="43"/>
      <c r="AV1152" s="43"/>
      <c r="AW1152" s="43"/>
      <c r="AX1152" s="43"/>
      <c r="AY1152" s="43"/>
      <c r="AZ1152" s="43"/>
      <c r="BA1152" s="43"/>
      <c r="BB1152" s="43"/>
      <c r="BC1152" s="43"/>
      <c r="BD1152" s="43"/>
      <c r="BE1152" s="43"/>
      <c r="BF1152" s="43"/>
      <c r="BG1152" s="43"/>
      <c r="BH1152" s="43"/>
      <c r="BI1152" s="43"/>
      <c r="BJ1152" s="43"/>
      <c r="BK1152" s="43"/>
      <c r="BL1152" s="43"/>
      <c r="BM1152" s="43"/>
      <c r="BN1152" s="43"/>
      <c r="BO1152" s="43"/>
      <c r="BP1152" s="43"/>
      <c r="BQ1152" s="43"/>
      <c r="BR1152" s="43"/>
      <c r="BS1152" s="43"/>
      <c r="BT1152" s="43"/>
      <c r="BU1152" s="43"/>
      <c r="BV1152" s="43"/>
      <c r="BW1152" s="43"/>
      <c r="BX1152" s="43"/>
      <c r="BY1152" s="43"/>
      <c r="BZ1152" s="43"/>
      <c r="CA1152" s="43"/>
      <c r="CB1152" s="43"/>
      <c r="CC1152" s="43"/>
      <c r="CD1152" s="43"/>
      <c r="CE1152" s="43"/>
      <c r="CF1152" s="43"/>
    </row>
    <row r="1153" spans="18:84">
      <c r="R1153" s="43"/>
      <c r="S1153" s="43"/>
      <c r="T1153" s="43"/>
      <c r="U1153" s="43"/>
      <c r="V1153" s="43"/>
      <c r="W1153" s="43"/>
      <c r="X1153" s="43"/>
      <c r="Y1153" s="43"/>
      <c r="Z1153" s="43"/>
      <c r="AA1153" s="43"/>
      <c r="AB1153" s="43"/>
      <c r="AC1153" s="43"/>
      <c r="AD1153" s="43"/>
      <c r="AE1153" s="43"/>
      <c r="AF1153" s="43"/>
      <c r="AG1153" s="43"/>
      <c r="AH1153" s="43"/>
      <c r="AI1153" s="43"/>
      <c r="AJ1153" s="43"/>
      <c r="AK1153" s="43"/>
      <c r="AL1153" s="43"/>
      <c r="AM1153" s="43"/>
      <c r="AN1153" s="43"/>
      <c r="AO1153" s="43"/>
      <c r="AP1153" s="43"/>
      <c r="AQ1153" s="43"/>
      <c r="AR1153" s="43"/>
      <c r="AS1153" s="43"/>
      <c r="AT1153" s="43"/>
      <c r="AU1153" s="43"/>
      <c r="AV1153" s="43"/>
      <c r="AW1153" s="43"/>
      <c r="AX1153" s="43"/>
      <c r="AY1153" s="43"/>
      <c r="AZ1153" s="43"/>
      <c r="BA1153" s="43"/>
      <c r="BB1153" s="43"/>
      <c r="BC1153" s="43"/>
      <c r="BD1153" s="43"/>
      <c r="BE1153" s="43"/>
      <c r="BF1153" s="43"/>
      <c r="BG1153" s="43"/>
      <c r="BH1153" s="43"/>
      <c r="BI1153" s="43"/>
      <c r="BJ1153" s="43"/>
      <c r="BK1153" s="43"/>
      <c r="BL1153" s="43"/>
      <c r="BM1153" s="43"/>
      <c r="BN1153" s="43"/>
      <c r="BO1153" s="43"/>
      <c r="BP1153" s="43"/>
      <c r="BQ1153" s="43"/>
      <c r="BR1153" s="43"/>
      <c r="BS1153" s="43"/>
      <c r="BT1153" s="43"/>
      <c r="BU1153" s="43"/>
      <c r="BV1153" s="43"/>
      <c r="BW1153" s="43"/>
      <c r="BX1153" s="43"/>
      <c r="BY1153" s="43"/>
      <c r="BZ1153" s="43"/>
      <c r="CA1153" s="43"/>
      <c r="CB1153" s="43"/>
      <c r="CC1153" s="43"/>
      <c r="CD1153" s="43"/>
      <c r="CE1153" s="43"/>
      <c r="CF1153" s="43"/>
    </row>
    <row r="1154" spans="18:84">
      <c r="R1154" s="43"/>
      <c r="S1154" s="43"/>
      <c r="T1154" s="43"/>
      <c r="U1154" s="43"/>
      <c r="V1154" s="43"/>
      <c r="W1154" s="43"/>
      <c r="X1154" s="43"/>
      <c r="Y1154" s="43"/>
      <c r="Z1154" s="43"/>
      <c r="AA1154" s="43"/>
      <c r="AB1154" s="43"/>
      <c r="AC1154" s="43"/>
      <c r="AD1154" s="43"/>
      <c r="AE1154" s="43"/>
      <c r="AF1154" s="43"/>
      <c r="AG1154" s="43"/>
      <c r="AH1154" s="43"/>
      <c r="AI1154" s="43"/>
      <c r="AJ1154" s="43"/>
      <c r="AK1154" s="43"/>
      <c r="AL1154" s="43"/>
      <c r="AM1154" s="43"/>
      <c r="AN1154" s="43"/>
      <c r="AO1154" s="43"/>
      <c r="AP1154" s="43"/>
      <c r="AQ1154" s="43"/>
      <c r="AR1154" s="43"/>
      <c r="AS1154" s="43"/>
      <c r="AT1154" s="43"/>
      <c r="AU1154" s="43"/>
      <c r="AV1154" s="43"/>
      <c r="AW1154" s="43"/>
      <c r="AX1154" s="43"/>
      <c r="AY1154" s="43"/>
      <c r="AZ1154" s="43"/>
      <c r="BA1154" s="43"/>
      <c r="BB1154" s="43"/>
      <c r="BC1154" s="43"/>
      <c r="BD1154" s="43"/>
      <c r="BE1154" s="43"/>
      <c r="BF1154" s="43"/>
      <c r="BG1154" s="43"/>
      <c r="BH1154" s="43"/>
      <c r="BI1154" s="43"/>
      <c r="BJ1154" s="43"/>
      <c r="BK1154" s="43"/>
      <c r="BL1154" s="43"/>
      <c r="BM1154" s="43"/>
      <c r="BN1154" s="43"/>
      <c r="BO1154" s="43"/>
      <c r="BP1154" s="43"/>
      <c r="BQ1154" s="43"/>
      <c r="BR1154" s="43"/>
      <c r="BS1154" s="43"/>
      <c r="BT1154" s="43"/>
      <c r="BU1154" s="43"/>
      <c r="BV1154" s="43"/>
      <c r="BW1154" s="43"/>
      <c r="BX1154" s="43"/>
      <c r="BY1154" s="43"/>
      <c r="BZ1154" s="43"/>
      <c r="CA1154" s="43"/>
      <c r="CB1154" s="43"/>
      <c r="CC1154" s="43"/>
      <c r="CD1154" s="43"/>
      <c r="CE1154" s="43"/>
      <c r="CF1154" s="43"/>
    </row>
    <row r="1155" spans="18:84">
      <c r="R1155" s="43"/>
      <c r="S1155" s="43"/>
      <c r="T1155" s="43"/>
      <c r="U1155" s="43"/>
      <c r="V1155" s="43"/>
      <c r="W1155" s="43"/>
      <c r="X1155" s="43"/>
      <c r="Y1155" s="43"/>
      <c r="Z1155" s="43"/>
      <c r="AA1155" s="43"/>
      <c r="AB1155" s="43"/>
      <c r="AC1155" s="43"/>
      <c r="AD1155" s="43"/>
      <c r="AE1155" s="43"/>
      <c r="AF1155" s="43"/>
      <c r="AG1155" s="43"/>
      <c r="AH1155" s="43"/>
      <c r="AI1155" s="43"/>
      <c r="AJ1155" s="43"/>
      <c r="AK1155" s="43"/>
      <c r="AL1155" s="43"/>
      <c r="AM1155" s="43"/>
      <c r="AN1155" s="43"/>
      <c r="AO1155" s="43"/>
      <c r="AP1155" s="43"/>
      <c r="AQ1155" s="43"/>
      <c r="AR1155" s="43"/>
      <c r="AS1155" s="43"/>
      <c r="AT1155" s="43"/>
      <c r="AU1155" s="43"/>
      <c r="AV1155" s="43"/>
      <c r="AW1155" s="43"/>
      <c r="AX1155" s="43"/>
      <c r="AY1155" s="43"/>
      <c r="AZ1155" s="43"/>
      <c r="BA1155" s="43"/>
      <c r="BB1155" s="43"/>
      <c r="BC1155" s="43"/>
      <c r="BD1155" s="43"/>
      <c r="BE1155" s="43"/>
      <c r="BF1155" s="43"/>
      <c r="BG1155" s="43"/>
      <c r="BH1155" s="43"/>
      <c r="BI1155" s="43"/>
      <c r="BJ1155" s="43"/>
      <c r="BK1155" s="43"/>
      <c r="BL1155" s="43"/>
      <c r="BM1155" s="43"/>
      <c r="BN1155" s="43"/>
      <c r="BO1155" s="43"/>
      <c r="BP1155" s="43"/>
      <c r="BQ1155" s="43"/>
      <c r="BR1155" s="43"/>
      <c r="BS1155" s="43"/>
      <c r="BT1155" s="43"/>
      <c r="BU1155" s="43"/>
      <c r="BV1155" s="43"/>
      <c r="BW1155" s="43"/>
      <c r="BX1155" s="43"/>
      <c r="BY1155" s="43"/>
      <c r="BZ1155" s="43"/>
      <c r="CA1155" s="43"/>
      <c r="CB1155" s="43"/>
      <c r="CC1155" s="43"/>
      <c r="CD1155" s="43"/>
      <c r="CE1155" s="43"/>
      <c r="CF1155" s="43"/>
    </row>
    <row r="1156" spans="18:84">
      <c r="R1156" s="43"/>
      <c r="S1156" s="43"/>
      <c r="T1156" s="43"/>
      <c r="U1156" s="43"/>
      <c r="V1156" s="43"/>
      <c r="W1156" s="43"/>
      <c r="X1156" s="43"/>
      <c r="Y1156" s="43"/>
      <c r="Z1156" s="43"/>
      <c r="AA1156" s="43"/>
      <c r="AB1156" s="43"/>
      <c r="AC1156" s="43"/>
      <c r="AD1156" s="43"/>
      <c r="AE1156" s="43"/>
      <c r="AF1156" s="43"/>
      <c r="AG1156" s="43"/>
      <c r="AH1156" s="43"/>
      <c r="AI1156" s="43"/>
      <c r="AJ1156" s="43"/>
      <c r="AK1156" s="43"/>
      <c r="AL1156" s="43"/>
      <c r="AM1156" s="43"/>
      <c r="AN1156" s="43"/>
      <c r="AO1156" s="43"/>
      <c r="AP1156" s="43"/>
      <c r="AQ1156" s="43"/>
      <c r="AR1156" s="43"/>
      <c r="AS1156" s="43"/>
      <c r="AT1156" s="43"/>
      <c r="AU1156" s="43"/>
      <c r="AV1156" s="43"/>
      <c r="AW1156" s="43"/>
      <c r="AX1156" s="43"/>
      <c r="AY1156" s="43"/>
      <c r="AZ1156" s="43"/>
      <c r="BA1156" s="43"/>
      <c r="BB1156" s="43"/>
      <c r="BC1156" s="43"/>
      <c r="BD1156" s="43"/>
      <c r="BE1156" s="43"/>
      <c r="BF1156" s="43"/>
      <c r="BG1156" s="43"/>
      <c r="BH1156" s="43"/>
      <c r="BI1156" s="43"/>
      <c r="BJ1156" s="43"/>
      <c r="BK1156" s="43"/>
      <c r="BL1156" s="43"/>
      <c r="BM1156" s="43"/>
      <c r="BN1156" s="43"/>
      <c r="BO1156" s="43"/>
      <c r="BP1156" s="43"/>
      <c r="BQ1156" s="43"/>
      <c r="BR1156" s="43"/>
      <c r="BS1156" s="43"/>
      <c r="BT1156" s="43"/>
      <c r="BU1156" s="43"/>
      <c r="BV1156" s="43"/>
      <c r="BW1156" s="43"/>
      <c r="BX1156" s="43"/>
      <c r="BY1156" s="43"/>
      <c r="BZ1156" s="43"/>
      <c r="CA1156" s="43"/>
      <c r="CB1156" s="43"/>
      <c r="CC1156" s="43"/>
      <c r="CD1156" s="43"/>
      <c r="CE1156" s="43"/>
      <c r="CF1156" s="43"/>
    </row>
    <row r="1157" spans="18:84">
      <c r="R1157" s="43"/>
      <c r="S1157" s="43"/>
      <c r="T1157" s="43"/>
      <c r="U1157" s="43"/>
      <c r="V1157" s="43"/>
      <c r="W1157" s="43"/>
      <c r="X1157" s="43"/>
      <c r="Y1157" s="43"/>
      <c r="Z1157" s="43"/>
      <c r="AA1157" s="43"/>
      <c r="AB1157" s="43"/>
      <c r="AC1157" s="43"/>
      <c r="AD1157" s="43"/>
      <c r="AE1157" s="43"/>
      <c r="AF1157" s="43"/>
      <c r="AG1157" s="43"/>
      <c r="AH1157" s="43"/>
      <c r="AI1157" s="43"/>
      <c r="AJ1157" s="43"/>
      <c r="AK1157" s="43"/>
      <c r="AL1157" s="43"/>
      <c r="AM1157" s="43"/>
      <c r="AN1157" s="43"/>
      <c r="AO1157" s="43"/>
      <c r="AP1157" s="43"/>
      <c r="AQ1157" s="43"/>
      <c r="AR1157" s="43"/>
      <c r="AS1157" s="43"/>
      <c r="AT1157" s="43"/>
      <c r="AU1157" s="43"/>
      <c r="AV1157" s="43"/>
      <c r="AW1157" s="43"/>
      <c r="AX1157" s="43"/>
      <c r="AY1157" s="43"/>
      <c r="AZ1157" s="43"/>
      <c r="BA1157" s="43"/>
      <c r="BB1157" s="43"/>
      <c r="BC1157" s="43"/>
      <c r="BD1157" s="43"/>
      <c r="BE1157" s="43"/>
      <c r="BF1157" s="43"/>
      <c r="BG1157" s="43"/>
      <c r="BH1157" s="43"/>
      <c r="BI1157" s="43"/>
      <c r="BJ1157" s="43"/>
      <c r="BK1157" s="43"/>
      <c r="BL1157" s="43"/>
      <c r="BM1157" s="43"/>
      <c r="BN1157" s="43"/>
      <c r="BO1157" s="43"/>
      <c r="BP1157" s="43"/>
      <c r="BQ1157" s="43"/>
      <c r="BR1157" s="43"/>
      <c r="BS1157" s="43"/>
      <c r="BT1157" s="43"/>
      <c r="BU1157" s="43"/>
      <c r="BV1157" s="43"/>
      <c r="BW1157" s="43"/>
      <c r="BX1157" s="43"/>
      <c r="BY1157" s="43"/>
      <c r="BZ1157" s="43"/>
      <c r="CA1157" s="43"/>
      <c r="CB1157" s="43"/>
      <c r="CC1157" s="43"/>
      <c r="CD1157" s="43"/>
      <c r="CE1157" s="43"/>
      <c r="CF1157" s="43"/>
    </row>
    <row r="1158" spans="18:84">
      <c r="R1158" s="43"/>
      <c r="S1158" s="43"/>
      <c r="T1158" s="43"/>
      <c r="U1158" s="43"/>
      <c r="V1158" s="43"/>
      <c r="W1158" s="43"/>
      <c r="X1158" s="43"/>
      <c r="Y1158" s="43"/>
      <c r="Z1158" s="43"/>
      <c r="AA1158" s="43"/>
      <c r="AB1158" s="43"/>
      <c r="AC1158" s="43"/>
      <c r="AD1158" s="43"/>
      <c r="AE1158" s="43"/>
      <c r="AF1158" s="43"/>
      <c r="AG1158" s="43"/>
      <c r="AH1158" s="43"/>
      <c r="AI1158" s="43"/>
      <c r="AJ1158" s="43"/>
      <c r="AK1158" s="43"/>
      <c r="AL1158" s="43"/>
      <c r="AM1158" s="43"/>
      <c r="AN1158" s="43"/>
      <c r="AO1158" s="43"/>
      <c r="AP1158" s="43"/>
      <c r="AQ1158" s="43"/>
      <c r="AR1158" s="43"/>
      <c r="AS1158" s="43"/>
      <c r="AT1158" s="43"/>
      <c r="AU1158" s="43"/>
      <c r="AV1158" s="43"/>
      <c r="AW1158" s="43"/>
      <c r="AX1158" s="43"/>
      <c r="AY1158" s="43"/>
      <c r="AZ1158" s="43"/>
      <c r="BA1158" s="43"/>
      <c r="BB1158" s="43"/>
      <c r="BC1158" s="43"/>
      <c r="BD1158" s="43"/>
      <c r="BE1158" s="43"/>
      <c r="BF1158" s="43"/>
      <c r="BG1158" s="43"/>
      <c r="BH1158" s="43"/>
      <c r="BI1158" s="43"/>
      <c r="BJ1158" s="43"/>
      <c r="BK1158" s="43"/>
      <c r="BL1158" s="43"/>
      <c r="BM1158" s="43"/>
      <c r="BN1158" s="43"/>
      <c r="BO1158" s="43"/>
      <c r="BP1158" s="43"/>
      <c r="BQ1158" s="43"/>
      <c r="BR1158" s="43"/>
      <c r="BS1158" s="43"/>
      <c r="BT1158" s="43"/>
      <c r="BU1158" s="43"/>
      <c r="BV1158" s="43"/>
      <c r="BW1158" s="43"/>
      <c r="BX1158" s="43"/>
      <c r="BY1158" s="43"/>
      <c r="BZ1158" s="43"/>
      <c r="CA1158" s="43"/>
      <c r="CB1158" s="43"/>
      <c r="CC1158" s="43"/>
      <c r="CD1158" s="43"/>
      <c r="CE1158" s="43"/>
      <c r="CF1158" s="43"/>
    </row>
    <row r="1159" spans="18:84">
      <c r="R1159" s="43"/>
      <c r="S1159" s="43"/>
      <c r="T1159" s="43"/>
      <c r="U1159" s="43"/>
      <c r="V1159" s="43"/>
      <c r="W1159" s="43"/>
      <c r="X1159" s="43"/>
      <c r="Y1159" s="43"/>
      <c r="Z1159" s="43"/>
      <c r="AA1159" s="43"/>
      <c r="AB1159" s="43"/>
      <c r="AC1159" s="43"/>
      <c r="AD1159" s="43"/>
      <c r="AE1159" s="43"/>
      <c r="AF1159" s="43"/>
      <c r="AG1159" s="43"/>
      <c r="AH1159" s="43"/>
      <c r="AI1159" s="43"/>
      <c r="AJ1159" s="43"/>
      <c r="AK1159" s="43"/>
      <c r="AL1159" s="43"/>
      <c r="AM1159" s="43"/>
      <c r="AN1159" s="43"/>
      <c r="AO1159" s="43"/>
      <c r="AP1159" s="43"/>
      <c r="AQ1159" s="43"/>
      <c r="AR1159" s="43"/>
      <c r="AS1159" s="43"/>
      <c r="AT1159" s="43"/>
      <c r="AU1159" s="43"/>
      <c r="AV1159" s="43"/>
      <c r="AW1159" s="43"/>
      <c r="AX1159" s="43"/>
      <c r="AY1159" s="43"/>
      <c r="AZ1159" s="43"/>
      <c r="BA1159" s="43"/>
      <c r="BB1159" s="43"/>
      <c r="BC1159" s="43"/>
      <c r="BD1159" s="43"/>
      <c r="BE1159" s="43"/>
      <c r="BF1159" s="43"/>
      <c r="BG1159" s="43"/>
      <c r="BH1159" s="43"/>
      <c r="BI1159" s="43"/>
      <c r="BJ1159" s="43"/>
      <c r="BK1159" s="43"/>
      <c r="BL1159" s="43"/>
      <c r="BM1159" s="43"/>
      <c r="BN1159" s="43"/>
      <c r="BO1159" s="43"/>
      <c r="BP1159" s="43"/>
      <c r="BQ1159" s="43"/>
      <c r="BR1159" s="43"/>
      <c r="BS1159" s="43"/>
      <c r="BT1159" s="43"/>
      <c r="BU1159" s="43"/>
      <c r="BV1159" s="43"/>
      <c r="BW1159" s="43"/>
      <c r="BX1159" s="43"/>
      <c r="BY1159" s="43"/>
      <c r="BZ1159" s="43"/>
      <c r="CA1159" s="43"/>
      <c r="CB1159" s="43"/>
      <c r="CC1159" s="43"/>
      <c r="CD1159" s="43"/>
      <c r="CE1159" s="43"/>
      <c r="CF1159" s="43"/>
    </row>
    <row r="1160" spans="18:84">
      <c r="R1160" s="43"/>
      <c r="S1160" s="43"/>
      <c r="T1160" s="43"/>
      <c r="U1160" s="43"/>
      <c r="V1160" s="43"/>
      <c r="W1160" s="43"/>
      <c r="X1160" s="43"/>
      <c r="Y1160" s="43"/>
      <c r="Z1160" s="43"/>
      <c r="AA1160" s="43"/>
      <c r="AB1160" s="43"/>
      <c r="AC1160" s="43"/>
      <c r="AD1160" s="43"/>
      <c r="AE1160" s="43"/>
      <c r="AF1160" s="43"/>
      <c r="AG1160" s="43"/>
      <c r="AH1160" s="43"/>
      <c r="AI1160" s="43"/>
      <c r="AJ1160" s="43"/>
      <c r="AK1160" s="43"/>
      <c r="AL1160" s="43"/>
      <c r="AM1160" s="43"/>
      <c r="AN1160" s="43"/>
      <c r="AO1160" s="43"/>
      <c r="AP1160" s="43"/>
      <c r="AQ1160" s="43"/>
      <c r="AR1160" s="43"/>
      <c r="AS1160" s="43"/>
      <c r="AT1160" s="43"/>
      <c r="AU1160" s="43"/>
      <c r="AV1160" s="43"/>
      <c r="AW1160" s="43"/>
      <c r="AX1160" s="43"/>
      <c r="AY1160" s="43"/>
      <c r="AZ1160" s="43"/>
      <c r="BA1160" s="43"/>
      <c r="BB1160" s="43"/>
      <c r="BC1160" s="43"/>
      <c r="BD1160" s="43"/>
      <c r="BE1160" s="43"/>
      <c r="BF1160" s="43"/>
      <c r="BG1160" s="43"/>
      <c r="BH1160" s="43"/>
      <c r="BI1160" s="43"/>
      <c r="BJ1160" s="43"/>
      <c r="BK1160" s="43"/>
      <c r="BL1160" s="43"/>
      <c r="BM1160" s="43"/>
      <c r="BN1160" s="43"/>
      <c r="BO1160" s="43"/>
      <c r="BP1160" s="43"/>
      <c r="BQ1160" s="43"/>
      <c r="BR1160" s="43"/>
      <c r="BS1160" s="43"/>
      <c r="BT1160" s="43"/>
      <c r="BU1160" s="43"/>
      <c r="BV1160" s="43"/>
      <c r="BW1160" s="43"/>
      <c r="BX1160" s="43"/>
      <c r="BY1160" s="43"/>
      <c r="BZ1160" s="43"/>
      <c r="CA1160" s="43"/>
      <c r="CB1160" s="43"/>
      <c r="CC1160" s="43"/>
      <c r="CD1160" s="43"/>
      <c r="CE1160" s="43"/>
      <c r="CF1160" s="43"/>
    </row>
    <row r="1161" spans="18:84">
      <c r="R1161" s="43"/>
      <c r="S1161" s="43"/>
      <c r="T1161" s="43"/>
      <c r="U1161" s="43"/>
      <c r="V1161" s="43"/>
      <c r="W1161" s="43"/>
      <c r="X1161" s="43"/>
      <c r="Y1161" s="43"/>
      <c r="Z1161" s="43"/>
      <c r="AA1161" s="43"/>
      <c r="AB1161" s="43"/>
      <c r="AC1161" s="43"/>
      <c r="AD1161" s="43"/>
      <c r="AE1161" s="43"/>
      <c r="AF1161" s="43"/>
      <c r="AG1161" s="43"/>
      <c r="AH1161" s="43"/>
      <c r="AI1161" s="43"/>
      <c r="AJ1161" s="43"/>
      <c r="AK1161" s="43"/>
      <c r="AL1161" s="43"/>
      <c r="AM1161" s="43"/>
      <c r="AN1161" s="43"/>
      <c r="AO1161" s="43"/>
      <c r="AP1161" s="43"/>
      <c r="AQ1161" s="43"/>
      <c r="AR1161" s="43"/>
      <c r="AS1161" s="43"/>
      <c r="AT1161" s="43"/>
      <c r="AU1161" s="43"/>
      <c r="AV1161" s="43"/>
      <c r="AW1161" s="43"/>
      <c r="AX1161" s="43"/>
      <c r="AY1161" s="43"/>
      <c r="AZ1161" s="43"/>
      <c r="BA1161" s="43"/>
      <c r="BB1161" s="43"/>
      <c r="BC1161" s="43"/>
      <c r="BD1161" s="43"/>
      <c r="BE1161" s="43"/>
      <c r="BF1161" s="43"/>
      <c r="BG1161" s="43"/>
      <c r="BH1161" s="43"/>
      <c r="BI1161" s="43"/>
      <c r="BJ1161" s="43"/>
      <c r="BK1161" s="43"/>
      <c r="BL1161" s="43"/>
      <c r="BM1161" s="43"/>
      <c r="BN1161" s="43"/>
      <c r="BO1161" s="43"/>
      <c r="BP1161" s="43"/>
      <c r="BQ1161" s="43"/>
      <c r="BR1161" s="43"/>
      <c r="BS1161" s="43"/>
      <c r="BT1161" s="43"/>
      <c r="BU1161" s="43"/>
      <c r="BV1161" s="43"/>
      <c r="BW1161" s="43"/>
      <c r="BX1161" s="43"/>
      <c r="BY1161" s="43"/>
      <c r="BZ1161" s="43"/>
      <c r="CA1161" s="43"/>
      <c r="CB1161" s="43"/>
      <c r="CC1161" s="43"/>
      <c r="CD1161" s="43"/>
      <c r="CE1161" s="43"/>
      <c r="CF1161" s="43"/>
    </row>
    <row r="1162" spans="18:84">
      <c r="R1162" s="43"/>
      <c r="S1162" s="43"/>
      <c r="T1162" s="43"/>
      <c r="U1162" s="43"/>
      <c r="V1162" s="43"/>
      <c r="W1162" s="43"/>
      <c r="X1162" s="43"/>
      <c r="Y1162" s="43"/>
      <c r="Z1162" s="43"/>
      <c r="AA1162" s="43"/>
      <c r="AB1162" s="43"/>
      <c r="AC1162" s="43"/>
      <c r="AD1162" s="43"/>
      <c r="AE1162" s="43"/>
      <c r="AF1162" s="43"/>
      <c r="AG1162" s="43"/>
      <c r="AH1162" s="43"/>
      <c r="AI1162" s="43"/>
      <c r="AJ1162" s="43"/>
      <c r="AK1162" s="43"/>
      <c r="AL1162" s="43"/>
      <c r="AM1162" s="43"/>
      <c r="AN1162" s="43"/>
      <c r="AO1162" s="43"/>
      <c r="AP1162" s="43"/>
      <c r="AQ1162" s="43"/>
      <c r="AR1162" s="43"/>
      <c r="AS1162" s="43"/>
      <c r="AT1162" s="43"/>
      <c r="AU1162" s="43"/>
      <c r="AV1162" s="43"/>
      <c r="AW1162" s="43"/>
      <c r="AX1162" s="43"/>
      <c r="AY1162" s="43"/>
      <c r="AZ1162" s="43"/>
      <c r="BA1162" s="43"/>
      <c r="BB1162" s="43"/>
      <c r="BC1162" s="43"/>
      <c r="BD1162" s="43"/>
      <c r="BE1162" s="43"/>
      <c r="BF1162" s="43"/>
      <c r="BG1162" s="43"/>
      <c r="BH1162" s="43"/>
      <c r="BI1162" s="43"/>
      <c r="BJ1162" s="43"/>
      <c r="BK1162" s="43"/>
      <c r="BL1162" s="43"/>
      <c r="BM1162" s="43"/>
      <c r="BN1162" s="43"/>
      <c r="BO1162" s="43"/>
      <c r="BP1162" s="43"/>
      <c r="BQ1162" s="43"/>
      <c r="BR1162" s="43"/>
      <c r="BS1162" s="43"/>
      <c r="BT1162" s="43"/>
      <c r="BU1162" s="43"/>
      <c r="BV1162" s="43"/>
      <c r="BW1162" s="43"/>
      <c r="BX1162" s="43"/>
      <c r="BY1162" s="43"/>
      <c r="BZ1162" s="43"/>
      <c r="CA1162" s="43"/>
      <c r="CB1162" s="43"/>
      <c r="CC1162" s="43"/>
      <c r="CD1162" s="43"/>
      <c r="CE1162" s="43"/>
      <c r="CF1162" s="43"/>
    </row>
    <row r="1163" spans="18:84">
      <c r="R1163" s="43"/>
      <c r="S1163" s="43"/>
      <c r="T1163" s="43"/>
      <c r="U1163" s="43"/>
      <c r="V1163" s="43"/>
      <c r="W1163" s="43"/>
      <c r="X1163" s="43"/>
      <c r="Y1163" s="43"/>
      <c r="Z1163" s="43"/>
      <c r="AA1163" s="43"/>
      <c r="AB1163" s="43"/>
      <c r="AC1163" s="43"/>
      <c r="AD1163" s="43"/>
      <c r="AE1163" s="43"/>
      <c r="AF1163" s="43"/>
      <c r="AG1163" s="43"/>
      <c r="AH1163" s="43"/>
      <c r="AI1163" s="43"/>
      <c r="AJ1163" s="43"/>
      <c r="AK1163" s="43"/>
      <c r="AL1163" s="43"/>
      <c r="AM1163" s="43"/>
      <c r="AN1163" s="43"/>
      <c r="AO1163" s="43"/>
      <c r="AP1163" s="43"/>
      <c r="AQ1163" s="43"/>
      <c r="AR1163" s="43"/>
      <c r="AS1163" s="43"/>
      <c r="AT1163" s="43"/>
      <c r="AU1163" s="43"/>
      <c r="AV1163" s="43"/>
      <c r="AW1163" s="43"/>
      <c r="AX1163" s="43"/>
      <c r="AY1163" s="43"/>
      <c r="AZ1163" s="43"/>
      <c r="BA1163" s="43"/>
      <c r="BB1163" s="43"/>
      <c r="BC1163" s="43"/>
      <c r="BD1163" s="43"/>
      <c r="BE1163" s="43"/>
      <c r="BF1163" s="43"/>
      <c r="BG1163" s="43"/>
      <c r="BH1163" s="43"/>
      <c r="BI1163" s="43"/>
      <c r="BJ1163" s="43"/>
      <c r="BK1163" s="43"/>
      <c r="BL1163" s="43"/>
      <c r="BM1163" s="43"/>
      <c r="BN1163" s="43"/>
      <c r="BO1163" s="43"/>
      <c r="BP1163" s="43"/>
      <c r="BQ1163" s="43"/>
      <c r="BR1163" s="43"/>
      <c r="BS1163" s="43"/>
      <c r="BT1163" s="43"/>
      <c r="BU1163" s="43"/>
      <c r="BV1163" s="43"/>
      <c r="BW1163" s="43"/>
      <c r="BX1163" s="43"/>
      <c r="BY1163" s="43"/>
      <c r="BZ1163" s="43"/>
      <c r="CA1163" s="43"/>
      <c r="CB1163" s="43"/>
      <c r="CC1163" s="43"/>
      <c r="CD1163" s="43"/>
      <c r="CE1163" s="43"/>
      <c r="CF1163" s="43"/>
    </row>
    <row r="1164" spans="18:84">
      <c r="R1164" s="43"/>
      <c r="S1164" s="43"/>
      <c r="T1164" s="43"/>
      <c r="U1164" s="43"/>
      <c r="V1164" s="43"/>
      <c r="W1164" s="43"/>
      <c r="X1164" s="43"/>
      <c r="Y1164" s="43"/>
      <c r="Z1164" s="43"/>
      <c r="AA1164" s="43"/>
      <c r="AB1164" s="43"/>
      <c r="AC1164" s="43"/>
      <c r="AD1164" s="43"/>
      <c r="AE1164" s="43"/>
      <c r="AF1164" s="43"/>
      <c r="AG1164" s="43"/>
      <c r="AH1164" s="43"/>
      <c r="AI1164" s="43"/>
      <c r="AJ1164" s="43"/>
      <c r="AK1164" s="43"/>
      <c r="AL1164" s="43"/>
      <c r="AM1164" s="43"/>
      <c r="AN1164" s="43"/>
      <c r="AO1164" s="43"/>
      <c r="AP1164" s="43"/>
      <c r="AQ1164" s="43"/>
      <c r="AR1164" s="43"/>
      <c r="AS1164" s="43"/>
      <c r="AT1164" s="43"/>
      <c r="AU1164" s="43"/>
      <c r="AV1164" s="43"/>
      <c r="AW1164" s="43"/>
      <c r="AX1164" s="43"/>
      <c r="AY1164" s="43"/>
      <c r="AZ1164" s="43"/>
      <c r="BA1164" s="43"/>
      <c r="BB1164" s="43"/>
      <c r="BC1164" s="43"/>
      <c r="BD1164" s="43"/>
      <c r="BE1164" s="43"/>
      <c r="BF1164" s="43"/>
      <c r="BG1164" s="43"/>
      <c r="BH1164" s="43"/>
      <c r="BI1164" s="43"/>
      <c r="BJ1164" s="43"/>
      <c r="BK1164" s="43"/>
      <c r="BL1164" s="43"/>
      <c r="BM1164" s="43"/>
      <c r="BN1164" s="43"/>
      <c r="BO1164" s="43"/>
      <c r="BP1164" s="43"/>
      <c r="BQ1164" s="43"/>
      <c r="BR1164" s="43"/>
      <c r="BS1164" s="43"/>
      <c r="BT1164" s="43"/>
      <c r="BU1164" s="43"/>
      <c r="BV1164" s="43"/>
      <c r="BW1164" s="43"/>
      <c r="BX1164" s="43"/>
      <c r="BY1164" s="43"/>
      <c r="BZ1164" s="43"/>
      <c r="CA1164" s="43"/>
      <c r="CB1164" s="43"/>
      <c r="CC1164" s="43"/>
      <c r="CD1164" s="43"/>
      <c r="CE1164" s="43"/>
      <c r="CF1164" s="43"/>
    </row>
    <row r="1165" spans="18:84">
      <c r="R1165" s="43"/>
      <c r="S1165" s="43"/>
      <c r="T1165" s="43"/>
      <c r="U1165" s="43"/>
      <c r="V1165" s="43"/>
      <c r="W1165" s="43"/>
      <c r="X1165" s="43"/>
      <c r="Y1165" s="43"/>
      <c r="Z1165" s="43"/>
      <c r="AA1165" s="43"/>
      <c r="AB1165" s="43"/>
      <c r="AC1165" s="43"/>
      <c r="AD1165" s="43"/>
      <c r="AE1165" s="43"/>
      <c r="AF1165" s="43"/>
      <c r="AG1165" s="43"/>
      <c r="AH1165" s="43"/>
      <c r="AI1165" s="43"/>
      <c r="AJ1165" s="43"/>
      <c r="AK1165" s="43"/>
      <c r="AL1165" s="43"/>
      <c r="AM1165" s="43"/>
      <c r="AN1165" s="43"/>
      <c r="AO1165" s="43"/>
      <c r="AP1165" s="43"/>
      <c r="AQ1165" s="43"/>
      <c r="AR1165" s="43"/>
      <c r="AS1165" s="43"/>
      <c r="AT1165" s="43"/>
      <c r="AU1165" s="43"/>
      <c r="AV1165" s="43"/>
      <c r="AW1165" s="43"/>
      <c r="AX1165" s="43"/>
      <c r="AY1165" s="43"/>
      <c r="AZ1165" s="43"/>
      <c r="BA1165" s="43"/>
      <c r="BB1165" s="43"/>
      <c r="BC1165" s="43"/>
      <c r="BD1165" s="43"/>
      <c r="BE1165" s="43"/>
      <c r="BF1165" s="43"/>
      <c r="BG1165" s="43"/>
      <c r="BH1165" s="43"/>
      <c r="BI1165" s="43"/>
      <c r="BJ1165" s="43"/>
      <c r="BK1165" s="43"/>
      <c r="BL1165" s="43"/>
      <c r="BM1165" s="43"/>
      <c r="BN1165" s="43"/>
      <c r="BO1165" s="43"/>
      <c r="BP1165" s="43"/>
      <c r="BQ1165" s="43"/>
      <c r="BR1165" s="43"/>
      <c r="BS1165" s="43"/>
      <c r="BT1165" s="43"/>
      <c r="BU1165" s="43"/>
      <c r="BV1165" s="43"/>
      <c r="BW1165" s="43"/>
      <c r="BX1165" s="43"/>
      <c r="BY1165" s="43"/>
      <c r="BZ1165" s="43"/>
      <c r="CA1165" s="43"/>
      <c r="CB1165" s="43"/>
      <c r="CC1165" s="43"/>
      <c r="CD1165" s="43"/>
      <c r="CE1165" s="43"/>
      <c r="CF1165" s="43"/>
    </row>
    <row r="1166" spans="18:84">
      <c r="R1166" s="43"/>
      <c r="S1166" s="43"/>
      <c r="T1166" s="43"/>
      <c r="U1166" s="43"/>
      <c r="V1166" s="43"/>
      <c r="W1166" s="43"/>
      <c r="X1166" s="43"/>
      <c r="Y1166" s="43"/>
      <c r="Z1166" s="43"/>
      <c r="AA1166" s="43"/>
      <c r="AB1166" s="43"/>
      <c r="AC1166" s="43"/>
      <c r="AD1166" s="43"/>
      <c r="AE1166" s="43"/>
      <c r="AF1166" s="43"/>
      <c r="AG1166" s="43"/>
      <c r="AH1166" s="43"/>
      <c r="AI1166" s="43"/>
      <c r="AJ1166" s="43"/>
      <c r="AK1166" s="43"/>
      <c r="AL1166" s="43"/>
      <c r="AM1166" s="43"/>
      <c r="AN1166" s="43"/>
      <c r="AO1166" s="43"/>
      <c r="AP1166" s="43"/>
      <c r="AQ1166" s="43"/>
      <c r="AR1166" s="43"/>
      <c r="AS1166" s="43"/>
      <c r="AT1166" s="43"/>
      <c r="AU1166" s="43"/>
      <c r="AV1166" s="43"/>
      <c r="AW1166" s="43"/>
      <c r="AX1166" s="43"/>
      <c r="AY1166" s="43"/>
      <c r="AZ1166" s="43"/>
      <c r="BA1166" s="43"/>
      <c r="BB1166" s="43"/>
      <c r="BC1166" s="43"/>
      <c r="BD1166" s="43"/>
      <c r="BE1166" s="43"/>
      <c r="BF1166" s="43"/>
      <c r="BG1166" s="43"/>
      <c r="BH1166" s="43"/>
      <c r="BI1166" s="43"/>
      <c r="BJ1166" s="43"/>
      <c r="BK1166" s="43"/>
      <c r="BL1166" s="43"/>
      <c r="BM1166" s="43"/>
      <c r="BN1166" s="43"/>
      <c r="BO1166" s="43"/>
      <c r="BP1166" s="43"/>
      <c r="BQ1166" s="43"/>
      <c r="BR1166" s="43"/>
      <c r="BS1166" s="43"/>
      <c r="BT1166" s="43"/>
      <c r="BU1166" s="43"/>
      <c r="BV1166" s="43"/>
      <c r="BW1166" s="43"/>
      <c r="BX1166" s="43"/>
      <c r="BY1166" s="43"/>
      <c r="BZ1166" s="43"/>
      <c r="CA1166" s="43"/>
      <c r="CB1166" s="43"/>
      <c r="CC1166" s="43"/>
      <c r="CD1166" s="43"/>
      <c r="CE1166" s="43"/>
      <c r="CF1166" s="43"/>
    </row>
    <row r="1167" spans="18:84">
      <c r="R1167" s="43"/>
      <c r="S1167" s="43"/>
      <c r="T1167" s="43"/>
      <c r="U1167" s="43"/>
      <c r="V1167" s="43"/>
      <c r="W1167" s="43"/>
      <c r="X1167" s="43"/>
      <c r="Y1167" s="43"/>
      <c r="Z1167" s="43"/>
      <c r="AA1167" s="43"/>
      <c r="AB1167" s="43"/>
      <c r="AC1167" s="43"/>
      <c r="AD1167" s="43"/>
      <c r="AE1167" s="43"/>
      <c r="AF1167" s="43"/>
      <c r="AG1167" s="43"/>
      <c r="AH1167" s="43"/>
      <c r="AI1167" s="43"/>
      <c r="AJ1167" s="43"/>
      <c r="AK1167" s="43"/>
      <c r="AL1167" s="43"/>
      <c r="AM1167" s="43"/>
      <c r="AN1167" s="43"/>
      <c r="AO1167" s="43"/>
      <c r="AP1167" s="43"/>
      <c r="AQ1167" s="43"/>
      <c r="AR1167" s="43"/>
      <c r="AS1167" s="43"/>
      <c r="AT1167" s="43"/>
      <c r="AU1167" s="43"/>
      <c r="AV1167" s="43"/>
      <c r="AW1167" s="43"/>
      <c r="AX1167" s="43"/>
      <c r="AY1167" s="43"/>
      <c r="AZ1167" s="43"/>
      <c r="BA1167" s="43"/>
      <c r="BB1167" s="43"/>
      <c r="BC1167" s="43"/>
      <c r="BD1167" s="43"/>
      <c r="BE1167" s="43"/>
      <c r="BF1167" s="43"/>
      <c r="BG1167" s="43"/>
      <c r="BH1167" s="43"/>
      <c r="BI1167" s="43"/>
      <c r="BJ1167" s="43"/>
      <c r="BK1167" s="43"/>
      <c r="BL1167" s="43"/>
      <c r="BM1167" s="43"/>
      <c r="BN1167" s="43"/>
      <c r="BO1167" s="43"/>
      <c r="BP1167" s="43"/>
      <c r="BQ1167" s="43"/>
      <c r="BR1167" s="43"/>
      <c r="BS1167" s="43"/>
      <c r="BT1167" s="43"/>
      <c r="BU1167" s="43"/>
      <c r="BV1167" s="43"/>
      <c r="BW1167" s="43"/>
      <c r="BX1167" s="43"/>
      <c r="BY1167" s="43"/>
      <c r="BZ1167" s="43"/>
      <c r="CA1167" s="43"/>
      <c r="CB1167" s="43"/>
      <c r="CC1167" s="43"/>
      <c r="CD1167" s="43"/>
      <c r="CE1167" s="43"/>
      <c r="CF1167" s="43"/>
    </row>
    <row r="1168" spans="18:84">
      <c r="R1168" s="43"/>
      <c r="S1168" s="43"/>
      <c r="T1168" s="43"/>
      <c r="U1168" s="43"/>
      <c r="V1168" s="43"/>
      <c r="W1168" s="43"/>
      <c r="X1168" s="43"/>
      <c r="Y1168" s="43"/>
      <c r="Z1168" s="43"/>
      <c r="AA1168" s="43"/>
      <c r="AB1168" s="43"/>
      <c r="AC1168" s="43"/>
      <c r="AD1168" s="43"/>
      <c r="AE1168" s="43"/>
      <c r="AF1168" s="43"/>
      <c r="AG1168" s="43"/>
      <c r="AH1168" s="43"/>
      <c r="AI1168" s="43"/>
      <c r="AJ1168" s="43"/>
      <c r="AK1168" s="43"/>
      <c r="AL1168" s="43"/>
      <c r="AM1168" s="43"/>
      <c r="AN1168" s="43"/>
      <c r="AO1168" s="43"/>
      <c r="AP1168" s="43"/>
      <c r="AQ1168" s="43"/>
      <c r="AR1168" s="43"/>
      <c r="AS1168" s="43"/>
      <c r="AT1168" s="43"/>
      <c r="AU1168" s="43"/>
      <c r="AV1168" s="43"/>
      <c r="AW1168" s="43"/>
      <c r="AX1168" s="43"/>
      <c r="AY1168" s="43"/>
      <c r="AZ1168" s="43"/>
      <c r="BA1168" s="43"/>
      <c r="BB1168" s="43"/>
      <c r="BC1168" s="43"/>
      <c r="BD1168" s="43"/>
      <c r="BE1168" s="43"/>
      <c r="BF1168" s="43"/>
      <c r="BG1168" s="43"/>
      <c r="BH1168" s="43"/>
      <c r="BI1168" s="43"/>
      <c r="BJ1168" s="43"/>
      <c r="BK1168" s="43"/>
      <c r="BL1168" s="43"/>
      <c r="BM1168" s="43"/>
      <c r="BN1168" s="43"/>
      <c r="BO1168" s="43"/>
      <c r="BP1168" s="43"/>
      <c r="BQ1168" s="43"/>
      <c r="BR1168" s="43"/>
      <c r="BS1168" s="43"/>
      <c r="BT1168" s="43"/>
      <c r="BU1168" s="43"/>
      <c r="BV1168" s="43"/>
      <c r="BW1168" s="43"/>
      <c r="BX1168" s="43"/>
      <c r="BY1168" s="43"/>
      <c r="BZ1168" s="43"/>
      <c r="CA1168" s="43"/>
      <c r="CB1168" s="43"/>
      <c r="CC1168" s="43"/>
      <c r="CD1168" s="43"/>
      <c r="CE1168" s="43"/>
      <c r="CF1168" s="43"/>
    </row>
    <row r="1169" spans="18:84">
      <c r="R1169" s="43"/>
      <c r="S1169" s="43"/>
      <c r="T1169" s="43"/>
      <c r="U1169" s="43"/>
      <c r="V1169" s="43"/>
      <c r="W1169" s="43"/>
      <c r="X1169" s="43"/>
      <c r="Y1169" s="43"/>
      <c r="Z1169" s="43"/>
      <c r="AA1169" s="43"/>
      <c r="AB1169" s="43"/>
      <c r="AC1169" s="43"/>
      <c r="AD1169" s="43"/>
      <c r="AE1169" s="43"/>
      <c r="AF1169" s="43"/>
      <c r="AG1169" s="43"/>
      <c r="AH1169" s="43"/>
      <c r="AI1169" s="43"/>
      <c r="AJ1169" s="43"/>
      <c r="AK1169" s="43"/>
      <c r="AL1169" s="43"/>
      <c r="AM1169" s="43"/>
      <c r="AN1169" s="43"/>
      <c r="AO1169" s="43"/>
      <c r="AP1169" s="43"/>
      <c r="AQ1169" s="43"/>
      <c r="AR1169" s="43"/>
      <c r="AS1169" s="43"/>
      <c r="AT1169" s="43"/>
      <c r="AU1169" s="43"/>
      <c r="AV1169" s="43"/>
      <c r="AW1169" s="43"/>
      <c r="AX1169" s="43"/>
      <c r="AY1169" s="43"/>
      <c r="AZ1169" s="43"/>
      <c r="BA1169" s="43"/>
      <c r="BB1169" s="43"/>
      <c r="BC1169" s="43"/>
      <c r="BD1169" s="43"/>
      <c r="BE1169" s="43"/>
      <c r="BF1169" s="43"/>
      <c r="BG1169" s="43"/>
      <c r="BH1169" s="43"/>
      <c r="BI1169" s="43"/>
      <c r="BJ1169" s="43"/>
      <c r="BK1169" s="43"/>
      <c r="BL1169" s="43"/>
      <c r="BM1169" s="43"/>
      <c r="BN1169" s="43"/>
      <c r="BO1169" s="43"/>
      <c r="BP1169" s="43"/>
      <c r="BQ1169" s="43"/>
      <c r="BR1169" s="43"/>
      <c r="BS1169" s="43"/>
      <c r="BT1169" s="43"/>
      <c r="BU1169" s="43"/>
      <c r="BV1169" s="43"/>
      <c r="BW1169" s="43"/>
      <c r="BX1169" s="43"/>
      <c r="BY1169" s="43"/>
      <c r="BZ1169" s="43"/>
      <c r="CA1169" s="43"/>
      <c r="CB1169" s="43"/>
      <c r="CC1169" s="43"/>
      <c r="CD1169" s="43"/>
      <c r="CE1169" s="43"/>
      <c r="CF1169" s="43"/>
    </row>
    <row r="1170" spans="18:84">
      <c r="R1170" s="43"/>
      <c r="S1170" s="43"/>
      <c r="T1170" s="43"/>
      <c r="U1170" s="43"/>
      <c r="V1170" s="43"/>
      <c r="W1170" s="43"/>
      <c r="X1170" s="43"/>
      <c r="Y1170" s="43"/>
      <c r="Z1170" s="43"/>
      <c r="AA1170" s="43"/>
      <c r="AB1170" s="43"/>
      <c r="AC1170" s="43"/>
      <c r="AD1170" s="43"/>
      <c r="AE1170" s="43"/>
      <c r="AF1170" s="43"/>
      <c r="AG1170" s="43"/>
      <c r="AH1170" s="43"/>
      <c r="AI1170" s="43"/>
      <c r="AJ1170" s="43"/>
      <c r="AK1170" s="43"/>
      <c r="AL1170" s="43"/>
      <c r="AM1170" s="43"/>
      <c r="AN1170" s="43"/>
      <c r="AO1170" s="43"/>
      <c r="AP1170" s="43"/>
      <c r="AQ1170" s="43"/>
      <c r="AR1170" s="43"/>
      <c r="AS1170" s="43"/>
      <c r="AT1170" s="43"/>
      <c r="AU1170" s="43"/>
      <c r="AV1170" s="43"/>
      <c r="AW1170" s="43"/>
      <c r="AX1170" s="43"/>
      <c r="AY1170" s="43"/>
      <c r="AZ1170" s="43"/>
      <c r="BA1170" s="43"/>
      <c r="BB1170" s="43"/>
      <c r="BC1170" s="43"/>
      <c r="BD1170" s="43"/>
      <c r="BE1170" s="43"/>
      <c r="BF1170" s="43"/>
      <c r="BG1170" s="43"/>
      <c r="BH1170" s="43"/>
      <c r="BI1170" s="43"/>
      <c r="BJ1170" s="43"/>
      <c r="BK1170" s="43"/>
      <c r="BL1170" s="43"/>
      <c r="BM1170" s="43"/>
      <c r="BN1170" s="43"/>
      <c r="BO1170" s="43"/>
      <c r="BP1170" s="43"/>
      <c r="BQ1170" s="43"/>
      <c r="BR1170" s="43"/>
      <c r="BS1170" s="43"/>
      <c r="BT1170" s="43"/>
      <c r="BU1170" s="43"/>
      <c r="BV1170" s="43"/>
      <c r="BW1170" s="43"/>
      <c r="BX1170" s="43"/>
      <c r="BY1170" s="43"/>
      <c r="BZ1170" s="43"/>
      <c r="CA1170" s="43"/>
      <c r="CB1170" s="43"/>
      <c r="CC1170" s="43"/>
      <c r="CD1170" s="43"/>
      <c r="CE1170" s="43"/>
      <c r="CF1170" s="43"/>
    </row>
    <row r="1171" spans="18:84">
      <c r="R1171" s="43"/>
      <c r="S1171" s="43"/>
      <c r="T1171" s="43"/>
      <c r="U1171" s="43"/>
      <c r="V1171" s="43"/>
      <c r="W1171" s="43"/>
      <c r="X1171" s="43"/>
      <c r="Y1171" s="43"/>
      <c r="Z1171" s="43"/>
      <c r="AA1171" s="43"/>
      <c r="AB1171" s="43"/>
      <c r="AC1171" s="43"/>
      <c r="AD1171" s="43"/>
      <c r="AE1171" s="43"/>
      <c r="AF1171" s="43"/>
      <c r="AG1171" s="43"/>
      <c r="AH1171" s="43"/>
      <c r="AI1171" s="43"/>
      <c r="AJ1171" s="43"/>
      <c r="AK1171" s="43"/>
      <c r="AL1171" s="43"/>
      <c r="AM1171" s="43"/>
      <c r="AN1171" s="43"/>
      <c r="AO1171" s="43"/>
      <c r="AP1171" s="43"/>
      <c r="AQ1171" s="43"/>
      <c r="AR1171" s="43"/>
      <c r="AS1171" s="43"/>
      <c r="AT1171" s="43"/>
      <c r="AU1171" s="43"/>
      <c r="AV1171" s="43"/>
      <c r="AW1171" s="43"/>
      <c r="AX1171" s="43"/>
      <c r="AY1171" s="43"/>
      <c r="AZ1171" s="43"/>
      <c r="BA1171" s="43"/>
      <c r="BB1171" s="43"/>
      <c r="BC1171" s="43"/>
      <c r="BD1171" s="43"/>
      <c r="BE1171" s="43"/>
      <c r="BF1171" s="43"/>
      <c r="BG1171" s="43"/>
      <c r="BH1171" s="43"/>
      <c r="BI1171" s="43"/>
      <c r="BJ1171" s="43"/>
      <c r="BK1171" s="43"/>
      <c r="BL1171" s="43"/>
      <c r="BM1171" s="43"/>
      <c r="BN1171" s="43"/>
      <c r="BO1171" s="43"/>
      <c r="BP1171" s="43"/>
      <c r="BQ1171" s="43"/>
      <c r="BR1171" s="43"/>
      <c r="BS1171" s="43"/>
      <c r="BT1171" s="43"/>
      <c r="BU1171" s="43"/>
      <c r="BV1171" s="43"/>
      <c r="BW1171" s="43"/>
      <c r="BX1171" s="43"/>
      <c r="BY1171" s="43"/>
      <c r="BZ1171" s="43"/>
      <c r="CA1171" s="43"/>
      <c r="CB1171" s="43"/>
      <c r="CC1171" s="43"/>
      <c r="CD1171" s="43"/>
      <c r="CE1171" s="43"/>
      <c r="CF1171" s="43"/>
    </row>
    <row r="1172" spans="18:84">
      <c r="R1172" s="43"/>
      <c r="S1172" s="43"/>
      <c r="T1172" s="43"/>
      <c r="U1172" s="43"/>
      <c r="V1172" s="43"/>
      <c r="W1172" s="43"/>
      <c r="X1172" s="43"/>
      <c r="Y1172" s="43"/>
      <c r="Z1172" s="43"/>
      <c r="AA1172" s="43"/>
      <c r="AB1172" s="43"/>
      <c r="AC1172" s="43"/>
      <c r="AD1172" s="43"/>
      <c r="AE1172" s="43"/>
      <c r="AF1172" s="43"/>
      <c r="AG1172" s="43"/>
      <c r="AH1172" s="43"/>
      <c r="AI1172" s="43"/>
      <c r="AJ1172" s="43"/>
      <c r="AK1172" s="43"/>
      <c r="AL1172" s="43"/>
      <c r="AM1172" s="43"/>
      <c r="AN1172" s="43"/>
      <c r="AO1172" s="43"/>
      <c r="AP1172" s="43"/>
      <c r="AQ1172" s="43"/>
      <c r="AR1172" s="43"/>
      <c r="AS1172" s="43"/>
      <c r="AT1172" s="43"/>
      <c r="AU1172" s="43"/>
      <c r="AV1172" s="43"/>
      <c r="AW1172" s="43"/>
      <c r="AX1172" s="43"/>
      <c r="AY1172" s="43"/>
      <c r="AZ1172" s="43"/>
      <c r="BA1172" s="43"/>
      <c r="BB1172" s="43"/>
      <c r="BC1172" s="43"/>
      <c r="BD1172" s="43"/>
      <c r="BE1172" s="43"/>
      <c r="BF1172" s="43"/>
      <c r="BG1172" s="43"/>
      <c r="BH1172" s="43"/>
      <c r="BI1172" s="43"/>
      <c r="BJ1172" s="43"/>
      <c r="BK1172" s="43"/>
      <c r="BL1172" s="43"/>
      <c r="BM1172" s="43"/>
      <c r="BN1172" s="43"/>
      <c r="BO1172" s="43"/>
      <c r="BP1172" s="43"/>
      <c r="BQ1172" s="43"/>
      <c r="BR1172" s="43"/>
      <c r="BS1172" s="43"/>
      <c r="BT1172" s="43"/>
      <c r="BU1172" s="43"/>
      <c r="BV1172" s="43"/>
      <c r="BW1172" s="43"/>
      <c r="BX1172" s="43"/>
      <c r="BY1172" s="43"/>
      <c r="BZ1172" s="43"/>
      <c r="CA1172" s="43"/>
      <c r="CB1172" s="43"/>
      <c r="CC1172" s="43"/>
      <c r="CD1172" s="43"/>
      <c r="CE1172" s="43"/>
      <c r="CF1172" s="43"/>
    </row>
    <row r="1173" spans="18:84">
      <c r="R1173" s="43"/>
      <c r="S1173" s="43"/>
      <c r="T1173" s="43"/>
      <c r="U1173" s="43"/>
      <c r="V1173" s="43"/>
      <c r="W1173" s="43"/>
      <c r="X1173" s="43"/>
      <c r="Y1173" s="43"/>
      <c r="Z1173" s="43"/>
      <c r="AA1173" s="43"/>
      <c r="AB1173" s="43"/>
      <c r="AC1173" s="43"/>
      <c r="AD1173" s="43"/>
      <c r="AE1173" s="43"/>
      <c r="AF1173" s="43"/>
      <c r="AG1173" s="43"/>
      <c r="AH1173" s="43"/>
      <c r="AI1173" s="43"/>
      <c r="AJ1173" s="43"/>
      <c r="AK1173" s="43"/>
      <c r="AL1173" s="43"/>
      <c r="AM1173" s="43"/>
      <c r="AN1173" s="43"/>
      <c r="AO1173" s="43"/>
      <c r="AP1173" s="43"/>
      <c r="AQ1173" s="43"/>
      <c r="AR1173" s="43"/>
      <c r="AS1173" s="43"/>
      <c r="AT1173" s="43"/>
      <c r="AU1173" s="43"/>
      <c r="AV1173" s="43"/>
      <c r="AW1173" s="43"/>
      <c r="AX1173" s="43"/>
      <c r="AY1173" s="43"/>
      <c r="AZ1173" s="43"/>
      <c r="BA1173" s="43"/>
      <c r="BB1173" s="43"/>
      <c r="BC1173" s="43"/>
      <c r="BD1173" s="43"/>
      <c r="BE1173" s="43"/>
      <c r="BF1173" s="43"/>
      <c r="BG1173" s="43"/>
      <c r="BH1173" s="43"/>
      <c r="BI1173" s="43"/>
      <c r="BJ1173" s="43"/>
      <c r="BK1173" s="43"/>
      <c r="BL1173" s="43"/>
      <c r="BM1173" s="43"/>
      <c r="BN1173" s="43"/>
      <c r="BO1173" s="43"/>
      <c r="BP1173" s="43"/>
      <c r="BQ1173" s="43"/>
      <c r="BR1173" s="43"/>
      <c r="BS1173" s="43"/>
      <c r="BT1173" s="43"/>
      <c r="BU1173" s="43"/>
      <c r="BV1173" s="43"/>
      <c r="BW1173" s="43"/>
      <c r="BX1173" s="43"/>
      <c r="BY1173" s="43"/>
      <c r="BZ1173" s="43"/>
      <c r="CA1173" s="43"/>
      <c r="CB1173" s="43"/>
      <c r="CC1173" s="43"/>
      <c r="CD1173" s="43"/>
      <c r="CE1173" s="43"/>
      <c r="CF1173" s="43"/>
    </row>
    <row r="1174" spans="18:84">
      <c r="R1174" s="43"/>
      <c r="S1174" s="43"/>
      <c r="T1174" s="43"/>
      <c r="U1174" s="43"/>
      <c r="V1174" s="43"/>
      <c r="W1174" s="43"/>
      <c r="X1174" s="43"/>
      <c r="Y1174" s="43"/>
      <c r="Z1174" s="43"/>
      <c r="AA1174" s="43"/>
      <c r="AB1174" s="43"/>
      <c r="AC1174" s="43"/>
      <c r="AD1174" s="43"/>
      <c r="AE1174" s="43"/>
      <c r="AF1174" s="43"/>
      <c r="AG1174" s="43"/>
      <c r="AH1174" s="43"/>
      <c r="AI1174" s="43"/>
      <c r="AJ1174" s="43"/>
      <c r="AK1174" s="43"/>
      <c r="AL1174" s="43"/>
      <c r="AM1174" s="43"/>
      <c r="AN1174" s="43"/>
      <c r="AO1174" s="43"/>
      <c r="AP1174" s="43"/>
      <c r="AQ1174" s="43"/>
      <c r="AR1174" s="43"/>
      <c r="AS1174" s="43"/>
      <c r="AT1174" s="43"/>
      <c r="AU1174" s="43"/>
      <c r="AV1174" s="43"/>
      <c r="AW1174" s="43"/>
      <c r="AX1174" s="43"/>
      <c r="AY1174" s="43"/>
      <c r="AZ1174" s="43"/>
      <c r="BA1174" s="43"/>
      <c r="BB1174" s="43"/>
      <c r="BC1174" s="43"/>
      <c r="BD1174" s="43"/>
      <c r="BE1174" s="43"/>
      <c r="BF1174" s="43"/>
      <c r="BG1174" s="43"/>
      <c r="BH1174" s="43"/>
      <c r="BI1174" s="43"/>
      <c r="BJ1174" s="43"/>
      <c r="BK1174" s="43"/>
      <c r="BL1174" s="43"/>
      <c r="BM1174" s="43"/>
      <c r="BN1174" s="43"/>
      <c r="BO1174" s="43"/>
      <c r="BP1174" s="43"/>
      <c r="BQ1174" s="43"/>
      <c r="BR1174" s="43"/>
      <c r="BS1174" s="43"/>
      <c r="BT1174" s="43"/>
      <c r="BU1174" s="43"/>
      <c r="BV1174" s="43"/>
      <c r="BW1174" s="43"/>
      <c r="BX1174" s="43"/>
      <c r="BY1174" s="43"/>
      <c r="BZ1174" s="43"/>
      <c r="CA1174" s="43"/>
      <c r="CB1174" s="43"/>
      <c r="CC1174" s="43"/>
      <c r="CD1174" s="43"/>
      <c r="CE1174" s="43"/>
      <c r="CF1174" s="43"/>
    </row>
    <row r="1175" spans="18:84">
      <c r="R1175" s="43"/>
      <c r="S1175" s="43"/>
      <c r="T1175" s="43"/>
      <c r="U1175" s="43"/>
      <c r="V1175" s="43"/>
      <c r="W1175" s="43"/>
      <c r="X1175" s="43"/>
      <c r="Y1175" s="43"/>
      <c r="Z1175" s="43"/>
      <c r="AA1175" s="43"/>
      <c r="AB1175" s="43"/>
      <c r="AC1175" s="43"/>
      <c r="AD1175" s="43"/>
      <c r="AE1175" s="43"/>
      <c r="AF1175" s="43"/>
      <c r="AG1175" s="43"/>
      <c r="AH1175" s="43"/>
      <c r="AI1175" s="43"/>
      <c r="AJ1175" s="43"/>
      <c r="AK1175" s="43"/>
      <c r="AL1175" s="43"/>
      <c r="AM1175" s="43"/>
      <c r="AN1175" s="43"/>
      <c r="AO1175" s="43"/>
      <c r="AP1175" s="43"/>
      <c r="AQ1175" s="43"/>
      <c r="AR1175" s="43"/>
      <c r="AS1175" s="43"/>
      <c r="AT1175" s="43"/>
      <c r="AU1175" s="43"/>
      <c r="AV1175" s="43"/>
      <c r="AW1175" s="43"/>
      <c r="AX1175" s="43"/>
      <c r="AY1175" s="43"/>
      <c r="AZ1175" s="43"/>
      <c r="BA1175" s="43"/>
      <c r="BB1175" s="43"/>
      <c r="BC1175" s="43"/>
      <c r="BD1175" s="43"/>
      <c r="BE1175" s="43"/>
      <c r="BF1175" s="43"/>
      <c r="BG1175" s="43"/>
      <c r="BH1175" s="43"/>
      <c r="BI1175" s="43"/>
      <c r="BJ1175" s="43"/>
      <c r="BK1175" s="43"/>
      <c r="BL1175" s="43"/>
      <c r="BM1175" s="43"/>
      <c r="BN1175" s="43"/>
      <c r="BO1175" s="43"/>
      <c r="BP1175" s="43"/>
      <c r="BQ1175" s="43"/>
      <c r="BR1175" s="43"/>
      <c r="BS1175" s="43"/>
      <c r="BT1175" s="43"/>
      <c r="BU1175" s="43"/>
      <c r="BV1175" s="43"/>
      <c r="BW1175" s="43"/>
      <c r="BX1175" s="43"/>
      <c r="BY1175" s="43"/>
      <c r="BZ1175" s="43"/>
      <c r="CA1175" s="43"/>
      <c r="CB1175" s="43"/>
      <c r="CC1175" s="43"/>
      <c r="CD1175" s="43"/>
      <c r="CE1175" s="43"/>
      <c r="CF1175" s="43"/>
    </row>
    <row r="1176" spans="18:84">
      <c r="R1176" s="43"/>
      <c r="S1176" s="43"/>
      <c r="T1176" s="43"/>
      <c r="U1176" s="43"/>
      <c r="V1176" s="43"/>
      <c r="W1176" s="43"/>
      <c r="X1176" s="43"/>
      <c r="Y1176" s="43"/>
      <c r="Z1176" s="43"/>
      <c r="AA1176" s="43"/>
      <c r="AB1176" s="43"/>
      <c r="AC1176" s="43"/>
      <c r="AD1176" s="43"/>
      <c r="AE1176" s="43"/>
      <c r="AF1176" s="43"/>
      <c r="AG1176" s="43"/>
      <c r="AH1176" s="43"/>
      <c r="AI1176" s="43"/>
      <c r="AJ1176" s="43"/>
      <c r="AK1176" s="43"/>
      <c r="AL1176" s="43"/>
      <c r="AM1176" s="43"/>
      <c r="AN1176" s="43"/>
      <c r="AO1176" s="43"/>
      <c r="AP1176" s="43"/>
      <c r="AQ1176" s="43"/>
      <c r="AR1176" s="43"/>
      <c r="AS1176" s="43"/>
      <c r="AT1176" s="43"/>
      <c r="AU1176" s="43"/>
      <c r="AV1176" s="43"/>
      <c r="AW1176" s="43"/>
      <c r="AX1176" s="43"/>
      <c r="AY1176" s="43"/>
      <c r="AZ1176" s="43"/>
      <c r="BA1176" s="43"/>
      <c r="BB1176" s="43"/>
      <c r="BC1176" s="43"/>
      <c r="BD1176" s="43"/>
      <c r="BE1176" s="43"/>
      <c r="BF1176" s="43"/>
      <c r="BG1176" s="43"/>
      <c r="BH1176" s="43"/>
      <c r="BI1176" s="43"/>
      <c r="BJ1176" s="43"/>
      <c r="BK1176" s="43"/>
      <c r="BL1176" s="43"/>
      <c r="BM1176" s="43"/>
      <c r="BN1176" s="43"/>
      <c r="BO1176" s="43"/>
      <c r="BP1176" s="43"/>
      <c r="BQ1176" s="43"/>
      <c r="BR1176" s="43"/>
      <c r="BS1176" s="43"/>
      <c r="BT1176" s="43"/>
      <c r="BU1176" s="43"/>
      <c r="BV1176" s="43"/>
      <c r="BW1176" s="43"/>
      <c r="BX1176" s="43"/>
      <c r="BY1176" s="43"/>
      <c r="BZ1176" s="43"/>
      <c r="CA1176" s="43"/>
      <c r="CB1176" s="43"/>
      <c r="CC1176" s="43"/>
      <c r="CD1176" s="43"/>
      <c r="CE1176" s="43"/>
      <c r="CF1176" s="43"/>
    </row>
    <row r="1177" spans="18:84">
      <c r="R1177" s="43"/>
      <c r="S1177" s="43"/>
      <c r="T1177" s="43"/>
      <c r="U1177" s="43"/>
      <c r="V1177" s="43"/>
      <c r="W1177" s="43"/>
      <c r="X1177" s="43"/>
      <c r="Y1177" s="43"/>
      <c r="Z1177" s="43"/>
      <c r="AA1177" s="43"/>
      <c r="AB1177" s="43"/>
      <c r="AC1177" s="43"/>
      <c r="AD1177" s="43"/>
      <c r="AE1177" s="43"/>
      <c r="AF1177" s="43"/>
      <c r="AG1177" s="43"/>
      <c r="AH1177" s="43"/>
      <c r="AI1177" s="43"/>
      <c r="AJ1177" s="43"/>
      <c r="AK1177" s="43"/>
      <c r="AL1177" s="43"/>
      <c r="AM1177" s="43"/>
      <c r="AN1177" s="43"/>
      <c r="AO1177" s="43"/>
      <c r="AP1177" s="43"/>
      <c r="AQ1177" s="43"/>
      <c r="AR1177" s="43"/>
      <c r="AS1177" s="43"/>
      <c r="AT1177" s="43"/>
      <c r="AU1177" s="43"/>
      <c r="AV1177" s="43"/>
      <c r="AW1177" s="43"/>
      <c r="AX1177" s="43"/>
      <c r="AY1177" s="43"/>
      <c r="AZ1177" s="43"/>
      <c r="BA1177" s="43"/>
      <c r="BB1177" s="43"/>
      <c r="BC1177" s="43"/>
      <c r="BD1177" s="43"/>
      <c r="BE1177" s="43"/>
      <c r="BF1177" s="43"/>
      <c r="BG1177" s="43"/>
      <c r="BH1177" s="43"/>
      <c r="BI1177" s="43"/>
      <c r="BJ1177" s="43"/>
      <c r="BK1177" s="43"/>
      <c r="BL1177" s="43"/>
      <c r="BM1177" s="43"/>
      <c r="BN1177" s="43"/>
      <c r="BO1177" s="43"/>
      <c r="BP1177" s="43"/>
      <c r="BQ1177" s="43"/>
      <c r="BR1177" s="43"/>
      <c r="BS1177" s="43"/>
      <c r="BT1177" s="43"/>
      <c r="BU1177" s="43"/>
      <c r="BV1177" s="43"/>
      <c r="BW1177" s="43"/>
      <c r="BX1177" s="43"/>
      <c r="BY1177" s="43"/>
      <c r="BZ1177" s="43"/>
      <c r="CA1177" s="43"/>
      <c r="CB1177" s="43"/>
      <c r="CC1177" s="43"/>
      <c r="CD1177" s="43"/>
      <c r="CE1177" s="43"/>
      <c r="CF1177" s="43"/>
    </row>
    <row r="1178" spans="18:84">
      <c r="R1178" s="43"/>
      <c r="S1178" s="43"/>
      <c r="T1178" s="43"/>
      <c r="U1178" s="43"/>
      <c r="V1178" s="43"/>
      <c r="W1178" s="43"/>
      <c r="X1178" s="43"/>
      <c r="Y1178" s="43"/>
      <c r="Z1178" s="43"/>
      <c r="AA1178" s="43"/>
      <c r="AB1178" s="43"/>
      <c r="AC1178" s="43"/>
      <c r="AD1178" s="43"/>
      <c r="AE1178" s="43"/>
      <c r="AF1178" s="43"/>
      <c r="AG1178" s="43"/>
      <c r="AH1178" s="43"/>
      <c r="AI1178" s="43"/>
      <c r="AJ1178" s="43"/>
      <c r="AK1178" s="43"/>
      <c r="AL1178" s="43"/>
      <c r="AM1178" s="43"/>
      <c r="AN1178" s="43"/>
      <c r="AO1178" s="43"/>
      <c r="AP1178" s="43"/>
      <c r="AQ1178" s="43"/>
      <c r="AR1178" s="43"/>
      <c r="AS1178" s="43"/>
      <c r="AT1178" s="43"/>
      <c r="AU1178" s="43"/>
      <c r="AV1178" s="43"/>
      <c r="AW1178" s="43"/>
      <c r="AX1178" s="43"/>
      <c r="AY1178" s="43"/>
      <c r="AZ1178" s="43"/>
      <c r="BA1178" s="43"/>
      <c r="BB1178" s="43"/>
      <c r="BC1178" s="43"/>
      <c r="BD1178" s="43"/>
      <c r="BE1178" s="43"/>
      <c r="BF1178" s="43"/>
      <c r="BG1178" s="43"/>
      <c r="BH1178" s="43"/>
      <c r="BI1178" s="43"/>
      <c r="BJ1178" s="43"/>
      <c r="BK1178" s="43"/>
      <c r="BL1178" s="43"/>
      <c r="BM1178" s="43"/>
      <c r="BN1178" s="43"/>
      <c r="BO1178" s="43"/>
      <c r="BP1178" s="43"/>
      <c r="BQ1178" s="43"/>
      <c r="BR1178" s="43"/>
      <c r="BS1178" s="43"/>
      <c r="BT1178" s="43"/>
      <c r="BU1178" s="43"/>
      <c r="BV1178" s="43"/>
      <c r="BW1178" s="43"/>
      <c r="BX1178" s="43"/>
      <c r="BY1178" s="43"/>
      <c r="BZ1178" s="43"/>
      <c r="CA1178" s="43"/>
      <c r="CB1178" s="43"/>
      <c r="CC1178" s="43"/>
      <c r="CD1178" s="43"/>
      <c r="CE1178" s="43"/>
      <c r="CF1178" s="43"/>
    </row>
    <row r="1179" spans="18:84">
      <c r="R1179" s="43"/>
      <c r="S1179" s="43"/>
      <c r="T1179" s="43"/>
      <c r="U1179" s="43"/>
      <c r="V1179" s="43"/>
      <c r="W1179" s="43"/>
      <c r="X1179" s="43"/>
      <c r="Y1179" s="43"/>
      <c r="Z1179" s="43"/>
      <c r="AA1179" s="43"/>
      <c r="AB1179" s="43"/>
      <c r="AC1179" s="43"/>
      <c r="AD1179" s="43"/>
      <c r="AE1179" s="43"/>
      <c r="AF1179" s="43"/>
      <c r="AG1179" s="43"/>
      <c r="AH1179" s="43"/>
      <c r="AI1179" s="43"/>
      <c r="AJ1179" s="43"/>
      <c r="AK1179" s="43"/>
      <c r="AL1179" s="43"/>
      <c r="AM1179" s="43"/>
      <c r="AN1179" s="43"/>
      <c r="AO1179" s="43"/>
      <c r="AP1179" s="43"/>
      <c r="AQ1179" s="43"/>
      <c r="AR1179" s="43"/>
      <c r="AS1179" s="43"/>
      <c r="AT1179" s="43"/>
      <c r="AU1179" s="43"/>
      <c r="AV1179" s="43"/>
      <c r="AW1179" s="43"/>
      <c r="AX1179" s="43"/>
      <c r="AY1179" s="43"/>
      <c r="AZ1179" s="43"/>
      <c r="BA1179" s="43"/>
      <c r="BB1179" s="43"/>
      <c r="BC1179" s="43"/>
      <c r="BD1179" s="43"/>
      <c r="BE1179" s="43"/>
      <c r="BF1179" s="43"/>
      <c r="BG1179" s="43"/>
      <c r="BH1179" s="43"/>
      <c r="BI1179" s="43"/>
      <c r="BJ1179" s="43"/>
      <c r="BK1179" s="43"/>
      <c r="BL1179" s="43"/>
      <c r="BM1179" s="43"/>
      <c r="BN1179" s="43"/>
      <c r="BO1179" s="43"/>
      <c r="BP1179" s="43"/>
      <c r="BQ1179" s="43"/>
      <c r="BR1179" s="43"/>
      <c r="BS1179" s="43"/>
      <c r="BT1179" s="43"/>
      <c r="BU1179" s="43"/>
      <c r="BV1179" s="43"/>
      <c r="BW1179" s="43"/>
      <c r="BX1179" s="43"/>
      <c r="BY1179" s="43"/>
      <c r="BZ1179" s="43"/>
      <c r="CA1179" s="43"/>
      <c r="CB1179" s="43"/>
      <c r="CC1179" s="43"/>
      <c r="CD1179" s="43"/>
      <c r="CE1179" s="43"/>
      <c r="CF1179" s="43"/>
    </row>
    <row r="1180" spans="18:84">
      <c r="R1180" s="43"/>
      <c r="S1180" s="43"/>
      <c r="T1180" s="43"/>
      <c r="U1180" s="43"/>
      <c r="V1180" s="43"/>
      <c r="W1180" s="43"/>
      <c r="X1180" s="43"/>
      <c r="Y1180" s="43"/>
      <c r="Z1180" s="43"/>
      <c r="AA1180" s="43"/>
      <c r="AB1180" s="43"/>
      <c r="AC1180" s="43"/>
      <c r="AD1180" s="43"/>
      <c r="AE1180" s="43"/>
      <c r="AF1180" s="43"/>
      <c r="AG1180" s="43"/>
      <c r="AH1180" s="43"/>
      <c r="AI1180" s="43"/>
      <c r="AJ1180" s="43"/>
      <c r="AK1180" s="43"/>
      <c r="AL1180" s="43"/>
      <c r="AM1180" s="43"/>
      <c r="AN1180" s="43"/>
      <c r="AO1180" s="43"/>
      <c r="AP1180" s="43"/>
      <c r="AQ1180" s="43"/>
      <c r="AR1180" s="43"/>
      <c r="AS1180" s="43"/>
      <c r="AT1180" s="43"/>
      <c r="AU1180" s="43"/>
      <c r="AV1180" s="43"/>
      <c r="AW1180" s="43"/>
      <c r="AX1180" s="43"/>
      <c r="AY1180" s="43"/>
      <c r="AZ1180" s="43"/>
      <c r="BA1180" s="43"/>
      <c r="BB1180" s="43"/>
      <c r="BC1180" s="43"/>
      <c r="BD1180" s="43"/>
      <c r="BE1180" s="43"/>
      <c r="BF1180" s="43"/>
      <c r="BG1180" s="43"/>
      <c r="BH1180" s="43"/>
      <c r="BI1180" s="43"/>
      <c r="BJ1180" s="43"/>
      <c r="BK1180" s="43"/>
      <c r="BL1180" s="43"/>
      <c r="BM1180" s="43"/>
      <c r="BN1180" s="43"/>
      <c r="BO1180" s="43"/>
      <c r="BP1180" s="43"/>
      <c r="BQ1180" s="43"/>
      <c r="BR1180" s="43"/>
      <c r="BS1180" s="43"/>
      <c r="BT1180" s="43"/>
      <c r="BU1180" s="43"/>
      <c r="BV1180" s="43"/>
      <c r="BW1180" s="43"/>
      <c r="BX1180" s="43"/>
      <c r="BY1180" s="43"/>
      <c r="BZ1180" s="43"/>
      <c r="CA1180" s="43"/>
      <c r="CB1180" s="43"/>
      <c r="CC1180" s="43"/>
      <c r="CD1180" s="43"/>
      <c r="CE1180" s="43"/>
      <c r="CF1180" s="43"/>
    </row>
    <row r="1181" spans="18:84">
      <c r="R1181" s="43"/>
      <c r="S1181" s="43"/>
      <c r="T1181" s="43"/>
      <c r="U1181" s="43"/>
      <c r="V1181" s="43"/>
      <c r="W1181" s="43"/>
      <c r="X1181" s="43"/>
      <c r="Y1181" s="43"/>
      <c r="Z1181" s="43"/>
      <c r="AA1181" s="43"/>
      <c r="AB1181" s="43"/>
      <c r="AC1181" s="43"/>
      <c r="AD1181" s="43"/>
      <c r="AE1181" s="43"/>
      <c r="AF1181" s="43"/>
      <c r="AG1181" s="43"/>
      <c r="AH1181" s="43"/>
      <c r="AI1181" s="43"/>
      <c r="AJ1181" s="43"/>
      <c r="AK1181" s="43"/>
      <c r="AL1181" s="43"/>
      <c r="AM1181" s="43"/>
      <c r="AN1181" s="43"/>
      <c r="AO1181" s="43"/>
      <c r="AP1181" s="43"/>
      <c r="AQ1181" s="43"/>
      <c r="AR1181" s="43"/>
      <c r="AS1181" s="43"/>
      <c r="AT1181" s="43"/>
      <c r="AU1181" s="43"/>
      <c r="AV1181" s="43"/>
      <c r="AW1181" s="43"/>
      <c r="AX1181" s="43"/>
      <c r="AY1181" s="43"/>
      <c r="AZ1181" s="43"/>
      <c r="BA1181" s="43"/>
      <c r="BB1181" s="43"/>
      <c r="BC1181" s="43"/>
      <c r="BD1181" s="43"/>
      <c r="BE1181" s="43"/>
      <c r="BF1181" s="43"/>
      <c r="BG1181" s="43"/>
      <c r="BH1181" s="43"/>
      <c r="BI1181" s="43"/>
      <c r="BJ1181" s="43"/>
      <c r="BK1181" s="43"/>
      <c r="BL1181" s="43"/>
      <c r="BM1181" s="43"/>
      <c r="BN1181" s="43"/>
      <c r="BO1181" s="43"/>
      <c r="BP1181" s="43"/>
      <c r="BQ1181" s="43"/>
      <c r="BR1181" s="43"/>
      <c r="BS1181" s="43"/>
      <c r="BT1181" s="43"/>
      <c r="BU1181" s="43"/>
      <c r="BV1181" s="43"/>
      <c r="BW1181" s="43"/>
      <c r="BX1181" s="43"/>
      <c r="BY1181" s="43"/>
      <c r="BZ1181" s="43"/>
      <c r="CA1181" s="43"/>
      <c r="CB1181" s="43"/>
      <c r="CC1181" s="43"/>
      <c r="CD1181" s="43"/>
      <c r="CE1181" s="43"/>
      <c r="CF1181" s="43"/>
    </row>
    <row r="1182" spans="18:84">
      <c r="R1182" s="43"/>
      <c r="S1182" s="43"/>
      <c r="T1182" s="43"/>
      <c r="U1182" s="43"/>
      <c r="V1182" s="43"/>
      <c r="W1182" s="43"/>
      <c r="X1182" s="43"/>
      <c r="Y1182" s="43"/>
      <c r="Z1182" s="43"/>
      <c r="AA1182" s="43"/>
      <c r="AB1182" s="43"/>
      <c r="AC1182" s="43"/>
      <c r="AD1182" s="43"/>
      <c r="AE1182" s="43"/>
      <c r="AF1182" s="43"/>
      <c r="AG1182" s="43"/>
      <c r="AH1182" s="43"/>
      <c r="AI1182" s="43"/>
      <c r="AJ1182" s="43"/>
      <c r="AK1182" s="43"/>
      <c r="AL1182" s="43"/>
      <c r="AM1182" s="43"/>
      <c r="AN1182" s="43"/>
      <c r="AO1182" s="43"/>
      <c r="AP1182" s="43"/>
      <c r="AQ1182" s="43"/>
      <c r="AR1182" s="43"/>
      <c r="AS1182" s="43"/>
      <c r="AT1182" s="43"/>
      <c r="AU1182" s="43"/>
      <c r="AV1182" s="43"/>
      <c r="AW1182" s="43"/>
      <c r="AX1182" s="43"/>
      <c r="AY1182" s="43"/>
      <c r="AZ1182" s="43"/>
      <c r="BA1182" s="43"/>
      <c r="BB1182" s="43"/>
      <c r="BC1182" s="43"/>
      <c r="BD1182" s="43"/>
      <c r="BE1182" s="43"/>
      <c r="BF1182" s="43"/>
      <c r="BG1182" s="43"/>
      <c r="BH1182" s="43"/>
      <c r="BI1182" s="43"/>
      <c r="BJ1182" s="43"/>
      <c r="BK1182" s="43"/>
      <c r="BL1182" s="43"/>
      <c r="BM1182" s="43"/>
      <c r="BN1182" s="43"/>
      <c r="BO1182" s="43"/>
      <c r="BP1182" s="43"/>
      <c r="BQ1182" s="43"/>
      <c r="BR1182" s="43"/>
      <c r="BS1182" s="43"/>
      <c r="BT1182" s="43"/>
      <c r="BU1182" s="43"/>
      <c r="BV1182" s="43"/>
      <c r="BW1182" s="43"/>
      <c r="BX1182" s="43"/>
      <c r="BY1182" s="43"/>
      <c r="BZ1182" s="43"/>
      <c r="CA1182" s="43"/>
      <c r="CB1182" s="43"/>
      <c r="CC1182" s="43"/>
      <c r="CD1182" s="43"/>
      <c r="CE1182" s="43"/>
      <c r="CF1182" s="43"/>
    </row>
    <row r="1183" spans="18:84">
      <c r="R1183" s="43"/>
      <c r="S1183" s="43"/>
      <c r="T1183" s="43"/>
      <c r="U1183" s="43"/>
      <c r="V1183" s="43"/>
      <c r="W1183" s="43"/>
      <c r="X1183" s="43"/>
      <c r="Y1183" s="43"/>
      <c r="Z1183" s="43"/>
      <c r="AA1183" s="43"/>
      <c r="AB1183" s="43"/>
      <c r="AC1183" s="43"/>
      <c r="AD1183" s="43"/>
      <c r="AE1183" s="43"/>
      <c r="AF1183" s="43"/>
      <c r="AG1183" s="43"/>
      <c r="AH1183" s="43"/>
      <c r="AI1183" s="43"/>
      <c r="AJ1183" s="43"/>
      <c r="AK1183" s="43"/>
      <c r="AL1183" s="43"/>
      <c r="AM1183" s="43"/>
      <c r="AN1183" s="43"/>
      <c r="AO1183" s="43"/>
      <c r="AP1183" s="43"/>
      <c r="AQ1183" s="43"/>
      <c r="AR1183" s="43"/>
      <c r="AS1183" s="43"/>
      <c r="AT1183" s="43"/>
      <c r="AU1183" s="43"/>
      <c r="AV1183" s="43"/>
      <c r="AW1183" s="43"/>
      <c r="AX1183" s="43"/>
      <c r="AY1183" s="43"/>
      <c r="AZ1183" s="43"/>
      <c r="BA1183" s="43"/>
      <c r="BB1183" s="43"/>
      <c r="BC1183" s="43"/>
      <c r="BD1183" s="43"/>
      <c r="BE1183" s="43"/>
      <c r="BF1183" s="43"/>
      <c r="BG1183" s="43"/>
      <c r="BH1183" s="43"/>
      <c r="BI1183" s="43"/>
      <c r="BJ1183" s="43"/>
      <c r="BK1183" s="43"/>
      <c r="BL1183" s="43"/>
      <c r="BM1183" s="43"/>
      <c r="BN1183" s="43"/>
      <c r="BO1183" s="43"/>
      <c r="BP1183" s="43"/>
      <c r="BQ1183" s="43"/>
      <c r="BR1183" s="43"/>
      <c r="BS1183" s="43"/>
      <c r="BT1183" s="43"/>
      <c r="BU1183" s="43"/>
      <c r="BV1183" s="43"/>
      <c r="BW1183" s="43"/>
      <c r="BX1183" s="43"/>
      <c r="BY1183" s="43"/>
      <c r="BZ1183" s="43"/>
      <c r="CA1183" s="43"/>
      <c r="CB1183" s="43"/>
      <c r="CC1183" s="43"/>
      <c r="CD1183" s="43"/>
      <c r="CE1183" s="43"/>
      <c r="CF1183" s="43"/>
    </row>
    <row r="1184" spans="18:84">
      <c r="R1184" s="43"/>
      <c r="S1184" s="43"/>
      <c r="T1184" s="43"/>
      <c r="U1184" s="43"/>
      <c r="V1184" s="43"/>
      <c r="W1184" s="43"/>
      <c r="X1184" s="43"/>
      <c r="Y1184" s="43"/>
      <c r="Z1184" s="43"/>
      <c r="AA1184" s="43"/>
      <c r="AB1184" s="43"/>
      <c r="AC1184" s="43"/>
      <c r="AD1184" s="43"/>
      <c r="AE1184" s="43"/>
      <c r="AF1184" s="43"/>
      <c r="AG1184" s="43"/>
      <c r="AH1184" s="43"/>
      <c r="AI1184" s="43"/>
      <c r="AJ1184" s="43"/>
      <c r="AK1184" s="43"/>
      <c r="AL1184" s="43"/>
      <c r="AM1184" s="43"/>
      <c r="AN1184" s="43"/>
      <c r="AO1184" s="43"/>
      <c r="AP1184" s="43"/>
      <c r="AQ1184" s="43"/>
      <c r="AR1184" s="43"/>
      <c r="AS1184" s="43"/>
      <c r="AT1184" s="43"/>
      <c r="AU1184" s="43"/>
      <c r="AV1184" s="43"/>
      <c r="AW1184" s="43"/>
      <c r="AX1184" s="43"/>
      <c r="AY1184" s="43"/>
      <c r="AZ1184" s="43"/>
      <c r="BA1184" s="43"/>
      <c r="BB1184" s="43"/>
      <c r="BC1184" s="43"/>
      <c r="BD1184" s="43"/>
      <c r="BE1184" s="43"/>
      <c r="BF1184" s="43"/>
      <c r="BG1184" s="43"/>
      <c r="BH1184" s="43"/>
      <c r="BI1184" s="43"/>
      <c r="BJ1184" s="43"/>
      <c r="BK1184" s="43"/>
      <c r="BL1184" s="43"/>
      <c r="BM1184" s="43"/>
      <c r="BN1184" s="43"/>
      <c r="BO1184" s="43"/>
      <c r="BP1184" s="43"/>
      <c r="BQ1184" s="43"/>
      <c r="BR1184" s="43"/>
      <c r="BS1184" s="43"/>
      <c r="BT1184" s="43"/>
      <c r="BU1184" s="43"/>
      <c r="BV1184" s="43"/>
      <c r="BW1184" s="43"/>
      <c r="BX1184" s="43"/>
      <c r="BY1184" s="43"/>
      <c r="BZ1184" s="43"/>
      <c r="CA1184" s="43"/>
      <c r="CB1184" s="43"/>
      <c r="CC1184" s="43"/>
      <c r="CD1184" s="43"/>
      <c r="CE1184" s="43"/>
      <c r="CF1184" s="43"/>
    </row>
    <row r="1185" spans="18:84">
      <c r="R1185" s="43"/>
      <c r="S1185" s="43"/>
      <c r="T1185" s="43"/>
      <c r="U1185" s="43"/>
      <c r="V1185" s="43"/>
      <c r="W1185" s="43"/>
      <c r="X1185" s="43"/>
      <c r="Y1185" s="43"/>
      <c r="Z1185" s="43"/>
      <c r="AA1185" s="43"/>
      <c r="AB1185" s="43"/>
      <c r="AC1185" s="43"/>
      <c r="AD1185" s="43"/>
      <c r="AE1185" s="43"/>
      <c r="AF1185" s="43"/>
      <c r="AG1185" s="43"/>
      <c r="AH1185" s="43"/>
      <c r="AI1185" s="43"/>
      <c r="AJ1185" s="43"/>
      <c r="AK1185" s="43"/>
      <c r="AL1185" s="43"/>
      <c r="AM1185" s="43"/>
      <c r="AN1185" s="43"/>
      <c r="AO1185" s="43"/>
      <c r="AP1185" s="43"/>
      <c r="AQ1185" s="43"/>
      <c r="AR1185" s="43"/>
      <c r="AS1185" s="43"/>
      <c r="AT1185" s="43"/>
      <c r="AU1185" s="43"/>
      <c r="AV1185" s="43"/>
      <c r="AW1185" s="43"/>
      <c r="AX1185" s="43"/>
      <c r="AY1185" s="43"/>
      <c r="AZ1185" s="43"/>
      <c r="BA1185" s="43"/>
      <c r="BB1185" s="43"/>
      <c r="BC1185" s="43"/>
      <c r="BD1185" s="43"/>
      <c r="BE1185" s="43"/>
      <c r="BF1185" s="43"/>
      <c r="BG1185" s="43"/>
      <c r="BH1185" s="43"/>
      <c r="BI1185" s="43"/>
      <c r="BJ1185" s="43"/>
      <c r="BK1185" s="43"/>
      <c r="BL1185" s="43"/>
      <c r="BM1185" s="43"/>
      <c r="BN1185" s="43"/>
      <c r="BO1185" s="43"/>
      <c r="BP1185" s="43"/>
      <c r="BQ1185" s="43"/>
      <c r="BR1185" s="43"/>
      <c r="BS1185" s="43"/>
      <c r="BT1185" s="43"/>
      <c r="BU1185" s="43"/>
      <c r="BV1185" s="43"/>
      <c r="BW1185" s="43"/>
      <c r="BX1185" s="43"/>
      <c r="BY1185" s="43"/>
      <c r="BZ1185" s="43"/>
      <c r="CA1185" s="43"/>
      <c r="CB1185" s="43"/>
      <c r="CC1185" s="43"/>
      <c r="CD1185" s="43"/>
      <c r="CE1185" s="43"/>
      <c r="CF1185" s="43"/>
    </row>
    <row r="1186" spans="18:84">
      <c r="R1186" s="43"/>
      <c r="S1186" s="43"/>
      <c r="T1186" s="43"/>
      <c r="U1186" s="43"/>
      <c r="V1186" s="43"/>
      <c r="W1186" s="43"/>
      <c r="X1186" s="43"/>
      <c r="Y1186" s="43"/>
      <c r="Z1186" s="43"/>
      <c r="AA1186" s="43"/>
      <c r="AB1186" s="43"/>
      <c r="AC1186" s="43"/>
      <c r="AD1186" s="43"/>
      <c r="AE1186" s="43"/>
      <c r="AF1186" s="43"/>
      <c r="AG1186" s="43"/>
      <c r="AH1186" s="43"/>
      <c r="AI1186" s="43"/>
      <c r="AJ1186" s="43"/>
      <c r="AK1186" s="43"/>
      <c r="AL1186" s="43"/>
      <c r="AM1186" s="43"/>
      <c r="AN1186" s="43"/>
      <c r="AO1186" s="43"/>
      <c r="AP1186" s="43"/>
      <c r="AQ1186" s="43"/>
      <c r="AR1186" s="43"/>
      <c r="AS1186" s="43"/>
      <c r="AT1186" s="43"/>
      <c r="AU1186" s="43"/>
      <c r="AV1186" s="43"/>
      <c r="AW1186" s="43"/>
      <c r="AX1186" s="43"/>
      <c r="AY1186" s="43"/>
      <c r="AZ1186" s="43"/>
      <c r="BA1186" s="43"/>
      <c r="BB1186" s="43"/>
      <c r="BC1186" s="43"/>
      <c r="BD1186" s="43"/>
      <c r="BE1186" s="43"/>
      <c r="BF1186" s="43"/>
      <c r="BG1186" s="43"/>
      <c r="BH1186" s="43"/>
      <c r="BI1186" s="43"/>
      <c r="BJ1186" s="43"/>
      <c r="BK1186" s="43"/>
      <c r="BL1186" s="43"/>
      <c r="BM1186" s="43"/>
      <c r="BN1186" s="43"/>
      <c r="BO1186" s="43"/>
      <c r="BP1186" s="43"/>
      <c r="BQ1186" s="43"/>
      <c r="BR1186" s="43"/>
      <c r="BS1186" s="43"/>
      <c r="BT1186" s="43"/>
      <c r="BU1186" s="43"/>
      <c r="BV1186" s="43"/>
      <c r="BW1186" s="43"/>
      <c r="BX1186" s="43"/>
      <c r="BY1186" s="43"/>
      <c r="BZ1186" s="43"/>
      <c r="CA1186" s="43"/>
      <c r="CB1186" s="43"/>
      <c r="CC1186" s="43"/>
      <c r="CD1186" s="43"/>
      <c r="CE1186" s="43"/>
      <c r="CF1186" s="43"/>
    </row>
    <row r="1187" spans="18:84">
      <c r="R1187" s="43"/>
      <c r="S1187" s="43"/>
      <c r="T1187" s="43"/>
      <c r="U1187" s="43"/>
      <c r="V1187" s="43"/>
      <c r="W1187" s="43"/>
      <c r="X1187" s="43"/>
      <c r="Y1187" s="43"/>
      <c r="Z1187" s="43"/>
      <c r="AA1187" s="43"/>
      <c r="AB1187" s="43"/>
      <c r="AC1187" s="43"/>
      <c r="AD1187" s="43"/>
      <c r="AE1187" s="43"/>
      <c r="AF1187" s="43"/>
      <c r="AG1187" s="43"/>
      <c r="AH1187" s="43"/>
      <c r="AI1187" s="43"/>
      <c r="AJ1187" s="43"/>
      <c r="AK1187" s="43"/>
      <c r="AL1187" s="43"/>
      <c r="AM1187" s="43"/>
      <c r="AN1187" s="43"/>
      <c r="AO1187" s="43"/>
      <c r="AP1187" s="43"/>
      <c r="AQ1187" s="43"/>
      <c r="AR1187" s="43"/>
      <c r="AS1187" s="43"/>
      <c r="AT1187" s="43"/>
      <c r="AU1187" s="43"/>
      <c r="AV1187" s="43"/>
      <c r="AW1187" s="43"/>
      <c r="AX1187" s="43"/>
      <c r="AY1187" s="43"/>
      <c r="AZ1187" s="43"/>
      <c r="BA1187" s="43"/>
      <c r="BB1187" s="43"/>
      <c r="BC1187" s="43"/>
      <c r="BD1187" s="43"/>
      <c r="BE1187" s="43"/>
      <c r="BF1187" s="43"/>
      <c r="BG1187" s="43"/>
      <c r="BH1187" s="43"/>
      <c r="BI1187" s="43"/>
      <c r="BJ1187" s="43"/>
      <c r="BK1187" s="43"/>
      <c r="BL1187" s="43"/>
      <c r="BM1187" s="43"/>
      <c r="BN1187" s="43"/>
      <c r="BO1187" s="43"/>
      <c r="BP1187" s="43"/>
      <c r="BQ1187" s="43"/>
      <c r="BR1187" s="43"/>
      <c r="BS1187" s="43"/>
      <c r="BT1187" s="43"/>
      <c r="BU1187" s="43"/>
      <c r="BV1187" s="43"/>
      <c r="BW1187" s="43"/>
      <c r="BX1187" s="43"/>
      <c r="BY1187" s="43"/>
      <c r="BZ1187" s="43"/>
      <c r="CA1187" s="43"/>
      <c r="CB1187" s="43"/>
      <c r="CC1187" s="43"/>
      <c r="CD1187" s="43"/>
      <c r="CE1187" s="43"/>
      <c r="CF1187" s="43"/>
    </row>
    <row r="1188" spans="18:84">
      <c r="R1188" s="43"/>
      <c r="S1188" s="43"/>
      <c r="T1188" s="43"/>
      <c r="U1188" s="43"/>
      <c r="V1188" s="43"/>
      <c r="W1188" s="43"/>
      <c r="X1188" s="43"/>
      <c r="Y1188" s="43"/>
      <c r="Z1188" s="43"/>
      <c r="AA1188" s="43"/>
      <c r="AB1188" s="43"/>
      <c r="AC1188" s="43"/>
      <c r="AD1188" s="43"/>
      <c r="AE1188" s="43"/>
      <c r="AF1188" s="43"/>
      <c r="AG1188" s="43"/>
      <c r="AH1188" s="43"/>
      <c r="AI1188" s="43"/>
      <c r="AJ1188" s="43"/>
      <c r="AK1188" s="43"/>
      <c r="AL1188" s="43"/>
      <c r="AM1188" s="43"/>
      <c r="AN1188" s="43"/>
      <c r="AO1188" s="43"/>
      <c r="AP1188" s="43"/>
      <c r="AQ1188" s="43"/>
      <c r="AR1188" s="43"/>
      <c r="AS1188" s="43"/>
      <c r="AT1188" s="43"/>
      <c r="AU1188" s="43"/>
      <c r="AV1188" s="43"/>
      <c r="AW1188" s="43"/>
      <c r="AX1188" s="43"/>
      <c r="AY1188" s="43"/>
      <c r="AZ1188" s="43"/>
      <c r="BA1188" s="43"/>
      <c r="BB1188" s="43"/>
      <c r="BC1188" s="43"/>
      <c r="BD1188" s="43"/>
      <c r="BE1188" s="43"/>
      <c r="BF1188" s="43"/>
      <c r="BG1188" s="43"/>
      <c r="BH1188" s="43"/>
      <c r="BI1188" s="43"/>
      <c r="BJ1188" s="43"/>
      <c r="BK1188" s="43"/>
      <c r="BL1188" s="43"/>
      <c r="BM1188" s="43"/>
      <c r="BN1188" s="43"/>
      <c r="BO1188" s="43"/>
      <c r="BP1188" s="43"/>
      <c r="BQ1188" s="43"/>
      <c r="BR1188" s="43"/>
      <c r="BS1188" s="43"/>
      <c r="BT1188" s="43"/>
      <c r="BU1188" s="43"/>
      <c r="BV1188" s="43"/>
      <c r="BW1188" s="43"/>
      <c r="BX1188" s="43"/>
      <c r="BY1188" s="43"/>
      <c r="BZ1188" s="43"/>
      <c r="CA1188" s="43"/>
      <c r="CB1188" s="43"/>
      <c r="CC1188" s="43"/>
      <c r="CD1188" s="43"/>
      <c r="CE1188" s="43"/>
      <c r="CF1188" s="43"/>
    </row>
    <row r="1189" spans="18:84">
      <c r="R1189" s="43"/>
      <c r="S1189" s="43"/>
      <c r="T1189" s="43"/>
      <c r="U1189" s="43"/>
      <c r="V1189" s="43"/>
      <c r="W1189" s="43"/>
      <c r="X1189" s="43"/>
      <c r="Y1189" s="43"/>
      <c r="Z1189" s="43"/>
      <c r="AA1189" s="43"/>
      <c r="AB1189" s="43"/>
      <c r="AC1189" s="43"/>
      <c r="AD1189" s="43"/>
      <c r="AE1189" s="43"/>
      <c r="AF1189" s="43"/>
      <c r="AG1189" s="43"/>
      <c r="AH1189" s="43"/>
      <c r="AI1189" s="43"/>
      <c r="AJ1189" s="43"/>
      <c r="AK1189" s="43"/>
      <c r="AL1189" s="43"/>
      <c r="AM1189" s="43"/>
      <c r="AN1189" s="43"/>
      <c r="AO1189" s="43"/>
      <c r="AP1189" s="43"/>
      <c r="AQ1189" s="43"/>
      <c r="AR1189" s="43"/>
      <c r="AS1189" s="43"/>
      <c r="AT1189" s="43"/>
      <c r="AU1189" s="43"/>
      <c r="AV1189" s="43"/>
      <c r="AW1189" s="43"/>
      <c r="AX1189" s="43"/>
      <c r="AY1189" s="43"/>
      <c r="AZ1189" s="43"/>
      <c r="BA1189" s="43"/>
      <c r="BB1189" s="43"/>
      <c r="BC1189" s="43"/>
      <c r="BD1189" s="43"/>
      <c r="BE1189" s="43"/>
      <c r="BF1189" s="43"/>
      <c r="BG1189" s="43"/>
      <c r="BH1189" s="43"/>
      <c r="BI1189" s="43"/>
      <c r="BJ1189" s="43"/>
      <c r="BK1189" s="43"/>
      <c r="BL1189" s="43"/>
      <c r="BM1189" s="43"/>
      <c r="BN1189" s="43"/>
      <c r="BO1189" s="43"/>
      <c r="BP1189" s="43"/>
      <c r="BQ1189" s="43"/>
      <c r="BR1189" s="43"/>
      <c r="BS1189" s="43"/>
      <c r="BT1189" s="43"/>
      <c r="BU1189" s="43"/>
      <c r="BV1189" s="43"/>
      <c r="BW1189" s="43"/>
      <c r="BX1189" s="43"/>
      <c r="BY1189" s="43"/>
      <c r="BZ1189" s="43"/>
      <c r="CA1189" s="43"/>
      <c r="CB1189" s="43"/>
      <c r="CC1189" s="43"/>
      <c r="CD1189" s="43"/>
      <c r="CE1189" s="43"/>
      <c r="CF1189" s="43"/>
    </row>
    <row r="1190" spans="18:84">
      <c r="R1190" s="43"/>
      <c r="S1190" s="43"/>
      <c r="T1190" s="43"/>
      <c r="U1190" s="43"/>
      <c r="V1190" s="43"/>
      <c r="W1190" s="43"/>
      <c r="X1190" s="43"/>
      <c r="Y1190" s="43"/>
      <c r="Z1190" s="43"/>
      <c r="AA1190" s="43"/>
      <c r="AB1190" s="43"/>
      <c r="AC1190" s="43"/>
      <c r="AD1190" s="43"/>
      <c r="AE1190" s="43"/>
      <c r="AF1190" s="43"/>
      <c r="AG1190" s="43"/>
      <c r="AH1190" s="43"/>
      <c r="AI1190" s="43"/>
      <c r="AJ1190" s="43"/>
      <c r="AK1190" s="43"/>
      <c r="AL1190" s="43"/>
      <c r="AM1190" s="43"/>
      <c r="AN1190" s="43"/>
      <c r="AO1190" s="43"/>
      <c r="AP1190" s="43"/>
      <c r="AQ1190" s="43"/>
      <c r="AR1190" s="43"/>
      <c r="AS1190" s="43"/>
      <c r="AT1190" s="43"/>
      <c r="AU1190" s="43"/>
      <c r="AV1190" s="43"/>
      <c r="AW1190" s="43"/>
      <c r="AX1190" s="43"/>
      <c r="AY1190" s="43"/>
      <c r="AZ1190" s="43"/>
      <c r="BA1190" s="43"/>
      <c r="BB1190" s="43"/>
      <c r="BC1190" s="43"/>
      <c r="BD1190" s="43"/>
      <c r="BE1190" s="43"/>
      <c r="BF1190" s="43"/>
      <c r="BG1190" s="43"/>
      <c r="BH1190" s="43"/>
      <c r="BI1190" s="43"/>
      <c r="BJ1190" s="43"/>
      <c r="BK1190" s="43"/>
      <c r="BL1190" s="43"/>
      <c r="BM1190" s="43"/>
      <c r="BN1190" s="43"/>
      <c r="BO1190" s="43"/>
      <c r="BP1190" s="43"/>
      <c r="BQ1190" s="43"/>
      <c r="BR1190" s="43"/>
      <c r="BS1190" s="43"/>
      <c r="BT1190" s="43"/>
      <c r="BU1190" s="43"/>
      <c r="BV1190" s="43"/>
      <c r="BW1190" s="43"/>
      <c r="BX1190" s="43"/>
      <c r="BY1190" s="43"/>
      <c r="BZ1190" s="43"/>
      <c r="CA1190" s="43"/>
      <c r="CB1190" s="43"/>
      <c r="CC1190" s="43"/>
      <c r="CD1190" s="43"/>
      <c r="CE1190" s="43"/>
      <c r="CF1190" s="43"/>
    </row>
    <row r="1191" spans="18:84">
      <c r="R1191" s="43"/>
      <c r="S1191" s="43"/>
      <c r="T1191" s="43"/>
      <c r="U1191" s="43"/>
      <c r="V1191" s="43"/>
      <c r="W1191" s="43"/>
      <c r="X1191" s="43"/>
      <c r="Y1191" s="43"/>
      <c r="Z1191" s="43"/>
      <c r="AA1191" s="43"/>
      <c r="AB1191" s="43"/>
      <c r="AC1191" s="43"/>
      <c r="AD1191" s="43"/>
      <c r="AE1191" s="43"/>
      <c r="AF1191" s="43"/>
      <c r="AG1191" s="43"/>
      <c r="AH1191" s="43"/>
      <c r="AI1191" s="43"/>
      <c r="AJ1191" s="43"/>
      <c r="AK1191" s="43"/>
      <c r="AL1191" s="43"/>
      <c r="AM1191" s="43"/>
      <c r="AN1191" s="43"/>
      <c r="AO1191" s="43"/>
      <c r="AP1191" s="43"/>
      <c r="AQ1191" s="43"/>
      <c r="AR1191" s="43"/>
      <c r="AS1191" s="43"/>
      <c r="AT1191" s="43"/>
      <c r="AU1191" s="43"/>
      <c r="AV1191" s="43"/>
      <c r="AW1191" s="43"/>
      <c r="AX1191" s="43"/>
      <c r="AY1191" s="43"/>
      <c r="AZ1191" s="43"/>
      <c r="BA1191" s="43"/>
      <c r="BB1191" s="43"/>
      <c r="BC1191" s="43"/>
      <c r="BD1191" s="43"/>
      <c r="BE1191" s="43"/>
      <c r="BF1191" s="43"/>
      <c r="BG1191" s="43"/>
      <c r="BH1191" s="43"/>
      <c r="BI1191" s="43"/>
      <c r="BJ1191" s="43"/>
      <c r="BK1191" s="43"/>
      <c r="BL1191" s="43"/>
      <c r="BM1191" s="43"/>
      <c r="BN1191" s="43"/>
      <c r="BO1191" s="43"/>
      <c r="BP1191" s="43"/>
      <c r="BQ1191" s="43"/>
      <c r="BR1191" s="43"/>
      <c r="BS1191" s="43"/>
      <c r="BT1191" s="43"/>
      <c r="BU1191" s="43"/>
      <c r="BV1191" s="43"/>
      <c r="BW1191" s="43"/>
      <c r="BX1191" s="43"/>
      <c r="BY1191" s="43"/>
      <c r="BZ1191" s="43"/>
      <c r="CA1191" s="43"/>
      <c r="CB1191" s="43"/>
      <c r="CC1191" s="43"/>
      <c r="CD1191" s="43"/>
      <c r="CE1191" s="43"/>
      <c r="CF1191" s="43"/>
    </row>
    <row r="1192" spans="18:84">
      <c r="R1192" s="43"/>
      <c r="S1192" s="43"/>
      <c r="T1192" s="43"/>
      <c r="U1192" s="43"/>
      <c r="V1192" s="43"/>
      <c r="W1192" s="43"/>
      <c r="X1192" s="43"/>
      <c r="Y1192" s="43"/>
      <c r="Z1192" s="43"/>
      <c r="AA1192" s="43"/>
      <c r="AB1192" s="43"/>
      <c r="AC1192" s="43"/>
      <c r="AD1192" s="43"/>
      <c r="AE1192" s="43"/>
      <c r="AF1192" s="43"/>
      <c r="AG1192" s="43"/>
      <c r="AH1192" s="43"/>
      <c r="AI1192" s="43"/>
      <c r="AJ1192" s="43"/>
      <c r="AK1192" s="43"/>
      <c r="AL1192" s="43"/>
      <c r="AM1192" s="43"/>
      <c r="AN1192" s="43"/>
      <c r="AO1192" s="43"/>
      <c r="AP1192" s="43"/>
      <c r="AQ1192" s="43"/>
      <c r="AR1192" s="43"/>
      <c r="AS1192" s="43"/>
      <c r="AT1192" s="43"/>
      <c r="AU1192" s="43"/>
      <c r="AV1192" s="43"/>
      <c r="AW1192" s="43"/>
      <c r="AX1192" s="43"/>
      <c r="AY1192" s="43"/>
      <c r="AZ1192" s="43"/>
      <c r="BA1192" s="43"/>
      <c r="BB1192" s="43"/>
      <c r="BC1192" s="43"/>
      <c r="BD1192" s="43"/>
      <c r="BE1192" s="43"/>
      <c r="BF1192" s="43"/>
      <c r="BG1192" s="43"/>
      <c r="BH1192" s="43"/>
      <c r="BI1192" s="43"/>
      <c r="BJ1192" s="43"/>
      <c r="BK1192" s="43"/>
      <c r="BL1192" s="43"/>
      <c r="BM1192" s="43"/>
      <c r="BN1192" s="43"/>
      <c r="BO1192" s="43"/>
      <c r="BP1192" s="43"/>
      <c r="BQ1192" s="43"/>
      <c r="BR1192" s="43"/>
      <c r="BS1192" s="43"/>
      <c r="BT1192" s="43"/>
      <c r="BU1192" s="43"/>
      <c r="BV1192" s="43"/>
      <c r="BW1192" s="43"/>
      <c r="BX1192" s="43"/>
      <c r="BY1192" s="43"/>
      <c r="BZ1192" s="43"/>
      <c r="CA1192" s="43"/>
      <c r="CB1192" s="43"/>
      <c r="CC1192" s="43"/>
      <c r="CD1192" s="43"/>
      <c r="CE1192" s="43"/>
      <c r="CF1192" s="43"/>
    </row>
    <row r="1193" spans="18:84">
      <c r="R1193" s="43"/>
      <c r="S1193" s="43"/>
      <c r="T1193" s="43"/>
      <c r="U1193" s="43"/>
      <c r="V1193" s="43"/>
      <c r="W1193" s="43"/>
      <c r="X1193" s="43"/>
      <c r="Y1193" s="43"/>
      <c r="Z1193" s="43"/>
      <c r="AA1193" s="43"/>
      <c r="AB1193" s="43"/>
      <c r="AC1193" s="43"/>
      <c r="AD1193" s="43"/>
      <c r="AE1193" s="43"/>
      <c r="AF1193" s="43"/>
      <c r="AG1193" s="43"/>
      <c r="AH1193" s="43"/>
      <c r="AI1193" s="43"/>
      <c r="AJ1193" s="43"/>
      <c r="AK1193" s="43"/>
      <c r="AL1193" s="43"/>
      <c r="AM1193" s="43"/>
      <c r="AN1193" s="43"/>
      <c r="AO1193" s="43"/>
      <c r="AP1193" s="43"/>
      <c r="AQ1193" s="43"/>
      <c r="AR1193" s="43"/>
      <c r="AS1193" s="43"/>
      <c r="AT1193" s="43"/>
      <c r="AU1193" s="43"/>
      <c r="AV1193" s="43"/>
      <c r="AW1193" s="43"/>
      <c r="AX1193" s="43"/>
      <c r="AY1193" s="43"/>
      <c r="AZ1193" s="43"/>
      <c r="BA1193" s="43"/>
      <c r="BB1193" s="43"/>
      <c r="BC1193" s="43"/>
      <c r="BD1193" s="43"/>
      <c r="BE1193" s="43"/>
      <c r="BF1193" s="43"/>
      <c r="BG1193" s="43"/>
      <c r="BH1193" s="43"/>
      <c r="BI1193" s="43"/>
      <c r="BJ1193" s="43"/>
      <c r="BK1193" s="43"/>
      <c r="BL1193" s="43"/>
      <c r="BM1193" s="43"/>
      <c r="BN1193" s="43"/>
      <c r="BO1193" s="43"/>
      <c r="BP1193" s="43"/>
      <c r="BQ1193" s="43"/>
      <c r="BR1193" s="43"/>
      <c r="BS1193" s="43"/>
      <c r="BT1193" s="43"/>
      <c r="BU1193" s="43"/>
      <c r="BV1193" s="43"/>
      <c r="BW1193" s="43"/>
      <c r="BX1193" s="43"/>
      <c r="BY1193" s="43"/>
      <c r="BZ1193" s="43"/>
      <c r="CA1193" s="43"/>
      <c r="CB1193" s="43"/>
      <c r="CC1193" s="43"/>
      <c r="CD1193" s="43"/>
      <c r="CE1193" s="43"/>
      <c r="CF1193" s="43"/>
    </row>
    <row r="1194" spans="18:84">
      <c r="R1194" s="43"/>
      <c r="S1194" s="43"/>
      <c r="T1194" s="43"/>
      <c r="U1194" s="43"/>
      <c r="V1194" s="43"/>
      <c r="W1194" s="43"/>
      <c r="X1194" s="43"/>
      <c r="Y1194" s="43"/>
      <c r="Z1194" s="43"/>
      <c r="AA1194" s="43"/>
      <c r="AB1194" s="43"/>
      <c r="AC1194" s="43"/>
      <c r="AD1194" s="43"/>
      <c r="AE1194" s="43"/>
      <c r="AF1194" s="43"/>
      <c r="AG1194" s="43"/>
      <c r="AH1194" s="43"/>
      <c r="AI1194" s="43"/>
      <c r="AJ1194" s="43"/>
      <c r="AK1194" s="43"/>
      <c r="AL1194" s="43"/>
      <c r="AM1194" s="43"/>
      <c r="AN1194" s="43"/>
      <c r="AO1194" s="43"/>
      <c r="AP1194" s="43"/>
      <c r="AQ1194" s="43"/>
      <c r="AR1194" s="43"/>
      <c r="AS1194" s="43"/>
      <c r="AT1194" s="43"/>
      <c r="AU1194" s="43"/>
      <c r="AV1194" s="43"/>
      <c r="AW1194" s="43"/>
      <c r="AX1194" s="43"/>
      <c r="AY1194" s="43"/>
      <c r="AZ1194" s="43"/>
      <c r="BA1194" s="43"/>
      <c r="BB1194" s="43"/>
      <c r="BC1194" s="43"/>
      <c r="BD1194" s="43"/>
      <c r="BE1194" s="43"/>
      <c r="BF1194" s="43"/>
      <c r="BG1194" s="43"/>
      <c r="BH1194" s="43"/>
      <c r="BI1194" s="43"/>
      <c r="BJ1194" s="43"/>
      <c r="BK1194" s="43"/>
      <c r="BL1194" s="43"/>
      <c r="BM1194" s="43"/>
      <c r="BN1194" s="43"/>
      <c r="BO1194" s="43"/>
      <c r="BP1194" s="43"/>
      <c r="BQ1194" s="43"/>
      <c r="BR1194" s="43"/>
      <c r="BS1194" s="43"/>
      <c r="BT1194" s="43"/>
      <c r="BU1194" s="43"/>
      <c r="BV1194" s="43"/>
      <c r="BW1194" s="43"/>
      <c r="BX1194" s="43"/>
      <c r="BY1194" s="43"/>
      <c r="BZ1194" s="43"/>
      <c r="CA1194" s="43"/>
      <c r="CB1194" s="43"/>
      <c r="CC1194" s="43"/>
      <c r="CD1194" s="43"/>
      <c r="CE1194" s="43"/>
      <c r="CF1194" s="43"/>
    </row>
    <row r="1195" spans="18:84">
      <c r="R1195" s="43"/>
      <c r="S1195" s="43"/>
      <c r="T1195" s="43"/>
      <c r="U1195" s="43"/>
      <c r="V1195" s="43"/>
      <c r="W1195" s="43"/>
      <c r="X1195" s="43"/>
      <c r="Y1195" s="43"/>
      <c r="Z1195" s="43"/>
      <c r="AA1195" s="43"/>
      <c r="AB1195" s="43"/>
      <c r="AC1195" s="43"/>
      <c r="AD1195" s="43"/>
      <c r="AE1195" s="43"/>
      <c r="AF1195" s="43"/>
      <c r="AG1195" s="43"/>
      <c r="AH1195" s="43"/>
      <c r="AI1195" s="43"/>
      <c r="AJ1195" s="43"/>
      <c r="AK1195" s="43"/>
      <c r="AL1195" s="43"/>
      <c r="AM1195" s="43"/>
      <c r="AN1195" s="43"/>
      <c r="AO1195" s="43"/>
      <c r="AP1195" s="43"/>
      <c r="AQ1195" s="43"/>
      <c r="AR1195" s="43"/>
      <c r="AS1195" s="43"/>
      <c r="AT1195" s="43"/>
      <c r="AU1195" s="43"/>
      <c r="AV1195" s="43"/>
      <c r="AW1195" s="43"/>
      <c r="AX1195" s="43"/>
      <c r="AY1195" s="43"/>
      <c r="AZ1195" s="43"/>
      <c r="BA1195" s="43"/>
      <c r="BB1195" s="43"/>
      <c r="BC1195" s="43"/>
      <c r="BD1195" s="43"/>
      <c r="BE1195" s="43"/>
      <c r="BF1195" s="43"/>
      <c r="BG1195" s="43"/>
      <c r="BH1195" s="43"/>
      <c r="BI1195" s="43"/>
      <c r="BJ1195" s="43"/>
      <c r="BK1195" s="43"/>
      <c r="BL1195" s="43"/>
      <c r="BM1195" s="43"/>
      <c r="BN1195" s="43"/>
      <c r="BO1195" s="43"/>
      <c r="BP1195" s="43"/>
      <c r="BQ1195" s="43"/>
      <c r="BR1195" s="43"/>
      <c r="BS1195" s="43"/>
      <c r="BT1195" s="43"/>
      <c r="BU1195" s="43"/>
      <c r="BV1195" s="43"/>
      <c r="BW1195" s="43"/>
      <c r="BX1195" s="43"/>
      <c r="BY1195" s="43"/>
      <c r="BZ1195" s="43"/>
      <c r="CA1195" s="43"/>
      <c r="CB1195" s="43"/>
      <c r="CC1195" s="43"/>
      <c r="CD1195" s="43"/>
      <c r="CE1195" s="43"/>
      <c r="CF1195" s="43"/>
    </row>
    <row r="1196" spans="18:84">
      <c r="R1196" s="43"/>
      <c r="S1196" s="43"/>
      <c r="T1196" s="43"/>
      <c r="U1196" s="43"/>
      <c r="V1196" s="43"/>
      <c r="W1196" s="43"/>
      <c r="X1196" s="43"/>
      <c r="Y1196" s="43"/>
      <c r="Z1196" s="43"/>
      <c r="AA1196" s="43"/>
      <c r="AB1196" s="43"/>
      <c r="AC1196" s="43"/>
      <c r="AD1196" s="43"/>
      <c r="AE1196" s="43"/>
      <c r="AF1196" s="43"/>
      <c r="AG1196" s="43"/>
      <c r="AH1196" s="43"/>
      <c r="AI1196" s="43"/>
      <c r="AJ1196" s="43"/>
      <c r="AK1196" s="43"/>
      <c r="AL1196" s="43"/>
      <c r="AM1196" s="43"/>
      <c r="AN1196" s="43"/>
      <c r="AO1196" s="43"/>
      <c r="AP1196" s="43"/>
      <c r="AQ1196" s="43"/>
      <c r="AR1196" s="43"/>
      <c r="AS1196" s="43"/>
      <c r="AT1196" s="43"/>
      <c r="AU1196" s="43"/>
      <c r="AV1196" s="43"/>
      <c r="AW1196" s="43"/>
      <c r="AX1196" s="43"/>
      <c r="AY1196" s="43"/>
      <c r="AZ1196" s="43"/>
      <c r="BA1196" s="43"/>
      <c r="BB1196" s="43"/>
      <c r="BC1196" s="43"/>
      <c r="BD1196" s="43"/>
      <c r="BE1196" s="43"/>
      <c r="BF1196" s="43"/>
      <c r="BG1196" s="43"/>
      <c r="BH1196" s="43"/>
      <c r="BI1196" s="43"/>
      <c r="BJ1196" s="43"/>
      <c r="BK1196" s="43"/>
      <c r="BL1196" s="43"/>
      <c r="BM1196" s="43"/>
      <c r="BN1196" s="43"/>
      <c r="BO1196" s="43"/>
      <c r="BP1196" s="43"/>
      <c r="BQ1196" s="43"/>
      <c r="BR1196" s="43"/>
      <c r="BS1196" s="43"/>
      <c r="BT1196" s="43"/>
      <c r="BU1196" s="43"/>
      <c r="BV1196" s="43"/>
      <c r="BW1196" s="43"/>
      <c r="BX1196" s="43"/>
      <c r="BY1196" s="43"/>
      <c r="BZ1196" s="43"/>
      <c r="CA1196" s="43"/>
      <c r="CB1196" s="43"/>
      <c r="CC1196" s="43"/>
      <c r="CD1196" s="43"/>
      <c r="CE1196" s="43"/>
      <c r="CF1196" s="43"/>
    </row>
    <row r="1197" spans="18:84">
      <c r="R1197" s="43"/>
      <c r="S1197" s="43"/>
      <c r="T1197" s="43"/>
      <c r="U1197" s="43"/>
      <c r="V1197" s="43"/>
      <c r="W1197" s="43"/>
      <c r="X1197" s="43"/>
      <c r="Y1197" s="43"/>
      <c r="Z1197" s="43"/>
      <c r="AA1197" s="43"/>
      <c r="AB1197" s="43"/>
      <c r="AC1197" s="43"/>
      <c r="AD1197" s="43"/>
      <c r="AE1197" s="43"/>
      <c r="AF1197" s="43"/>
      <c r="AG1197" s="43"/>
      <c r="AH1197" s="43"/>
      <c r="AI1197" s="43"/>
      <c r="AJ1197" s="43"/>
      <c r="AK1197" s="43"/>
      <c r="AL1197" s="43"/>
      <c r="AM1197" s="43"/>
      <c r="AN1197" s="43"/>
      <c r="AO1197" s="43"/>
      <c r="AP1197" s="43"/>
      <c r="AQ1197" s="43"/>
      <c r="AR1197" s="43"/>
      <c r="AS1197" s="43"/>
      <c r="AT1197" s="43"/>
      <c r="AU1197" s="43"/>
      <c r="AV1197" s="43"/>
      <c r="AW1197" s="43"/>
      <c r="AX1197" s="43"/>
      <c r="AY1197" s="43"/>
      <c r="AZ1197" s="43"/>
      <c r="BA1197" s="43"/>
      <c r="BB1197" s="43"/>
      <c r="BC1197" s="43"/>
      <c r="BD1197" s="43"/>
      <c r="BE1197" s="43"/>
      <c r="BF1197" s="43"/>
      <c r="BG1197" s="43"/>
      <c r="BH1197" s="43"/>
      <c r="BI1197" s="43"/>
      <c r="BJ1197" s="43"/>
      <c r="BK1197" s="43"/>
      <c r="BL1197" s="43"/>
      <c r="BM1197" s="43"/>
      <c r="BN1197" s="43"/>
      <c r="BO1197" s="43"/>
      <c r="BP1197" s="43"/>
      <c r="BQ1197" s="43"/>
      <c r="BR1197" s="43"/>
      <c r="BS1197" s="43"/>
      <c r="BT1197" s="43"/>
      <c r="BU1197" s="43"/>
      <c r="BV1197" s="43"/>
      <c r="BW1197" s="43"/>
      <c r="BX1197" s="43"/>
      <c r="BY1197" s="43"/>
      <c r="BZ1197" s="43"/>
      <c r="CA1197" s="43"/>
      <c r="CB1197" s="43"/>
      <c r="CC1197" s="43"/>
      <c r="CD1197" s="43"/>
      <c r="CE1197" s="43"/>
      <c r="CF1197" s="43"/>
    </row>
    <row r="1198" spans="18:84">
      <c r="R1198" s="43"/>
      <c r="S1198" s="43"/>
      <c r="T1198" s="43"/>
      <c r="U1198" s="43"/>
      <c r="V1198" s="43"/>
      <c r="W1198" s="43"/>
      <c r="X1198" s="43"/>
      <c r="Y1198" s="43"/>
      <c r="Z1198" s="43"/>
      <c r="AA1198" s="43"/>
      <c r="AB1198" s="43"/>
      <c r="AC1198" s="43"/>
      <c r="AD1198" s="43"/>
      <c r="AE1198" s="43"/>
      <c r="AF1198" s="43"/>
      <c r="AG1198" s="43"/>
      <c r="AH1198" s="43"/>
      <c r="AI1198" s="43"/>
      <c r="AJ1198" s="43"/>
      <c r="AK1198" s="43"/>
      <c r="AL1198" s="43"/>
      <c r="AM1198" s="43"/>
      <c r="AN1198" s="43"/>
      <c r="AO1198" s="43"/>
      <c r="AP1198" s="43"/>
      <c r="AQ1198" s="43"/>
      <c r="AR1198" s="43"/>
      <c r="AS1198" s="43"/>
      <c r="AT1198" s="43"/>
      <c r="AU1198" s="43"/>
      <c r="AV1198" s="43"/>
      <c r="AW1198" s="43"/>
      <c r="AX1198" s="43"/>
      <c r="AY1198" s="43"/>
      <c r="AZ1198" s="43"/>
      <c r="BA1198" s="43"/>
      <c r="BB1198" s="43"/>
      <c r="BC1198" s="43"/>
      <c r="BD1198" s="43"/>
      <c r="BE1198" s="43"/>
      <c r="BF1198" s="43"/>
      <c r="BG1198" s="43"/>
      <c r="BH1198" s="43"/>
      <c r="BI1198" s="43"/>
      <c r="BJ1198" s="43"/>
      <c r="BK1198" s="43"/>
      <c r="BL1198" s="43"/>
      <c r="BM1198" s="43"/>
      <c r="BN1198" s="43"/>
      <c r="BO1198" s="43"/>
      <c r="BP1198" s="43"/>
      <c r="BQ1198" s="43"/>
      <c r="BR1198" s="43"/>
      <c r="BS1198" s="43"/>
      <c r="BT1198" s="43"/>
      <c r="BU1198" s="43"/>
      <c r="BV1198" s="43"/>
      <c r="BW1198" s="43"/>
      <c r="BX1198" s="43"/>
      <c r="BY1198" s="43"/>
      <c r="BZ1198" s="43"/>
      <c r="CA1198" s="43"/>
      <c r="CB1198" s="43"/>
      <c r="CC1198" s="43"/>
      <c r="CD1198" s="43"/>
      <c r="CE1198" s="43"/>
      <c r="CF1198" s="43"/>
    </row>
    <row r="1199" spans="18:84">
      <c r="R1199" s="43"/>
      <c r="S1199" s="43"/>
      <c r="T1199" s="43"/>
      <c r="U1199" s="43"/>
      <c r="V1199" s="43"/>
      <c r="W1199" s="43"/>
      <c r="X1199" s="43"/>
      <c r="Y1199" s="43"/>
      <c r="Z1199" s="43"/>
      <c r="AA1199" s="43"/>
      <c r="AB1199" s="43"/>
      <c r="AC1199" s="43"/>
      <c r="AD1199" s="43"/>
      <c r="AE1199" s="43"/>
      <c r="AF1199" s="43"/>
      <c r="AG1199" s="43"/>
      <c r="AH1199" s="43"/>
      <c r="AI1199" s="43"/>
      <c r="AJ1199" s="43"/>
      <c r="AK1199" s="43"/>
      <c r="AL1199" s="43"/>
      <c r="AM1199" s="43"/>
      <c r="AN1199" s="43"/>
      <c r="AO1199" s="43"/>
      <c r="AP1199" s="43"/>
      <c r="AQ1199" s="43"/>
      <c r="AR1199" s="43"/>
      <c r="AS1199" s="43"/>
      <c r="AT1199" s="43"/>
      <c r="AU1199" s="43"/>
      <c r="AV1199" s="43"/>
      <c r="AW1199" s="43"/>
      <c r="AX1199" s="43"/>
      <c r="AY1199" s="43"/>
      <c r="AZ1199" s="43"/>
      <c r="BA1199" s="43"/>
      <c r="BB1199" s="43"/>
      <c r="BC1199" s="43"/>
      <c r="BD1199" s="43"/>
      <c r="BE1199" s="43"/>
      <c r="BF1199" s="43"/>
      <c r="BG1199" s="43"/>
      <c r="BH1199" s="43"/>
      <c r="BI1199" s="43"/>
      <c r="BJ1199" s="43"/>
      <c r="BK1199" s="43"/>
      <c r="BL1199" s="43"/>
      <c r="BM1199" s="43"/>
      <c r="BN1199" s="43"/>
      <c r="BO1199" s="43"/>
      <c r="BP1199" s="43"/>
      <c r="BQ1199" s="43"/>
      <c r="BR1199" s="43"/>
      <c r="BS1199" s="43"/>
      <c r="BT1199" s="43"/>
      <c r="BU1199" s="43"/>
      <c r="BV1199" s="43"/>
      <c r="BW1199" s="43"/>
      <c r="BX1199" s="43"/>
      <c r="BY1199" s="43"/>
      <c r="BZ1199" s="43"/>
      <c r="CA1199" s="43"/>
      <c r="CB1199" s="43"/>
      <c r="CC1199" s="43"/>
      <c r="CD1199" s="43"/>
      <c r="CE1199" s="43"/>
      <c r="CF1199" s="43"/>
    </row>
    <row r="1200" spans="18:84">
      <c r="R1200" s="43"/>
      <c r="S1200" s="43"/>
      <c r="T1200" s="43"/>
      <c r="U1200" s="43"/>
      <c r="V1200" s="43"/>
      <c r="W1200" s="43"/>
      <c r="X1200" s="43"/>
      <c r="Y1200" s="43"/>
      <c r="Z1200" s="43"/>
      <c r="AA1200" s="43"/>
      <c r="AB1200" s="43"/>
      <c r="AC1200" s="43"/>
      <c r="AD1200" s="43"/>
      <c r="AE1200" s="43"/>
      <c r="AF1200" s="43"/>
      <c r="AG1200" s="43"/>
      <c r="AH1200" s="43"/>
      <c r="AI1200" s="43"/>
      <c r="AJ1200" s="43"/>
      <c r="AK1200" s="43"/>
      <c r="AL1200" s="43"/>
      <c r="AM1200" s="43"/>
      <c r="AN1200" s="43"/>
      <c r="AO1200" s="43"/>
      <c r="AP1200" s="43"/>
      <c r="AQ1200" s="43"/>
      <c r="AR1200" s="43"/>
      <c r="AS1200" s="43"/>
      <c r="AT1200" s="43"/>
      <c r="AU1200" s="43"/>
      <c r="AV1200" s="43"/>
      <c r="AW1200" s="43"/>
      <c r="AX1200" s="43"/>
      <c r="AY1200" s="43"/>
      <c r="AZ1200" s="43"/>
      <c r="BA1200" s="43"/>
      <c r="BB1200" s="43"/>
      <c r="BC1200" s="43"/>
      <c r="BD1200" s="43"/>
      <c r="BE1200" s="43"/>
      <c r="BF1200" s="43"/>
      <c r="BG1200" s="43"/>
      <c r="BH1200" s="43"/>
      <c r="BI1200" s="43"/>
      <c r="BJ1200" s="43"/>
      <c r="BK1200" s="43"/>
      <c r="BL1200" s="43"/>
      <c r="BM1200" s="43"/>
      <c r="BN1200" s="43"/>
      <c r="BO1200" s="43"/>
      <c r="BP1200" s="43"/>
      <c r="BQ1200" s="43"/>
      <c r="BR1200" s="43"/>
      <c r="BS1200" s="43"/>
      <c r="BT1200" s="43"/>
      <c r="BU1200" s="43"/>
      <c r="BV1200" s="43"/>
      <c r="BW1200" s="43"/>
      <c r="BX1200" s="43"/>
      <c r="BY1200" s="43"/>
      <c r="BZ1200" s="43"/>
      <c r="CA1200" s="43"/>
      <c r="CB1200" s="43"/>
      <c r="CC1200" s="43"/>
      <c r="CD1200" s="43"/>
      <c r="CE1200" s="43"/>
      <c r="CF1200" s="43"/>
    </row>
    <row r="1201" spans="18:84">
      <c r="R1201" s="43"/>
      <c r="S1201" s="43"/>
      <c r="T1201" s="43"/>
      <c r="U1201" s="43"/>
      <c r="V1201" s="43"/>
      <c r="W1201" s="43"/>
      <c r="X1201" s="43"/>
      <c r="Y1201" s="43"/>
      <c r="Z1201" s="43"/>
      <c r="AA1201" s="43"/>
      <c r="AB1201" s="43"/>
      <c r="AC1201" s="43"/>
      <c r="AD1201" s="43"/>
      <c r="AE1201" s="43"/>
      <c r="AF1201" s="43"/>
      <c r="AG1201" s="43"/>
      <c r="AH1201" s="43"/>
      <c r="AI1201" s="43"/>
      <c r="AJ1201" s="43"/>
      <c r="AK1201" s="43"/>
      <c r="AL1201" s="43"/>
      <c r="AM1201" s="43"/>
      <c r="AN1201" s="43"/>
      <c r="AO1201" s="43"/>
      <c r="AP1201" s="43"/>
      <c r="AQ1201" s="43"/>
      <c r="AR1201" s="43"/>
      <c r="AS1201" s="43"/>
      <c r="AT1201" s="43"/>
      <c r="AU1201" s="43"/>
      <c r="AV1201" s="43"/>
      <c r="AW1201" s="43"/>
      <c r="AX1201" s="43"/>
      <c r="AY1201" s="43"/>
      <c r="AZ1201" s="43"/>
      <c r="BA1201" s="43"/>
      <c r="BB1201" s="43"/>
      <c r="BC1201" s="43"/>
      <c r="BD1201" s="43"/>
      <c r="BE1201" s="43"/>
      <c r="BF1201" s="43"/>
      <c r="BG1201" s="43"/>
      <c r="BH1201" s="43"/>
      <c r="BI1201" s="43"/>
      <c r="BJ1201" s="43"/>
      <c r="BK1201" s="43"/>
      <c r="BL1201" s="43"/>
      <c r="BM1201" s="43"/>
      <c r="BN1201" s="43"/>
      <c r="BO1201" s="43"/>
      <c r="BP1201" s="43"/>
      <c r="BQ1201" s="43"/>
      <c r="BR1201" s="43"/>
      <c r="BS1201" s="43"/>
      <c r="BT1201" s="43"/>
      <c r="BU1201" s="43"/>
      <c r="BV1201" s="43"/>
      <c r="BW1201" s="43"/>
      <c r="BX1201" s="43"/>
      <c r="BY1201" s="43"/>
      <c r="BZ1201" s="43"/>
      <c r="CA1201" s="43"/>
      <c r="CB1201" s="43"/>
      <c r="CC1201" s="43"/>
      <c r="CD1201" s="43"/>
      <c r="CE1201" s="43"/>
      <c r="CF1201" s="43"/>
    </row>
    <row r="1202" spans="18:84">
      <c r="R1202" s="43"/>
      <c r="S1202" s="43"/>
      <c r="T1202" s="43"/>
      <c r="U1202" s="43"/>
      <c r="V1202" s="43"/>
      <c r="W1202" s="43"/>
      <c r="X1202" s="43"/>
      <c r="Y1202" s="43"/>
      <c r="Z1202" s="43"/>
      <c r="AA1202" s="43"/>
      <c r="AB1202" s="43"/>
      <c r="AC1202" s="43"/>
      <c r="AD1202" s="43"/>
      <c r="AE1202" s="43"/>
      <c r="AF1202" s="43"/>
      <c r="AG1202" s="43"/>
      <c r="AH1202" s="43"/>
      <c r="AI1202" s="43"/>
      <c r="AJ1202" s="43"/>
      <c r="AK1202" s="43"/>
      <c r="AL1202" s="43"/>
      <c r="AM1202" s="43"/>
      <c r="AN1202" s="43"/>
      <c r="AO1202" s="43"/>
      <c r="AP1202" s="43"/>
      <c r="AQ1202" s="43"/>
      <c r="AR1202" s="43"/>
      <c r="AS1202" s="43"/>
      <c r="AT1202" s="43"/>
      <c r="AU1202" s="43"/>
      <c r="AV1202" s="43"/>
      <c r="AW1202" s="43"/>
      <c r="AX1202" s="43"/>
      <c r="AY1202" s="43"/>
      <c r="AZ1202" s="43"/>
      <c r="BA1202" s="43"/>
      <c r="BB1202" s="43"/>
      <c r="BC1202" s="43"/>
      <c r="BD1202" s="43"/>
      <c r="BE1202" s="43"/>
      <c r="BF1202" s="43"/>
      <c r="BG1202" s="43"/>
      <c r="BH1202" s="43"/>
      <c r="BI1202" s="43"/>
      <c r="BJ1202" s="43"/>
      <c r="BK1202" s="43"/>
      <c r="BL1202" s="43"/>
      <c r="BM1202" s="43"/>
      <c r="BN1202" s="43"/>
      <c r="BO1202" s="43"/>
      <c r="BP1202" s="43"/>
      <c r="BQ1202" s="43"/>
      <c r="BR1202" s="43"/>
      <c r="BS1202" s="43"/>
      <c r="BT1202" s="43"/>
      <c r="BU1202" s="43"/>
      <c r="BV1202" s="43"/>
      <c r="BW1202" s="43"/>
      <c r="BX1202" s="43"/>
      <c r="BY1202" s="43"/>
      <c r="BZ1202" s="43"/>
      <c r="CA1202" s="43"/>
      <c r="CB1202" s="43"/>
      <c r="CC1202" s="43"/>
      <c r="CD1202" s="43"/>
      <c r="CE1202" s="43"/>
      <c r="CF1202" s="43"/>
    </row>
    <row r="1203" spans="18:84">
      <c r="R1203" s="43"/>
      <c r="S1203" s="43"/>
      <c r="T1203" s="43"/>
      <c r="U1203" s="43"/>
      <c r="V1203" s="43"/>
      <c r="W1203" s="43"/>
      <c r="X1203" s="43"/>
      <c r="Y1203" s="43"/>
      <c r="Z1203" s="43"/>
      <c r="AA1203" s="43"/>
      <c r="AB1203" s="43"/>
      <c r="AC1203" s="43"/>
      <c r="AD1203" s="43"/>
      <c r="AE1203" s="43"/>
      <c r="AF1203" s="43"/>
      <c r="AG1203" s="43"/>
      <c r="AH1203" s="43"/>
      <c r="AI1203" s="43"/>
      <c r="AJ1203" s="43"/>
      <c r="AK1203" s="43"/>
      <c r="AL1203" s="43"/>
      <c r="AM1203" s="43"/>
      <c r="AN1203" s="43"/>
      <c r="AO1203" s="43"/>
      <c r="AP1203" s="43"/>
      <c r="AQ1203" s="43"/>
      <c r="AR1203" s="43"/>
      <c r="AS1203" s="43"/>
      <c r="AT1203" s="43"/>
      <c r="AU1203" s="43"/>
      <c r="AV1203" s="43"/>
      <c r="AW1203" s="43"/>
      <c r="AX1203" s="43"/>
      <c r="AY1203" s="43"/>
      <c r="AZ1203" s="43"/>
      <c r="BA1203" s="43"/>
      <c r="BB1203" s="43"/>
      <c r="BC1203" s="43"/>
      <c r="BD1203" s="43"/>
      <c r="BE1203" s="43"/>
      <c r="BF1203" s="43"/>
      <c r="BG1203" s="43"/>
      <c r="BH1203" s="43"/>
      <c r="BI1203" s="43"/>
      <c r="BJ1203" s="43"/>
      <c r="BK1203" s="43"/>
      <c r="BL1203" s="43"/>
      <c r="BM1203" s="43"/>
      <c r="BN1203" s="43"/>
      <c r="BO1203" s="43"/>
      <c r="BP1203" s="43"/>
      <c r="BQ1203" s="43"/>
      <c r="BR1203" s="43"/>
      <c r="BS1203" s="43"/>
      <c r="BT1203" s="43"/>
      <c r="BU1203" s="43"/>
      <c r="BV1203" s="43"/>
      <c r="BW1203" s="43"/>
      <c r="BX1203" s="43"/>
      <c r="BY1203" s="43"/>
      <c r="BZ1203" s="43"/>
      <c r="CA1203" s="43"/>
      <c r="CB1203" s="43"/>
      <c r="CC1203" s="43"/>
      <c r="CD1203" s="43"/>
      <c r="CE1203" s="43"/>
      <c r="CF1203" s="43"/>
    </row>
    <row r="1204" spans="18:84">
      <c r="R1204" s="43"/>
      <c r="S1204" s="43"/>
      <c r="T1204" s="43"/>
      <c r="U1204" s="43"/>
      <c r="V1204" s="43"/>
      <c r="W1204" s="43"/>
      <c r="X1204" s="43"/>
      <c r="Y1204" s="43"/>
      <c r="Z1204" s="43"/>
      <c r="AA1204" s="43"/>
      <c r="AB1204" s="43"/>
      <c r="AC1204" s="43"/>
      <c r="AD1204" s="43"/>
      <c r="AE1204" s="43"/>
      <c r="AF1204" s="43"/>
      <c r="AG1204" s="43"/>
      <c r="AH1204" s="43"/>
      <c r="AI1204" s="43"/>
      <c r="AJ1204" s="43"/>
      <c r="AK1204" s="43"/>
      <c r="AL1204" s="43"/>
      <c r="AM1204" s="43"/>
      <c r="AN1204" s="43"/>
      <c r="AO1204" s="43"/>
      <c r="AP1204" s="43"/>
      <c r="AQ1204" s="43"/>
      <c r="AR1204" s="43"/>
      <c r="AS1204" s="43"/>
      <c r="AT1204" s="43"/>
      <c r="AU1204" s="43"/>
      <c r="AV1204" s="43"/>
      <c r="AW1204" s="43"/>
      <c r="AX1204" s="43"/>
      <c r="AY1204" s="43"/>
      <c r="AZ1204" s="43"/>
      <c r="BA1204" s="43"/>
      <c r="BB1204" s="43"/>
      <c r="BC1204" s="43"/>
      <c r="BD1204" s="43"/>
      <c r="BE1204" s="43"/>
      <c r="BF1204" s="43"/>
      <c r="BG1204" s="43"/>
      <c r="BH1204" s="43"/>
      <c r="BI1204" s="43"/>
      <c r="BJ1204" s="43"/>
      <c r="BK1204" s="43"/>
      <c r="BL1204" s="43"/>
      <c r="BM1204" s="43"/>
      <c r="BN1204" s="43"/>
      <c r="BO1204" s="43"/>
      <c r="BP1204" s="43"/>
      <c r="BQ1204" s="43"/>
      <c r="BR1204" s="43"/>
      <c r="BS1204" s="43"/>
      <c r="BT1204" s="43"/>
      <c r="BU1204" s="43"/>
      <c r="BV1204" s="43"/>
      <c r="BW1204" s="43"/>
      <c r="BX1204" s="43"/>
      <c r="BY1204" s="43"/>
      <c r="BZ1204" s="43"/>
      <c r="CA1204" s="43"/>
      <c r="CB1204" s="43"/>
      <c r="CC1204" s="43"/>
      <c r="CD1204" s="43"/>
      <c r="CE1204" s="43"/>
      <c r="CF1204" s="43"/>
    </row>
    <row r="1205" spans="18:84">
      <c r="R1205" s="43"/>
      <c r="S1205" s="43"/>
      <c r="T1205" s="43"/>
      <c r="U1205" s="43"/>
      <c r="V1205" s="43"/>
      <c r="W1205" s="43"/>
      <c r="X1205" s="43"/>
      <c r="Y1205" s="43"/>
      <c r="Z1205" s="43"/>
      <c r="AA1205" s="43"/>
      <c r="AB1205" s="43"/>
      <c r="AC1205" s="43"/>
      <c r="AD1205" s="43"/>
      <c r="AE1205" s="43"/>
      <c r="AF1205" s="43"/>
      <c r="AG1205" s="43"/>
      <c r="AH1205" s="43"/>
      <c r="AI1205" s="43"/>
      <c r="AJ1205" s="43"/>
      <c r="AK1205" s="43"/>
      <c r="AL1205" s="43"/>
      <c r="AM1205" s="43"/>
      <c r="AN1205" s="43"/>
      <c r="AO1205" s="43"/>
      <c r="AP1205" s="43"/>
      <c r="AQ1205" s="43"/>
      <c r="AR1205" s="43"/>
      <c r="AS1205" s="43"/>
      <c r="AT1205" s="43"/>
      <c r="AU1205" s="43"/>
      <c r="AV1205" s="43"/>
      <c r="AW1205" s="43"/>
      <c r="AX1205" s="43"/>
      <c r="AY1205" s="43"/>
      <c r="AZ1205" s="43"/>
      <c r="BA1205" s="43"/>
      <c r="BB1205" s="43"/>
      <c r="BC1205" s="43"/>
      <c r="BD1205" s="43"/>
      <c r="BE1205" s="43"/>
      <c r="BF1205" s="43"/>
      <c r="BG1205" s="43"/>
      <c r="BH1205" s="43"/>
      <c r="BI1205" s="43"/>
      <c r="BJ1205" s="43"/>
      <c r="BK1205" s="43"/>
      <c r="BL1205" s="43"/>
      <c r="BM1205" s="43"/>
      <c r="BN1205" s="43"/>
      <c r="BO1205" s="43"/>
      <c r="BP1205" s="43"/>
      <c r="BQ1205" s="43"/>
      <c r="BR1205" s="43"/>
      <c r="BS1205" s="43"/>
      <c r="BT1205" s="43"/>
      <c r="BU1205" s="43"/>
      <c r="BV1205" s="43"/>
      <c r="BW1205" s="43"/>
      <c r="BX1205" s="43"/>
      <c r="BY1205" s="43"/>
      <c r="BZ1205" s="43"/>
      <c r="CA1205" s="43"/>
      <c r="CB1205" s="43"/>
      <c r="CC1205" s="43"/>
      <c r="CD1205" s="43"/>
      <c r="CE1205" s="43"/>
      <c r="CF1205" s="43"/>
    </row>
    <row r="1206" spans="18:84">
      <c r="R1206" s="43"/>
      <c r="S1206" s="43"/>
      <c r="T1206" s="43"/>
      <c r="U1206" s="43"/>
      <c r="V1206" s="43"/>
      <c r="W1206" s="43"/>
      <c r="X1206" s="43"/>
      <c r="Y1206" s="43"/>
      <c r="Z1206" s="43"/>
      <c r="AA1206" s="43"/>
      <c r="AB1206" s="43"/>
      <c r="AC1206" s="43"/>
      <c r="AD1206" s="43"/>
      <c r="AE1206" s="43"/>
      <c r="AF1206" s="43"/>
      <c r="AG1206" s="43"/>
      <c r="AH1206" s="43"/>
      <c r="AI1206" s="43"/>
      <c r="AJ1206" s="43"/>
      <c r="AK1206" s="43"/>
      <c r="AL1206" s="43"/>
      <c r="AM1206" s="43"/>
      <c r="AN1206" s="43"/>
      <c r="AO1206" s="43"/>
      <c r="AP1206" s="43"/>
      <c r="AQ1206" s="43"/>
      <c r="AR1206" s="43"/>
      <c r="AS1206" s="43"/>
      <c r="AT1206" s="43"/>
      <c r="AU1206" s="43"/>
      <c r="AV1206" s="43"/>
      <c r="AW1206" s="43"/>
      <c r="AX1206" s="43"/>
      <c r="AY1206" s="43"/>
      <c r="AZ1206" s="43"/>
      <c r="BA1206" s="43"/>
      <c r="BB1206" s="43"/>
      <c r="BC1206" s="43"/>
      <c r="BD1206" s="43"/>
      <c r="BE1206" s="43"/>
      <c r="BF1206" s="43"/>
      <c r="BG1206" s="43"/>
      <c r="BH1206" s="43"/>
      <c r="BI1206" s="43"/>
      <c r="BJ1206" s="43"/>
      <c r="BK1206" s="43"/>
      <c r="BL1206" s="43"/>
      <c r="BM1206" s="43"/>
      <c r="BN1206" s="43"/>
      <c r="BO1206" s="43"/>
      <c r="BP1206" s="43"/>
      <c r="BQ1206" s="43"/>
      <c r="BR1206" s="43"/>
      <c r="BS1206" s="43"/>
      <c r="BT1206" s="43"/>
      <c r="BU1206" s="43"/>
      <c r="BV1206" s="43"/>
      <c r="BW1206" s="43"/>
      <c r="BX1206" s="43"/>
      <c r="BY1206" s="43"/>
      <c r="BZ1206" s="43"/>
      <c r="CA1206" s="43"/>
      <c r="CB1206" s="43"/>
      <c r="CC1206" s="43"/>
      <c r="CD1206" s="43"/>
      <c r="CE1206" s="43"/>
      <c r="CF1206" s="43"/>
    </row>
    <row r="1207" spans="18:84">
      <c r="R1207" s="43"/>
      <c r="S1207" s="43"/>
      <c r="T1207" s="43"/>
      <c r="U1207" s="43"/>
      <c r="V1207" s="43"/>
      <c r="W1207" s="43"/>
      <c r="X1207" s="43"/>
      <c r="Y1207" s="43"/>
      <c r="Z1207" s="43"/>
      <c r="AA1207" s="43"/>
      <c r="AB1207" s="43"/>
      <c r="AC1207" s="43"/>
      <c r="AD1207" s="43"/>
      <c r="AE1207" s="43"/>
      <c r="AF1207" s="43"/>
      <c r="AG1207" s="43"/>
      <c r="AH1207" s="43"/>
      <c r="AI1207" s="43"/>
      <c r="AJ1207" s="43"/>
      <c r="AK1207" s="43"/>
      <c r="AL1207" s="43"/>
      <c r="AM1207" s="43"/>
      <c r="AN1207" s="43"/>
      <c r="AO1207" s="43"/>
      <c r="AP1207" s="43"/>
      <c r="AQ1207" s="43"/>
      <c r="AR1207" s="43"/>
      <c r="AS1207" s="43"/>
      <c r="AT1207" s="43"/>
      <c r="AU1207" s="43"/>
      <c r="AV1207" s="43"/>
      <c r="AW1207" s="43"/>
      <c r="AX1207" s="43"/>
      <c r="AY1207" s="43"/>
      <c r="AZ1207" s="43"/>
      <c r="BA1207" s="43"/>
      <c r="BB1207" s="43"/>
      <c r="BC1207" s="43"/>
      <c r="BD1207" s="43"/>
      <c r="BE1207" s="43"/>
      <c r="BF1207" s="43"/>
      <c r="BG1207" s="43"/>
      <c r="BH1207" s="43"/>
      <c r="BI1207" s="43"/>
      <c r="BJ1207" s="43"/>
      <c r="BK1207" s="43"/>
      <c r="BL1207" s="43"/>
      <c r="BM1207" s="43"/>
      <c r="BN1207" s="43"/>
      <c r="BO1207" s="43"/>
      <c r="BP1207" s="43"/>
      <c r="BQ1207" s="43"/>
      <c r="BR1207" s="43"/>
      <c r="BS1207" s="43"/>
      <c r="BT1207" s="43"/>
      <c r="BU1207" s="43"/>
      <c r="BV1207" s="43"/>
      <c r="BW1207" s="43"/>
      <c r="BX1207" s="43"/>
      <c r="BY1207" s="43"/>
      <c r="BZ1207" s="43"/>
      <c r="CA1207" s="43"/>
      <c r="CB1207" s="43"/>
      <c r="CC1207" s="43"/>
      <c r="CD1207" s="43"/>
      <c r="CE1207" s="43"/>
      <c r="CF1207" s="43"/>
    </row>
    <row r="1208" spans="18:84">
      <c r="R1208" s="43"/>
      <c r="S1208" s="43"/>
      <c r="T1208" s="43"/>
      <c r="U1208" s="43"/>
      <c r="V1208" s="43"/>
      <c r="W1208" s="43"/>
      <c r="X1208" s="43"/>
      <c r="Y1208" s="43"/>
      <c r="Z1208" s="43"/>
      <c r="AA1208" s="43"/>
      <c r="AB1208" s="43"/>
      <c r="AC1208" s="43"/>
      <c r="AD1208" s="43"/>
      <c r="AE1208" s="43"/>
      <c r="AF1208" s="43"/>
      <c r="AG1208" s="43"/>
      <c r="AH1208" s="43"/>
      <c r="AI1208" s="43"/>
      <c r="AJ1208" s="43"/>
      <c r="AK1208" s="43"/>
      <c r="AL1208" s="43"/>
      <c r="AM1208" s="43"/>
      <c r="AN1208" s="43"/>
      <c r="AO1208" s="43"/>
      <c r="AP1208" s="43"/>
      <c r="AQ1208" s="43"/>
      <c r="AR1208" s="43"/>
      <c r="AS1208" s="43"/>
      <c r="AT1208" s="43"/>
      <c r="AU1208" s="43"/>
      <c r="AV1208" s="43"/>
      <c r="AW1208" s="43"/>
      <c r="AX1208" s="43"/>
      <c r="AY1208" s="43"/>
      <c r="AZ1208" s="43"/>
      <c r="BA1208" s="43"/>
      <c r="BB1208" s="43"/>
      <c r="BC1208" s="43"/>
      <c r="BD1208" s="43"/>
      <c r="BE1208" s="43"/>
      <c r="BF1208" s="43"/>
      <c r="BG1208" s="43"/>
      <c r="BH1208" s="43"/>
      <c r="BI1208" s="43"/>
      <c r="BJ1208" s="43"/>
      <c r="BK1208" s="43"/>
      <c r="BL1208" s="43"/>
      <c r="BM1208" s="43"/>
      <c r="BN1208" s="43"/>
      <c r="BO1208" s="43"/>
      <c r="BP1208" s="43"/>
      <c r="BQ1208" s="43"/>
      <c r="BR1208" s="43"/>
      <c r="BS1208" s="43"/>
      <c r="BT1208" s="43"/>
      <c r="BU1208" s="43"/>
      <c r="BV1208" s="43"/>
      <c r="BW1208" s="43"/>
      <c r="BX1208" s="43"/>
      <c r="BY1208" s="43"/>
      <c r="BZ1208" s="43"/>
      <c r="CA1208" s="43"/>
      <c r="CB1208" s="43"/>
      <c r="CC1208" s="43"/>
      <c r="CD1208" s="43"/>
      <c r="CE1208" s="43"/>
      <c r="CF1208" s="43"/>
    </row>
    <row r="1209" spans="18:84">
      <c r="R1209" s="43"/>
      <c r="S1209" s="43"/>
      <c r="T1209" s="43"/>
      <c r="U1209" s="43"/>
      <c r="V1209" s="43"/>
      <c r="W1209" s="43"/>
      <c r="X1209" s="43"/>
      <c r="Y1209" s="43"/>
      <c r="Z1209" s="43"/>
      <c r="AA1209" s="43"/>
      <c r="AB1209" s="43"/>
      <c r="AC1209" s="43"/>
      <c r="AD1209" s="43"/>
      <c r="AE1209" s="43"/>
      <c r="AF1209" s="43"/>
      <c r="AG1209" s="43"/>
      <c r="AH1209" s="43"/>
      <c r="AI1209" s="43"/>
      <c r="AJ1209" s="43"/>
      <c r="AK1209" s="43"/>
      <c r="AL1209" s="43"/>
      <c r="AM1209" s="43"/>
      <c r="AN1209" s="43"/>
      <c r="AO1209" s="43"/>
      <c r="AP1209" s="43"/>
      <c r="AQ1209" s="43"/>
      <c r="AR1209" s="43"/>
      <c r="AS1209" s="43"/>
      <c r="AT1209" s="43"/>
      <c r="AU1209" s="43"/>
      <c r="AV1209" s="43"/>
      <c r="AW1209" s="43"/>
      <c r="AX1209" s="43"/>
      <c r="AY1209" s="43"/>
      <c r="AZ1209" s="43"/>
      <c r="BA1209" s="43"/>
      <c r="BB1209" s="43"/>
      <c r="BC1209" s="43"/>
      <c r="BD1209" s="43"/>
      <c r="BE1209" s="43"/>
      <c r="BF1209" s="43"/>
      <c r="BG1209" s="43"/>
      <c r="BH1209" s="43"/>
      <c r="BI1209" s="43"/>
      <c r="BJ1209" s="43"/>
      <c r="BK1209" s="43"/>
      <c r="BL1209" s="43"/>
      <c r="BM1209" s="43"/>
      <c r="BN1209" s="43"/>
      <c r="BO1209" s="43"/>
      <c r="BP1209" s="43"/>
      <c r="BQ1209" s="43"/>
      <c r="BR1209" s="43"/>
      <c r="BS1209" s="43"/>
      <c r="BT1209" s="43"/>
      <c r="BU1209" s="43"/>
      <c r="BV1209" s="43"/>
      <c r="BW1209" s="43"/>
      <c r="BX1209" s="43"/>
      <c r="BY1209" s="43"/>
      <c r="BZ1209" s="43"/>
      <c r="CA1209" s="43"/>
      <c r="CB1209" s="43"/>
      <c r="CC1209" s="43"/>
      <c r="CD1209" s="43"/>
      <c r="CE1209" s="43"/>
      <c r="CF1209" s="43"/>
    </row>
    <row r="1210" spans="18:84">
      <c r="R1210" s="43"/>
      <c r="S1210" s="43"/>
      <c r="T1210" s="43"/>
      <c r="U1210" s="43"/>
      <c r="V1210" s="43"/>
      <c r="W1210" s="43"/>
      <c r="X1210" s="43"/>
      <c r="Y1210" s="43"/>
      <c r="Z1210" s="43"/>
      <c r="AA1210" s="43"/>
      <c r="AB1210" s="43"/>
      <c r="AC1210" s="43"/>
      <c r="AD1210" s="43"/>
      <c r="AE1210" s="43"/>
      <c r="AF1210" s="43"/>
      <c r="AG1210" s="43"/>
      <c r="AH1210" s="43"/>
      <c r="AI1210" s="43"/>
      <c r="AJ1210" s="43"/>
      <c r="AK1210" s="43"/>
      <c r="AL1210" s="43"/>
      <c r="AM1210" s="43"/>
      <c r="AN1210" s="43"/>
      <c r="AO1210" s="43"/>
      <c r="AP1210" s="43"/>
      <c r="AQ1210" s="43"/>
      <c r="AR1210" s="43"/>
      <c r="AS1210" s="43"/>
      <c r="AT1210" s="43"/>
      <c r="AU1210" s="43"/>
      <c r="AV1210" s="43"/>
      <c r="AW1210" s="43"/>
      <c r="AX1210" s="43"/>
      <c r="AY1210" s="43"/>
      <c r="AZ1210" s="43"/>
      <c r="BA1210" s="43"/>
      <c r="BB1210" s="43"/>
      <c r="BC1210" s="43"/>
      <c r="BD1210" s="43"/>
      <c r="BE1210" s="43"/>
      <c r="BF1210" s="43"/>
      <c r="BG1210" s="43"/>
      <c r="BH1210" s="43"/>
      <c r="BI1210" s="43"/>
      <c r="BJ1210" s="43"/>
      <c r="BK1210" s="43"/>
      <c r="BL1210" s="43"/>
      <c r="BM1210" s="43"/>
      <c r="BN1210" s="43"/>
      <c r="BO1210" s="43"/>
      <c r="BP1210" s="43"/>
      <c r="BQ1210" s="43"/>
      <c r="BR1210" s="43"/>
      <c r="BS1210" s="43"/>
      <c r="BT1210" s="43"/>
      <c r="BU1210" s="43"/>
      <c r="BV1210" s="43"/>
      <c r="BW1210" s="43"/>
      <c r="BX1210" s="43"/>
      <c r="BY1210" s="43"/>
      <c r="BZ1210" s="43"/>
      <c r="CA1210" s="43"/>
      <c r="CB1210" s="43"/>
      <c r="CC1210" s="43"/>
      <c r="CD1210" s="43"/>
      <c r="CE1210" s="43"/>
      <c r="CF1210" s="43"/>
    </row>
    <row r="1211" spans="18:84">
      <c r="R1211" s="43"/>
      <c r="S1211" s="43"/>
      <c r="T1211" s="43"/>
      <c r="U1211" s="43"/>
      <c r="V1211" s="43"/>
      <c r="W1211" s="43"/>
      <c r="X1211" s="43"/>
      <c r="Y1211" s="43"/>
      <c r="Z1211" s="43"/>
      <c r="AA1211" s="43"/>
      <c r="AB1211" s="43"/>
      <c r="AC1211" s="43"/>
      <c r="AD1211" s="43"/>
      <c r="AE1211" s="43"/>
      <c r="AF1211" s="43"/>
      <c r="AG1211" s="43"/>
      <c r="AH1211" s="43"/>
      <c r="AI1211" s="43"/>
      <c r="AJ1211" s="43"/>
      <c r="AK1211" s="43"/>
      <c r="AL1211" s="43"/>
      <c r="AM1211" s="43"/>
      <c r="AN1211" s="43"/>
      <c r="AO1211" s="43"/>
      <c r="AP1211" s="43"/>
      <c r="AQ1211" s="43"/>
      <c r="AR1211" s="43"/>
      <c r="AS1211" s="43"/>
      <c r="AT1211" s="43"/>
      <c r="AU1211" s="43"/>
      <c r="AV1211" s="43"/>
      <c r="AW1211" s="43"/>
      <c r="AX1211" s="43"/>
      <c r="AY1211" s="43"/>
      <c r="AZ1211" s="43"/>
      <c r="BA1211" s="43"/>
      <c r="BB1211" s="43"/>
      <c r="BC1211" s="43"/>
      <c r="BD1211" s="43"/>
      <c r="BE1211" s="43"/>
      <c r="BF1211" s="43"/>
      <c r="BG1211" s="43"/>
      <c r="BH1211" s="43"/>
      <c r="BI1211" s="43"/>
      <c r="BJ1211" s="43"/>
      <c r="BK1211" s="43"/>
      <c r="BL1211" s="43"/>
      <c r="BM1211" s="43"/>
      <c r="BN1211" s="43"/>
      <c r="BO1211" s="43"/>
      <c r="BP1211" s="43"/>
      <c r="BQ1211" s="43"/>
      <c r="BR1211" s="43"/>
      <c r="BS1211" s="43"/>
      <c r="BT1211" s="43"/>
      <c r="BU1211" s="43"/>
      <c r="BV1211" s="43"/>
      <c r="BW1211" s="43"/>
      <c r="BX1211" s="43"/>
      <c r="BY1211" s="43"/>
      <c r="BZ1211" s="43"/>
      <c r="CA1211" s="43"/>
      <c r="CB1211" s="43"/>
      <c r="CC1211" s="43"/>
      <c r="CD1211" s="43"/>
      <c r="CE1211" s="43"/>
      <c r="CF1211" s="43"/>
    </row>
    <row r="1212" spans="18:84">
      <c r="R1212" s="43"/>
      <c r="S1212" s="43"/>
      <c r="T1212" s="43"/>
      <c r="U1212" s="43"/>
      <c r="V1212" s="43"/>
      <c r="W1212" s="43"/>
      <c r="X1212" s="43"/>
      <c r="Y1212" s="43"/>
      <c r="Z1212" s="43"/>
      <c r="AA1212" s="43"/>
      <c r="AB1212" s="43"/>
      <c r="AC1212" s="43"/>
      <c r="AD1212" s="43"/>
      <c r="AE1212" s="43"/>
      <c r="AF1212" s="43"/>
      <c r="AG1212" s="43"/>
      <c r="AH1212" s="43"/>
      <c r="AI1212" s="43"/>
      <c r="AJ1212" s="43"/>
      <c r="AK1212" s="43"/>
      <c r="AL1212" s="43"/>
      <c r="AM1212" s="43"/>
      <c r="AN1212" s="43"/>
      <c r="AO1212" s="43"/>
      <c r="AP1212" s="43"/>
      <c r="AQ1212" s="43"/>
      <c r="AR1212" s="43"/>
      <c r="AS1212" s="43"/>
      <c r="AT1212" s="43"/>
      <c r="AU1212" s="43"/>
      <c r="AV1212" s="43"/>
      <c r="AW1212" s="43"/>
      <c r="AX1212" s="43"/>
      <c r="AY1212" s="43"/>
      <c r="AZ1212" s="43"/>
      <c r="BA1212" s="43"/>
      <c r="BB1212" s="43"/>
      <c r="BC1212" s="43"/>
      <c r="BD1212" s="43"/>
      <c r="BE1212" s="43"/>
      <c r="BF1212" s="43"/>
      <c r="BG1212" s="43"/>
      <c r="BH1212" s="43"/>
      <c r="BI1212" s="43"/>
      <c r="BJ1212" s="43"/>
      <c r="BK1212" s="43"/>
      <c r="BL1212" s="43"/>
      <c r="BM1212" s="43"/>
      <c r="BN1212" s="43"/>
      <c r="BO1212" s="43"/>
      <c r="BP1212" s="43"/>
      <c r="BQ1212" s="43"/>
      <c r="BR1212" s="43"/>
      <c r="BS1212" s="43"/>
      <c r="BT1212" s="43"/>
      <c r="BU1212" s="43"/>
      <c r="BV1212" s="43"/>
      <c r="BW1212" s="43"/>
      <c r="BX1212" s="43"/>
      <c r="BY1212" s="43"/>
      <c r="BZ1212" s="43"/>
      <c r="CA1212" s="43"/>
      <c r="CB1212" s="43"/>
      <c r="CC1212" s="43"/>
      <c r="CD1212" s="43"/>
      <c r="CE1212" s="43"/>
      <c r="CF1212" s="43"/>
    </row>
    <row r="1213" spans="18:84">
      <c r="R1213" s="43"/>
      <c r="S1213" s="43"/>
      <c r="T1213" s="43"/>
      <c r="U1213" s="43"/>
      <c r="V1213" s="43"/>
      <c r="W1213" s="43"/>
      <c r="X1213" s="43"/>
      <c r="Y1213" s="43"/>
      <c r="Z1213" s="43"/>
      <c r="AA1213" s="43"/>
      <c r="AB1213" s="43"/>
      <c r="AC1213" s="43"/>
      <c r="AD1213" s="43"/>
      <c r="AE1213" s="43"/>
      <c r="AF1213" s="43"/>
      <c r="AG1213" s="43"/>
      <c r="AH1213" s="43"/>
      <c r="AI1213" s="43"/>
      <c r="AJ1213" s="43"/>
      <c r="AK1213" s="43"/>
      <c r="AL1213" s="43"/>
      <c r="AM1213" s="43"/>
      <c r="AN1213" s="43"/>
      <c r="AO1213" s="43"/>
      <c r="AP1213" s="43"/>
      <c r="AQ1213" s="43"/>
      <c r="AR1213" s="43"/>
      <c r="AS1213" s="43"/>
      <c r="AT1213" s="43"/>
      <c r="AU1213" s="43"/>
      <c r="AV1213" s="43"/>
      <c r="AW1213" s="43"/>
      <c r="AX1213" s="43"/>
      <c r="AY1213" s="43"/>
      <c r="AZ1213" s="43"/>
      <c r="BA1213" s="43"/>
      <c r="BB1213" s="43"/>
      <c r="BC1213" s="43"/>
      <c r="BD1213" s="43"/>
      <c r="BE1213" s="43"/>
      <c r="BF1213" s="43"/>
      <c r="BG1213" s="43"/>
      <c r="BH1213" s="43"/>
      <c r="BI1213" s="43"/>
      <c r="BJ1213" s="43"/>
      <c r="BK1213" s="43"/>
      <c r="BL1213" s="43"/>
      <c r="BM1213" s="43"/>
      <c r="BN1213" s="43"/>
      <c r="BO1213" s="43"/>
      <c r="BP1213" s="43"/>
      <c r="BQ1213" s="43"/>
      <c r="BR1213" s="43"/>
      <c r="BS1213" s="43"/>
      <c r="BT1213" s="43"/>
      <c r="BU1213" s="43"/>
      <c r="BV1213" s="43"/>
      <c r="BW1213" s="43"/>
      <c r="BX1213" s="43"/>
      <c r="BY1213" s="43"/>
      <c r="BZ1213" s="43"/>
      <c r="CA1213" s="43"/>
      <c r="CB1213" s="43"/>
      <c r="CC1213" s="43"/>
      <c r="CD1213" s="43"/>
      <c r="CE1213" s="43"/>
      <c r="CF1213" s="43"/>
    </row>
    <row r="1214" spans="18:84">
      <c r="R1214" s="43"/>
      <c r="S1214" s="43"/>
      <c r="T1214" s="43"/>
      <c r="U1214" s="43"/>
      <c r="V1214" s="43"/>
      <c r="W1214" s="43"/>
      <c r="X1214" s="43"/>
      <c r="Y1214" s="43"/>
      <c r="Z1214" s="43"/>
      <c r="AA1214" s="43"/>
      <c r="AB1214" s="43"/>
      <c r="AC1214" s="43"/>
      <c r="AD1214" s="43"/>
      <c r="AE1214" s="43"/>
      <c r="AF1214" s="43"/>
      <c r="AG1214" s="43"/>
      <c r="AH1214" s="43"/>
      <c r="AI1214" s="43"/>
      <c r="AJ1214" s="43"/>
      <c r="AK1214" s="43"/>
      <c r="AL1214" s="43"/>
      <c r="AM1214" s="43"/>
      <c r="AN1214" s="43"/>
      <c r="AO1214" s="43"/>
      <c r="AP1214" s="43"/>
      <c r="AQ1214" s="43"/>
      <c r="AR1214" s="43"/>
      <c r="AS1214" s="43"/>
      <c r="AT1214" s="43"/>
      <c r="AU1214" s="43"/>
      <c r="AV1214" s="43"/>
      <c r="AW1214" s="43"/>
      <c r="AX1214" s="43"/>
      <c r="AY1214" s="43"/>
      <c r="AZ1214" s="43"/>
      <c r="BA1214" s="43"/>
      <c r="BB1214" s="43"/>
      <c r="BC1214" s="43"/>
      <c r="BD1214" s="43"/>
      <c r="BE1214" s="43"/>
      <c r="BF1214" s="43"/>
      <c r="BG1214" s="43"/>
      <c r="BH1214" s="43"/>
      <c r="BI1214" s="43"/>
      <c r="BJ1214" s="43"/>
      <c r="BK1214" s="43"/>
      <c r="BL1214" s="43"/>
      <c r="BM1214" s="43"/>
      <c r="BN1214" s="43"/>
      <c r="BO1214" s="43"/>
      <c r="BP1214" s="43"/>
      <c r="BQ1214" s="43"/>
      <c r="BR1214" s="43"/>
      <c r="BS1214" s="43"/>
      <c r="BT1214" s="43"/>
      <c r="BU1214" s="43"/>
      <c r="BV1214" s="43"/>
      <c r="BW1214" s="43"/>
      <c r="BX1214" s="43"/>
      <c r="BY1214" s="43"/>
      <c r="BZ1214" s="43"/>
      <c r="CA1214" s="43"/>
      <c r="CB1214" s="43"/>
      <c r="CC1214" s="43"/>
      <c r="CD1214" s="43"/>
      <c r="CE1214" s="43"/>
      <c r="CF1214" s="43"/>
    </row>
    <row r="1215" spans="18:84">
      <c r="R1215" s="43"/>
      <c r="S1215" s="43"/>
      <c r="T1215" s="43"/>
      <c r="U1215" s="43"/>
      <c r="V1215" s="43"/>
      <c r="W1215" s="43"/>
      <c r="X1215" s="43"/>
      <c r="Y1215" s="43"/>
      <c r="Z1215" s="43"/>
      <c r="AA1215" s="43"/>
      <c r="AB1215" s="43"/>
      <c r="AC1215" s="43"/>
      <c r="AD1215" s="43"/>
      <c r="AE1215" s="43"/>
      <c r="AF1215" s="43"/>
      <c r="AG1215" s="43"/>
      <c r="AH1215" s="43"/>
      <c r="AI1215" s="43"/>
      <c r="AJ1215" s="43"/>
      <c r="AK1215" s="43"/>
      <c r="AL1215" s="43"/>
      <c r="AM1215" s="43"/>
      <c r="AN1215" s="43"/>
      <c r="AO1215" s="43"/>
      <c r="AP1215" s="43"/>
      <c r="AQ1215" s="43"/>
      <c r="AR1215" s="43"/>
      <c r="AS1215" s="43"/>
      <c r="AT1215" s="43"/>
      <c r="AU1215" s="43"/>
      <c r="AV1215" s="43"/>
      <c r="AW1215" s="43"/>
      <c r="AX1215" s="43"/>
      <c r="AY1215" s="43"/>
      <c r="AZ1215" s="43"/>
      <c r="BA1215" s="43"/>
      <c r="BB1215" s="43"/>
      <c r="BC1215" s="43"/>
      <c r="BD1215" s="43"/>
      <c r="BE1215" s="43"/>
      <c r="BF1215" s="43"/>
      <c r="BG1215" s="43"/>
      <c r="BH1215" s="43"/>
      <c r="BI1215" s="43"/>
      <c r="BJ1215" s="43"/>
      <c r="BK1215" s="43"/>
      <c r="BL1215" s="43"/>
      <c r="BM1215" s="43"/>
      <c r="BN1215" s="43"/>
      <c r="BO1215" s="43"/>
      <c r="BP1215" s="43"/>
      <c r="BQ1215" s="43"/>
      <c r="BR1215" s="43"/>
      <c r="BS1215" s="43"/>
      <c r="BT1215" s="43"/>
      <c r="BU1215" s="43"/>
      <c r="BV1215" s="43"/>
      <c r="BW1215" s="43"/>
      <c r="BX1215" s="43"/>
      <c r="BY1215" s="43"/>
      <c r="BZ1215" s="43"/>
      <c r="CA1215" s="43"/>
      <c r="CB1215" s="43"/>
      <c r="CC1215" s="43"/>
      <c r="CD1215" s="43"/>
      <c r="CE1215" s="43"/>
      <c r="CF1215" s="43"/>
    </row>
    <row r="1216" spans="18:84">
      <c r="R1216" s="43"/>
      <c r="S1216" s="43"/>
      <c r="T1216" s="43"/>
      <c r="U1216" s="43"/>
      <c r="V1216" s="43"/>
      <c r="W1216" s="43"/>
      <c r="X1216" s="43"/>
      <c r="Y1216" s="43"/>
      <c r="Z1216" s="43"/>
      <c r="AA1216" s="43"/>
      <c r="AB1216" s="43"/>
      <c r="AC1216" s="43"/>
      <c r="AD1216" s="43"/>
      <c r="AE1216" s="43"/>
      <c r="AF1216" s="43"/>
      <c r="AG1216" s="43"/>
      <c r="AH1216" s="43"/>
      <c r="AI1216" s="43"/>
      <c r="AJ1216" s="43"/>
      <c r="AK1216" s="43"/>
      <c r="AL1216" s="43"/>
      <c r="AM1216" s="43"/>
      <c r="AN1216" s="43"/>
      <c r="AO1216" s="43"/>
      <c r="AP1216" s="43"/>
      <c r="AQ1216" s="43"/>
      <c r="AR1216" s="43"/>
      <c r="AS1216" s="43"/>
      <c r="AT1216" s="43"/>
      <c r="AU1216" s="43"/>
      <c r="AV1216" s="43"/>
      <c r="AW1216" s="43"/>
      <c r="AX1216" s="43"/>
      <c r="AY1216" s="43"/>
      <c r="AZ1216" s="43"/>
      <c r="BA1216" s="43"/>
      <c r="BB1216" s="43"/>
      <c r="BC1216" s="43"/>
      <c r="BD1216" s="43"/>
      <c r="BE1216" s="43"/>
      <c r="BF1216" s="43"/>
      <c r="BG1216" s="43"/>
      <c r="BH1216" s="43"/>
      <c r="BI1216" s="43"/>
      <c r="BJ1216" s="43"/>
      <c r="BK1216" s="43"/>
      <c r="BL1216" s="43"/>
      <c r="BM1216" s="43"/>
      <c r="BN1216" s="43"/>
      <c r="BO1216" s="43"/>
      <c r="BP1216" s="43"/>
      <c r="BQ1216" s="43"/>
      <c r="BR1216" s="43"/>
      <c r="BS1216" s="43"/>
      <c r="BT1216" s="43"/>
      <c r="BU1216" s="43"/>
      <c r="BV1216" s="43"/>
      <c r="BW1216" s="43"/>
      <c r="BX1216" s="43"/>
      <c r="BY1216" s="43"/>
      <c r="BZ1216" s="43"/>
      <c r="CA1216" s="43"/>
      <c r="CB1216" s="43"/>
      <c r="CC1216" s="43"/>
      <c r="CD1216" s="43"/>
      <c r="CE1216" s="43"/>
      <c r="CF1216" s="43"/>
    </row>
    <row r="1217" spans="18:84">
      <c r="R1217" s="43"/>
      <c r="S1217" s="43"/>
      <c r="T1217" s="43"/>
      <c r="U1217" s="43"/>
      <c r="V1217" s="43"/>
      <c r="W1217" s="43"/>
      <c r="X1217" s="43"/>
      <c r="Y1217" s="43"/>
      <c r="Z1217" s="43"/>
      <c r="AA1217" s="43"/>
      <c r="AB1217" s="43"/>
      <c r="AC1217" s="43"/>
      <c r="AD1217" s="43"/>
      <c r="AE1217" s="43"/>
      <c r="AF1217" s="43"/>
      <c r="AG1217" s="43"/>
      <c r="AH1217" s="43"/>
      <c r="AI1217" s="43"/>
      <c r="AJ1217" s="43"/>
      <c r="AK1217" s="43"/>
      <c r="AL1217" s="43"/>
      <c r="AM1217" s="43"/>
      <c r="AN1217" s="43"/>
      <c r="AO1217" s="43"/>
      <c r="AP1217" s="43"/>
      <c r="AQ1217" s="43"/>
      <c r="AR1217" s="43"/>
      <c r="AS1217" s="43"/>
      <c r="AT1217" s="43"/>
      <c r="AU1217" s="43"/>
      <c r="AV1217" s="43"/>
      <c r="AW1217" s="43"/>
      <c r="AX1217" s="43"/>
      <c r="AY1217" s="43"/>
      <c r="AZ1217" s="43"/>
      <c r="BA1217" s="43"/>
      <c r="BB1217" s="43"/>
      <c r="BC1217" s="43"/>
      <c r="BD1217" s="43"/>
      <c r="BE1217" s="43"/>
      <c r="BF1217" s="43"/>
      <c r="BG1217" s="43"/>
      <c r="BH1217" s="43"/>
      <c r="BI1217" s="43"/>
      <c r="BJ1217" s="43"/>
      <c r="BK1217" s="43"/>
      <c r="BL1217" s="43"/>
      <c r="BM1217" s="43"/>
      <c r="BN1217" s="43"/>
      <c r="BO1217" s="43"/>
      <c r="BP1217" s="43"/>
      <c r="BQ1217" s="43"/>
      <c r="BR1217" s="43"/>
      <c r="BS1217" s="43"/>
      <c r="BT1217" s="43"/>
      <c r="BU1217" s="43"/>
      <c r="BV1217" s="43"/>
      <c r="BW1217" s="43"/>
      <c r="BX1217" s="43"/>
      <c r="BY1217" s="43"/>
      <c r="BZ1217" s="43"/>
      <c r="CA1217" s="43"/>
      <c r="CB1217" s="43"/>
      <c r="CC1217" s="43"/>
      <c r="CD1217" s="43"/>
      <c r="CE1217" s="43"/>
      <c r="CF1217" s="43"/>
    </row>
    <row r="1218" spans="18:84">
      <c r="R1218" s="43"/>
      <c r="S1218" s="43"/>
      <c r="T1218" s="43"/>
      <c r="U1218" s="43"/>
      <c r="V1218" s="43"/>
      <c r="W1218" s="43"/>
      <c r="X1218" s="43"/>
      <c r="Y1218" s="43"/>
      <c r="Z1218" s="43"/>
      <c r="AA1218" s="43"/>
      <c r="AB1218" s="43"/>
      <c r="AC1218" s="43"/>
      <c r="AD1218" s="43"/>
      <c r="AE1218" s="43"/>
      <c r="AF1218" s="43"/>
      <c r="AG1218" s="43"/>
      <c r="AH1218" s="43"/>
      <c r="AI1218" s="43"/>
      <c r="AJ1218" s="43"/>
      <c r="AK1218" s="43"/>
      <c r="AL1218" s="43"/>
      <c r="AM1218" s="43"/>
      <c r="AN1218" s="43"/>
      <c r="AO1218" s="43"/>
      <c r="AP1218" s="43"/>
      <c r="AQ1218" s="43"/>
      <c r="AR1218" s="43"/>
      <c r="AS1218" s="43"/>
      <c r="AT1218" s="43"/>
      <c r="AU1218" s="43"/>
      <c r="AV1218" s="43"/>
      <c r="AW1218" s="43"/>
      <c r="AX1218" s="43"/>
      <c r="AY1218" s="43"/>
      <c r="AZ1218" s="43"/>
      <c r="BA1218" s="43"/>
      <c r="BB1218" s="43"/>
      <c r="BC1218" s="43"/>
      <c r="BD1218" s="43"/>
      <c r="BE1218" s="43"/>
      <c r="BF1218" s="43"/>
      <c r="BG1218" s="43"/>
      <c r="BH1218" s="43"/>
      <c r="BI1218" s="43"/>
      <c r="BJ1218" s="43"/>
      <c r="BK1218" s="43"/>
      <c r="BL1218" s="43"/>
      <c r="BM1218" s="43"/>
      <c r="BN1218" s="43"/>
      <c r="BO1218" s="43"/>
      <c r="BP1218" s="43"/>
      <c r="BQ1218" s="43"/>
      <c r="BR1218" s="43"/>
      <c r="BS1218" s="43"/>
      <c r="BT1218" s="43"/>
      <c r="BU1218" s="43"/>
      <c r="BV1218" s="43"/>
      <c r="BW1218" s="43"/>
      <c r="BX1218" s="43"/>
      <c r="BY1218" s="43"/>
      <c r="BZ1218" s="43"/>
      <c r="CA1218" s="43"/>
      <c r="CB1218" s="43"/>
      <c r="CC1218" s="43"/>
      <c r="CD1218" s="43"/>
      <c r="CE1218" s="43"/>
      <c r="CF1218" s="43"/>
    </row>
    <row r="1219" spans="18:84">
      <c r="R1219" s="43"/>
      <c r="S1219" s="43"/>
      <c r="T1219" s="43"/>
      <c r="U1219" s="43"/>
      <c r="V1219" s="43"/>
      <c r="W1219" s="43"/>
      <c r="X1219" s="43"/>
      <c r="Y1219" s="43"/>
      <c r="Z1219" s="43"/>
      <c r="AA1219" s="43"/>
      <c r="AB1219" s="43"/>
      <c r="AC1219" s="43"/>
      <c r="AD1219" s="43"/>
      <c r="AE1219" s="43"/>
      <c r="AF1219" s="43"/>
      <c r="AG1219" s="43"/>
      <c r="AH1219" s="43"/>
      <c r="AI1219" s="43"/>
      <c r="AJ1219" s="43"/>
      <c r="AK1219" s="43"/>
      <c r="AL1219" s="43"/>
      <c r="AM1219" s="43"/>
      <c r="AN1219" s="43"/>
      <c r="AO1219" s="43"/>
      <c r="AP1219" s="43"/>
      <c r="AQ1219" s="43"/>
      <c r="AR1219" s="43"/>
      <c r="AS1219" s="43"/>
      <c r="AT1219" s="43"/>
      <c r="AU1219" s="43"/>
      <c r="AV1219" s="43"/>
      <c r="AW1219" s="43"/>
      <c r="AX1219" s="43"/>
      <c r="AY1219" s="43"/>
      <c r="AZ1219" s="43"/>
      <c r="BA1219" s="43"/>
      <c r="BB1219" s="43"/>
      <c r="BC1219" s="43"/>
      <c r="BD1219" s="43"/>
      <c r="BE1219" s="43"/>
      <c r="BF1219" s="43"/>
      <c r="BG1219" s="43"/>
      <c r="BH1219" s="43"/>
      <c r="BI1219" s="43"/>
      <c r="BJ1219" s="43"/>
      <c r="BK1219" s="43"/>
      <c r="BL1219" s="43"/>
      <c r="BM1219" s="43"/>
      <c r="BN1219" s="43"/>
      <c r="BO1219" s="43"/>
      <c r="BP1219" s="43"/>
      <c r="BQ1219" s="43"/>
      <c r="BR1219" s="43"/>
      <c r="BS1219" s="43"/>
      <c r="BT1219" s="43"/>
      <c r="BU1219" s="43"/>
      <c r="BV1219" s="43"/>
      <c r="BW1219" s="43"/>
      <c r="BX1219" s="43"/>
      <c r="BY1219" s="43"/>
      <c r="BZ1219" s="43"/>
      <c r="CA1219" s="43"/>
      <c r="CB1219" s="43"/>
      <c r="CC1219" s="43"/>
      <c r="CD1219" s="43"/>
      <c r="CE1219" s="43"/>
      <c r="CF1219" s="43"/>
    </row>
    <row r="1220" spans="18:84">
      <c r="R1220" s="43"/>
      <c r="S1220" s="43"/>
      <c r="T1220" s="43"/>
      <c r="U1220" s="43"/>
      <c r="V1220" s="43"/>
      <c r="W1220" s="43"/>
      <c r="X1220" s="43"/>
      <c r="Y1220" s="43"/>
      <c r="Z1220" s="43"/>
      <c r="AA1220" s="43"/>
      <c r="AB1220" s="43"/>
      <c r="AC1220" s="43"/>
      <c r="AD1220" s="43"/>
      <c r="AE1220" s="43"/>
      <c r="AF1220" s="43"/>
      <c r="AG1220" s="43"/>
      <c r="AH1220" s="43"/>
      <c r="AI1220" s="43"/>
      <c r="AJ1220" s="43"/>
      <c r="AK1220" s="43"/>
      <c r="AL1220" s="43"/>
      <c r="AM1220" s="43"/>
      <c r="AN1220" s="43"/>
      <c r="AO1220" s="43"/>
      <c r="AP1220" s="43"/>
      <c r="AQ1220" s="43"/>
      <c r="AR1220" s="43"/>
      <c r="AS1220" s="43"/>
      <c r="AT1220" s="43"/>
      <c r="AU1220" s="43"/>
      <c r="AV1220" s="43"/>
      <c r="AW1220" s="43"/>
      <c r="AX1220" s="43"/>
      <c r="AY1220" s="43"/>
      <c r="AZ1220" s="43"/>
      <c r="BA1220" s="43"/>
      <c r="BB1220" s="43"/>
      <c r="BC1220" s="43"/>
      <c r="BD1220" s="43"/>
      <c r="BE1220" s="43"/>
      <c r="BF1220" s="43"/>
      <c r="BG1220" s="43"/>
      <c r="BH1220" s="43"/>
      <c r="BI1220" s="43"/>
      <c r="BJ1220" s="43"/>
      <c r="BK1220" s="43"/>
      <c r="BL1220" s="43"/>
      <c r="BM1220" s="43"/>
      <c r="BN1220" s="43"/>
      <c r="BO1220" s="43"/>
      <c r="BP1220" s="43"/>
      <c r="BQ1220" s="43"/>
      <c r="BR1220" s="43"/>
      <c r="BS1220" s="43"/>
      <c r="BT1220" s="43"/>
      <c r="BU1220" s="43"/>
      <c r="BV1220" s="43"/>
      <c r="BW1220" s="43"/>
      <c r="BX1220" s="43"/>
      <c r="BY1220" s="43"/>
      <c r="BZ1220" s="43"/>
      <c r="CA1220" s="43"/>
      <c r="CB1220" s="43"/>
      <c r="CC1220" s="43"/>
      <c r="CD1220" s="43"/>
      <c r="CE1220" s="43"/>
      <c r="CF1220" s="43"/>
    </row>
    <row r="1221" spans="18:84">
      <c r="R1221" s="43"/>
      <c r="S1221" s="43"/>
      <c r="T1221" s="43"/>
      <c r="U1221" s="43"/>
      <c r="V1221" s="43"/>
      <c r="W1221" s="43"/>
      <c r="X1221" s="43"/>
      <c r="Y1221" s="43"/>
      <c r="Z1221" s="43"/>
      <c r="AA1221" s="43"/>
      <c r="AB1221" s="43"/>
      <c r="AC1221" s="43"/>
      <c r="AD1221" s="43"/>
      <c r="AE1221" s="43"/>
      <c r="AF1221" s="43"/>
      <c r="AG1221" s="43"/>
      <c r="AH1221" s="43"/>
      <c r="AI1221" s="43"/>
      <c r="AJ1221" s="43"/>
      <c r="AK1221" s="43"/>
      <c r="AL1221" s="43"/>
      <c r="AM1221" s="43"/>
      <c r="AN1221" s="43"/>
      <c r="AO1221" s="43"/>
      <c r="AP1221" s="43"/>
      <c r="AQ1221" s="43"/>
      <c r="AR1221" s="43"/>
      <c r="AS1221" s="43"/>
      <c r="AT1221" s="43"/>
      <c r="AU1221" s="43"/>
      <c r="AV1221" s="43"/>
      <c r="AW1221" s="43"/>
      <c r="AX1221" s="43"/>
      <c r="AY1221" s="43"/>
      <c r="AZ1221" s="43"/>
      <c r="BA1221" s="43"/>
      <c r="BB1221" s="43"/>
      <c r="BC1221" s="43"/>
      <c r="BD1221" s="43"/>
      <c r="BE1221" s="43"/>
      <c r="BF1221" s="43"/>
      <c r="BG1221" s="43"/>
      <c r="BH1221" s="43"/>
      <c r="BI1221" s="43"/>
      <c r="BJ1221" s="43"/>
      <c r="BK1221" s="43"/>
      <c r="BL1221" s="43"/>
      <c r="BM1221" s="43"/>
      <c r="BN1221" s="43"/>
      <c r="BO1221" s="43"/>
      <c r="BP1221" s="43"/>
      <c r="BQ1221" s="43"/>
      <c r="BR1221" s="43"/>
      <c r="BS1221" s="43"/>
      <c r="BT1221" s="43"/>
      <c r="BU1221" s="43"/>
      <c r="BV1221" s="43"/>
      <c r="BW1221" s="43"/>
      <c r="BX1221" s="43"/>
      <c r="BY1221" s="43"/>
      <c r="BZ1221" s="43"/>
      <c r="CA1221" s="43"/>
      <c r="CB1221" s="43"/>
      <c r="CC1221" s="43"/>
      <c r="CD1221" s="43"/>
      <c r="CE1221" s="43"/>
      <c r="CF1221" s="43"/>
    </row>
    <row r="1222" spans="18:84">
      <c r="R1222" s="43"/>
      <c r="S1222" s="43"/>
      <c r="T1222" s="43"/>
      <c r="U1222" s="43"/>
      <c r="V1222" s="43"/>
      <c r="W1222" s="43"/>
      <c r="X1222" s="43"/>
      <c r="Y1222" s="43"/>
      <c r="Z1222" s="43"/>
      <c r="AA1222" s="43"/>
      <c r="AB1222" s="43"/>
      <c r="AC1222" s="43"/>
      <c r="AD1222" s="43"/>
      <c r="AE1222" s="43"/>
      <c r="AF1222" s="43"/>
      <c r="AG1222" s="43"/>
      <c r="AH1222" s="43"/>
      <c r="AI1222" s="43"/>
      <c r="AJ1222" s="43"/>
      <c r="AK1222" s="43"/>
      <c r="AL1222" s="43"/>
      <c r="AM1222" s="43"/>
      <c r="AN1222" s="43"/>
      <c r="AO1222" s="43"/>
      <c r="AP1222" s="43"/>
      <c r="AQ1222" s="43"/>
      <c r="AR1222" s="43"/>
      <c r="AS1222" s="43"/>
      <c r="AT1222" s="43"/>
      <c r="AU1222" s="43"/>
      <c r="AV1222" s="43"/>
      <c r="AW1222" s="43"/>
      <c r="AX1222" s="43"/>
      <c r="AY1222" s="43"/>
      <c r="AZ1222" s="43"/>
      <c r="BA1222" s="43"/>
      <c r="BB1222" s="43"/>
      <c r="BC1222" s="43"/>
      <c r="BD1222" s="43"/>
      <c r="BE1222" s="43"/>
      <c r="BF1222" s="43"/>
      <c r="BG1222" s="43"/>
      <c r="BH1222" s="43"/>
      <c r="BI1222" s="43"/>
      <c r="BJ1222" s="43"/>
      <c r="BK1222" s="43"/>
      <c r="BL1222" s="43"/>
      <c r="BM1222" s="43"/>
      <c r="BN1222" s="43"/>
      <c r="BO1222" s="43"/>
      <c r="BP1222" s="43"/>
      <c r="BQ1222" s="43"/>
      <c r="BR1222" s="43"/>
      <c r="BS1222" s="43"/>
      <c r="BT1222" s="43"/>
      <c r="BU1222" s="43"/>
      <c r="BV1222" s="43"/>
      <c r="BW1222" s="43"/>
      <c r="BX1222" s="43"/>
      <c r="BY1222" s="43"/>
      <c r="BZ1222" s="43"/>
      <c r="CA1222" s="43"/>
      <c r="CB1222" s="43"/>
      <c r="CC1222" s="43"/>
      <c r="CD1222" s="43"/>
      <c r="CE1222" s="43"/>
      <c r="CF1222" s="43"/>
    </row>
    <row r="1223" spans="18:84">
      <c r="R1223" s="43"/>
      <c r="S1223" s="43"/>
      <c r="T1223" s="43"/>
      <c r="U1223" s="43"/>
      <c r="V1223" s="43"/>
      <c r="W1223" s="43"/>
      <c r="X1223" s="43"/>
      <c r="Y1223" s="43"/>
      <c r="Z1223" s="43"/>
      <c r="AA1223" s="43"/>
      <c r="AB1223" s="43"/>
      <c r="AC1223" s="43"/>
      <c r="AD1223" s="43"/>
      <c r="AE1223" s="43"/>
      <c r="AF1223" s="43"/>
      <c r="AG1223" s="43"/>
      <c r="AH1223" s="43"/>
      <c r="AI1223" s="43"/>
      <c r="AJ1223" s="43"/>
      <c r="AK1223" s="43"/>
      <c r="AL1223" s="43"/>
      <c r="AM1223" s="43"/>
      <c r="AN1223" s="43"/>
      <c r="AO1223" s="43"/>
      <c r="AP1223" s="43"/>
      <c r="AQ1223" s="43"/>
      <c r="AR1223" s="43"/>
      <c r="AS1223" s="43"/>
      <c r="AT1223" s="43"/>
      <c r="AU1223" s="43"/>
      <c r="AV1223" s="43"/>
      <c r="AW1223" s="43"/>
      <c r="AX1223" s="43"/>
      <c r="AY1223" s="43"/>
      <c r="AZ1223" s="43"/>
      <c r="BA1223" s="43"/>
      <c r="BB1223" s="43"/>
      <c r="BC1223" s="43"/>
      <c r="BD1223" s="43"/>
      <c r="BE1223" s="43"/>
      <c r="BF1223" s="43"/>
      <c r="BG1223" s="43"/>
      <c r="BH1223" s="43"/>
      <c r="BI1223" s="43"/>
      <c r="BJ1223" s="43"/>
      <c r="BK1223" s="43"/>
      <c r="BL1223" s="43"/>
      <c r="BM1223" s="43"/>
      <c r="BN1223" s="43"/>
      <c r="BO1223" s="43"/>
      <c r="BP1223" s="43"/>
      <c r="BQ1223" s="43"/>
      <c r="BR1223" s="43"/>
      <c r="BS1223" s="43"/>
      <c r="BT1223" s="43"/>
      <c r="BU1223" s="43"/>
      <c r="BV1223" s="43"/>
      <c r="BW1223" s="43"/>
      <c r="BX1223" s="43"/>
      <c r="BY1223" s="43"/>
      <c r="BZ1223" s="43"/>
      <c r="CA1223" s="43"/>
      <c r="CB1223" s="43"/>
      <c r="CC1223" s="43"/>
      <c r="CD1223" s="43"/>
      <c r="CE1223" s="43"/>
      <c r="CF1223" s="43"/>
    </row>
    <row r="1224" spans="18:84">
      <c r="R1224" s="43"/>
      <c r="S1224" s="43"/>
      <c r="T1224" s="43"/>
      <c r="U1224" s="43"/>
      <c r="V1224" s="43"/>
      <c r="W1224" s="43"/>
      <c r="X1224" s="43"/>
      <c r="Y1224" s="43"/>
      <c r="Z1224" s="43"/>
      <c r="AA1224" s="43"/>
      <c r="AB1224" s="43"/>
      <c r="AC1224" s="43"/>
      <c r="AD1224" s="43"/>
      <c r="AE1224" s="43"/>
      <c r="AF1224" s="43"/>
      <c r="AG1224" s="43"/>
      <c r="AH1224" s="43"/>
      <c r="AI1224" s="43"/>
      <c r="AJ1224" s="43"/>
      <c r="AK1224" s="43"/>
      <c r="AL1224" s="43"/>
      <c r="AM1224" s="43"/>
      <c r="AN1224" s="43"/>
      <c r="AO1224" s="43"/>
      <c r="AP1224" s="43"/>
      <c r="AQ1224" s="43"/>
      <c r="AR1224" s="43"/>
      <c r="AS1224" s="43"/>
      <c r="AT1224" s="43"/>
      <c r="AU1224" s="43"/>
      <c r="AV1224" s="43"/>
      <c r="AW1224" s="43"/>
      <c r="AX1224" s="43"/>
      <c r="AY1224" s="43"/>
      <c r="AZ1224" s="43"/>
      <c r="BA1224" s="43"/>
      <c r="BB1224" s="43"/>
      <c r="BC1224" s="43"/>
      <c r="BD1224" s="43"/>
      <c r="BE1224" s="43"/>
      <c r="BF1224" s="43"/>
      <c r="BG1224" s="43"/>
      <c r="BH1224" s="43"/>
      <c r="BI1224" s="43"/>
      <c r="BJ1224" s="43"/>
      <c r="BK1224" s="43"/>
      <c r="BL1224" s="43"/>
      <c r="BM1224" s="43"/>
      <c r="BN1224" s="43"/>
      <c r="BO1224" s="43"/>
      <c r="BP1224" s="43"/>
      <c r="BQ1224" s="43"/>
      <c r="BR1224" s="43"/>
      <c r="BS1224" s="43"/>
      <c r="BT1224" s="43"/>
      <c r="BU1224" s="43"/>
      <c r="BV1224" s="43"/>
      <c r="BW1224" s="43"/>
      <c r="BX1224" s="43"/>
      <c r="BY1224" s="43"/>
      <c r="BZ1224" s="43"/>
      <c r="CA1224" s="43"/>
      <c r="CB1224" s="43"/>
      <c r="CC1224" s="43"/>
      <c r="CD1224" s="43"/>
      <c r="CE1224" s="43"/>
      <c r="CF1224" s="43"/>
    </row>
    <row r="1225" spans="18:84">
      <c r="R1225" s="43"/>
      <c r="S1225" s="43"/>
      <c r="T1225" s="43"/>
      <c r="U1225" s="43"/>
      <c r="V1225" s="43"/>
      <c r="W1225" s="43"/>
      <c r="X1225" s="43"/>
      <c r="Y1225" s="43"/>
      <c r="Z1225" s="43"/>
      <c r="AA1225" s="43"/>
      <c r="AB1225" s="43"/>
      <c r="AC1225" s="43"/>
      <c r="AD1225" s="43"/>
      <c r="AE1225" s="43"/>
      <c r="AF1225" s="43"/>
      <c r="AG1225" s="43"/>
      <c r="AH1225" s="43"/>
      <c r="AI1225" s="43"/>
      <c r="AJ1225" s="43"/>
      <c r="AK1225" s="43"/>
      <c r="AL1225" s="43"/>
      <c r="AM1225" s="43"/>
      <c r="AN1225" s="43"/>
      <c r="AO1225" s="43"/>
      <c r="AP1225" s="43"/>
      <c r="AQ1225" s="43"/>
      <c r="AR1225" s="43"/>
      <c r="AS1225" s="43"/>
      <c r="AT1225" s="43"/>
      <c r="AU1225" s="43"/>
      <c r="AV1225" s="43"/>
      <c r="AW1225" s="43"/>
      <c r="AX1225" s="43"/>
      <c r="AY1225" s="43"/>
      <c r="AZ1225" s="43"/>
      <c r="BA1225" s="43"/>
      <c r="BB1225" s="43"/>
      <c r="BC1225" s="43"/>
      <c r="BD1225" s="43"/>
      <c r="BE1225" s="43"/>
      <c r="BF1225" s="43"/>
      <c r="BG1225" s="43"/>
      <c r="BH1225" s="43"/>
      <c r="BI1225" s="43"/>
      <c r="BJ1225" s="43"/>
      <c r="BK1225" s="43"/>
      <c r="BL1225" s="43"/>
      <c r="BM1225" s="43"/>
      <c r="BN1225" s="43"/>
      <c r="BO1225" s="43"/>
      <c r="BP1225" s="43"/>
      <c r="BQ1225" s="43"/>
      <c r="BR1225" s="43"/>
      <c r="BS1225" s="43"/>
      <c r="BT1225" s="43"/>
      <c r="BU1225" s="43"/>
      <c r="BV1225" s="43"/>
      <c r="BW1225" s="43"/>
      <c r="BX1225" s="43"/>
      <c r="BY1225" s="43"/>
      <c r="BZ1225" s="43"/>
      <c r="CA1225" s="43"/>
      <c r="CB1225" s="43"/>
      <c r="CC1225" s="43"/>
      <c r="CD1225" s="43"/>
      <c r="CE1225" s="43"/>
      <c r="CF1225" s="43"/>
    </row>
    <row r="1226" spans="18:84">
      <c r="R1226" s="43"/>
      <c r="S1226" s="43"/>
      <c r="T1226" s="43"/>
      <c r="U1226" s="43"/>
      <c r="V1226" s="43"/>
      <c r="W1226" s="43"/>
      <c r="X1226" s="43"/>
      <c r="Y1226" s="43"/>
      <c r="Z1226" s="43"/>
      <c r="AA1226" s="43"/>
      <c r="AB1226" s="43"/>
      <c r="AC1226" s="43"/>
      <c r="AD1226" s="43"/>
      <c r="AE1226" s="43"/>
      <c r="AF1226" s="43"/>
      <c r="AG1226" s="43"/>
      <c r="AH1226" s="43"/>
      <c r="AI1226" s="43"/>
      <c r="AJ1226" s="43"/>
      <c r="AK1226" s="43"/>
      <c r="AL1226" s="43"/>
      <c r="AM1226" s="43"/>
      <c r="AN1226" s="43"/>
      <c r="AO1226" s="43"/>
      <c r="AP1226" s="43"/>
      <c r="AQ1226" s="43"/>
      <c r="AR1226" s="43"/>
      <c r="AS1226" s="43"/>
      <c r="AT1226" s="43"/>
      <c r="AU1226" s="43"/>
      <c r="AV1226" s="43"/>
      <c r="AW1226" s="43"/>
      <c r="AX1226" s="43"/>
      <c r="AY1226" s="43"/>
      <c r="AZ1226" s="43"/>
      <c r="BA1226" s="43"/>
      <c r="BB1226" s="43"/>
      <c r="BC1226" s="43"/>
      <c r="BD1226" s="43"/>
      <c r="BE1226" s="43"/>
      <c r="BF1226" s="43"/>
      <c r="BG1226" s="43"/>
      <c r="BH1226" s="43"/>
      <c r="BI1226" s="43"/>
      <c r="BJ1226" s="43"/>
      <c r="BK1226" s="43"/>
      <c r="BL1226" s="43"/>
      <c r="BM1226" s="43"/>
      <c r="BN1226" s="43"/>
      <c r="BO1226" s="43"/>
      <c r="BP1226" s="43"/>
      <c r="BQ1226" s="43"/>
      <c r="BR1226" s="43"/>
      <c r="BS1226" s="43"/>
      <c r="BT1226" s="43"/>
      <c r="BU1226" s="43"/>
      <c r="BV1226" s="43"/>
      <c r="BW1226" s="43"/>
      <c r="BX1226" s="43"/>
      <c r="BY1226" s="43"/>
      <c r="BZ1226" s="43"/>
      <c r="CA1226" s="43"/>
      <c r="CB1226" s="43"/>
      <c r="CC1226" s="43"/>
      <c r="CD1226" s="43"/>
      <c r="CE1226" s="43"/>
      <c r="CF1226" s="43"/>
    </row>
    <row r="1227" spans="18:84">
      <c r="R1227" s="43"/>
      <c r="S1227" s="43"/>
      <c r="T1227" s="43"/>
      <c r="U1227" s="43"/>
      <c r="V1227" s="43"/>
      <c r="W1227" s="43"/>
      <c r="X1227" s="43"/>
      <c r="Y1227" s="43"/>
      <c r="Z1227" s="43"/>
      <c r="AA1227" s="43"/>
      <c r="AB1227" s="43"/>
      <c r="AC1227" s="43"/>
      <c r="AD1227" s="43"/>
      <c r="AE1227" s="43"/>
      <c r="AF1227" s="43"/>
      <c r="AG1227" s="43"/>
      <c r="AH1227" s="43"/>
      <c r="AI1227" s="43"/>
      <c r="AJ1227" s="43"/>
      <c r="AK1227" s="43"/>
      <c r="AL1227" s="43"/>
      <c r="AM1227" s="43"/>
      <c r="AN1227" s="43"/>
      <c r="AO1227" s="43"/>
      <c r="AP1227" s="43"/>
      <c r="AQ1227" s="43"/>
      <c r="AR1227" s="43"/>
      <c r="AS1227" s="43"/>
      <c r="AT1227" s="43"/>
      <c r="AU1227" s="43"/>
      <c r="AV1227" s="43"/>
      <c r="AW1227" s="43"/>
      <c r="AX1227" s="43"/>
      <c r="AY1227" s="43"/>
      <c r="AZ1227" s="43"/>
      <c r="BA1227" s="43"/>
      <c r="BB1227" s="43"/>
      <c r="BC1227" s="43"/>
      <c r="BD1227" s="43"/>
      <c r="BE1227" s="43"/>
      <c r="BF1227" s="43"/>
      <c r="BG1227" s="43"/>
      <c r="BH1227" s="43"/>
      <c r="BI1227" s="43"/>
      <c r="BJ1227" s="43"/>
      <c r="BK1227" s="43"/>
      <c r="BL1227" s="43"/>
      <c r="BM1227" s="43"/>
      <c r="BN1227" s="43"/>
      <c r="BO1227" s="43"/>
      <c r="BP1227" s="43"/>
      <c r="BQ1227" s="43"/>
      <c r="BR1227" s="43"/>
      <c r="BS1227" s="43"/>
      <c r="BT1227" s="43"/>
      <c r="BU1227" s="43"/>
      <c r="BV1227" s="43"/>
      <c r="BW1227" s="43"/>
      <c r="BX1227" s="43"/>
      <c r="BY1227" s="43"/>
      <c r="BZ1227" s="43"/>
      <c r="CA1227" s="43"/>
      <c r="CB1227" s="43"/>
      <c r="CC1227" s="43"/>
      <c r="CD1227" s="43"/>
      <c r="CE1227" s="43"/>
      <c r="CF1227" s="43"/>
    </row>
    <row r="1228" spans="18:84">
      <c r="R1228" s="43"/>
      <c r="S1228" s="43"/>
      <c r="T1228" s="43"/>
      <c r="U1228" s="43"/>
      <c r="V1228" s="43"/>
      <c r="W1228" s="43"/>
      <c r="X1228" s="43"/>
      <c r="Y1228" s="43"/>
      <c r="Z1228" s="43"/>
      <c r="AA1228" s="43"/>
      <c r="AB1228" s="43"/>
      <c r="AC1228" s="43"/>
      <c r="AD1228" s="43"/>
      <c r="AE1228" s="43"/>
      <c r="AF1228" s="43"/>
      <c r="AG1228" s="43"/>
      <c r="AH1228" s="43"/>
      <c r="AI1228" s="43"/>
      <c r="AJ1228" s="43"/>
      <c r="AK1228" s="43"/>
      <c r="AL1228" s="43"/>
      <c r="AM1228" s="43"/>
      <c r="AN1228" s="43"/>
      <c r="AO1228" s="43"/>
      <c r="AP1228" s="43"/>
      <c r="AQ1228" s="43"/>
      <c r="AR1228" s="43"/>
      <c r="AS1228" s="43"/>
      <c r="AT1228" s="43"/>
      <c r="AU1228" s="43"/>
      <c r="AV1228" s="43"/>
      <c r="AW1228" s="43"/>
      <c r="AX1228" s="43"/>
      <c r="AY1228" s="43"/>
      <c r="AZ1228" s="43"/>
      <c r="BA1228" s="43"/>
      <c r="BB1228" s="43"/>
      <c r="BC1228" s="43"/>
      <c r="BD1228" s="43"/>
      <c r="BE1228" s="43"/>
      <c r="BF1228" s="43"/>
      <c r="BG1228" s="43"/>
      <c r="BH1228" s="43"/>
      <c r="BI1228" s="43"/>
      <c r="BJ1228" s="43"/>
      <c r="BK1228" s="43"/>
      <c r="BL1228" s="43"/>
      <c r="BM1228" s="43"/>
      <c r="BN1228" s="43"/>
      <c r="BO1228" s="43"/>
      <c r="BP1228" s="43"/>
      <c r="BQ1228" s="43"/>
      <c r="BR1228" s="43"/>
      <c r="BS1228" s="43"/>
      <c r="BT1228" s="43"/>
      <c r="BU1228" s="43"/>
      <c r="BV1228" s="43"/>
      <c r="BW1228" s="43"/>
      <c r="BX1228" s="43"/>
      <c r="BY1228" s="43"/>
      <c r="BZ1228" s="43"/>
      <c r="CA1228" s="43"/>
      <c r="CB1228" s="43"/>
      <c r="CC1228" s="43"/>
      <c r="CD1228" s="43"/>
      <c r="CE1228" s="43"/>
      <c r="CF1228" s="43"/>
    </row>
    <row r="1229" spans="18:84">
      <c r="R1229" s="43"/>
      <c r="S1229" s="43"/>
      <c r="T1229" s="43"/>
      <c r="U1229" s="43"/>
      <c r="V1229" s="43"/>
      <c r="W1229" s="43"/>
      <c r="X1229" s="43"/>
      <c r="Y1229" s="43"/>
      <c r="Z1229" s="43"/>
      <c r="AA1229" s="43"/>
      <c r="AB1229" s="43"/>
      <c r="AC1229" s="43"/>
      <c r="AD1229" s="43"/>
      <c r="AE1229" s="43"/>
      <c r="AF1229" s="43"/>
      <c r="AG1229" s="43"/>
      <c r="AH1229" s="43"/>
      <c r="AI1229" s="43"/>
      <c r="AJ1229" s="43"/>
      <c r="AK1229" s="43"/>
      <c r="AL1229" s="43"/>
      <c r="AM1229" s="43"/>
      <c r="AN1229" s="43"/>
      <c r="AO1229" s="43"/>
      <c r="AP1229" s="43"/>
      <c r="AQ1229" s="43"/>
      <c r="AR1229" s="43"/>
      <c r="AS1229" s="43"/>
      <c r="AT1229" s="43"/>
      <c r="AU1229" s="43"/>
      <c r="AV1229" s="43"/>
      <c r="AW1229" s="43"/>
      <c r="AX1229" s="43"/>
      <c r="AY1229" s="43"/>
      <c r="AZ1229" s="43"/>
      <c r="BA1229" s="43"/>
      <c r="BB1229" s="43"/>
      <c r="BC1229" s="43"/>
      <c r="BD1229" s="43"/>
      <c r="BE1229" s="43"/>
      <c r="BF1229" s="43"/>
      <c r="BG1229" s="43"/>
      <c r="BH1229" s="43"/>
      <c r="BI1229" s="43"/>
      <c r="BJ1229" s="43"/>
      <c r="BK1229" s="43"/>
      <c r="BL1229" s="43"/>
      <c r="BM1229" s="43"/>
      <c r="BN1229" s="43"/>
      <c r="BO1229" s="43"/>
      <c r="BP1229" s="43"/>
      <c r="BQ1229" s="43"/>
      <c r="BR1229" s="43"/>
      <c r="BS1229" s="43"/>
      <c r="BT1229" s="43"/>
      <c r="BU1229" s="43"/>
      <c r="BV1229" s="43"/>
      <c r="BW1229" s="43"/>
      <c r="BX1229" s="43"/>
      <c r="BY1229" s="43"/>
      <c r="BZ1229" s="43"/>
      <c r="CA1229" s="43"/>
      <c r="CB1229" s="43"/>
      <c r="CC1229" s="43"/>
      <c r="CD1229" s="43"/>
      <c r="CE1229" s="43"/>
      <c r="CF1229" s="43"/>
    </row>
    <row r="1230" spans="18:84">
      <c r="R1230" s="43"/>
      <c r="S1230" s="43"/>
      <c r="T1230" s="43"/>
      <c r="U1230" s="43"/>
      <c r="V1230" s="43"/>
      <c r="W1230" s="43"/>
      <c r="X1230" s="43"/>
      <c r="Y1230" s="43"/>
      <c r="Z1230" s="43"/>
      <c r="AA1230" s="43"/>
      <c r="AB1230" s="43"/>
      <c r="AC1230" s="43"/>
      <c r="AD1230" s="43"/>
      <c r="AE1230" s="43"/>
      <c r="AF1230" s="43"/>
      <c r="AG1230" s="43"/>
      <c r="AH1230" s="43"/>
      <c r="AI1230" s="43"/>
      <c r="AJ1230" s="43"/>
      <c r="AK1230" s="43"/>
      <c r="AL1230" s="43"/>
      <c r="AM1230" s="43"/>
      <c r="AN1230" s="43"/>
      <c r="AO1230" s="43"/>
      <c r="AP1230" s="43"/>
      <c r="AQ1230" s="43"/>
      <c r="AR1230" s="43"/>
      <c r="AS1230" s="43"/>
      <c r="AT1230" s="43"/>
      <c r="AU1230" s="43"/>
      <c r="AV1230" s="43"/>
      <c r="AW1230" s="43"/>
      <c r="AX1230" s="43"/>
      <c r="AY1230" s="43"/>
      <c r="AZ1230" s="43"/>
      <c r="BA1230" s="43"/>
      <c r="BB1230" s="43"/>
      <c r="BC1230" s="43"/>
      <c r="BD1230" s="43"/>
      <c r="BE1230" s="43"/>
      <c r="BF1230" s="43"/>
      <c r="BG1230" s="43"/>
      <c r="BH1230" s="43"/>
      <c r="BI1230" s="43"/>
      <c r="BJ1230" s="43"/>
      <c r="BK1230" s="43"/>
      <c r="BL1230" s="43"/>
      <c r="BM1230" s="43"/>
      <c r="BN1230" s="43"/>
      <c r="BO1230" s="43"/>
      <c r="BP1230" s="43"/>
      <c r="BQ1230" s="43"/>
      <c r="BR1230" s="43"/>
      <c r="BS1230" s="43"/>
      <c r="BT1230" s="43"/>
      <c r="BU1230" s="43"/>
      <c r="BV1230" s="43"/>
      <c r="BW1230" s="43"/>
      <c r="BX1230" s="43"/>
      <c r="BY1230" s="43"/>
      <c r="BZ1230" s="43"/>
      <c r="CA1230" s="43"/>
      <c r="CB1230" s="43"/>
      <c r="CC1230" s="43"/>
      <c r="CD1230" s="43"/>
      <c r="CE1230" s="43"/>
      <c r="CF1230" s="43"/>
    </row>
    <row r="1231" spans="18:84">
      <c r="R1231" s="43"/>
      <c r="S1231" s="43"/>
      <c r="T1231" s="43"/>
      <c r="U1231" s="43"/>
      <c r="V1231" s="43"/>
      <c r="W1231" s="43"/>
      <c r="X1231" s="43"/>
      <c r="Y1231" s="43"/>
      <c r="Z1231" s="43"/>
      <c r="AA1231" s="43"/>
      <c r="AB1231" s="43"/>
      <c r="AC1231" s="43"/>
      <c r="AD1231" s="43"/>
      <c r="AE1231" s="43"/>
      <c r="AF1231" s="43"/>
      <c r="AG1231" s="43"/>
      <c r="AH1231" s="43"/>
      <c r="AI1231" s="43"/>
      <c r="AJ1231" s="43"/>
      <c r="AK1231" s="43"/>
      <c r="AL1231" s="43"/>
      <c r="AM1231" s="43"/>
      <c r="AN1231" s="43"/>
      <c r="AO1231" s="43"/>
      <c r="AP1231" s="43"/>
      <c r="AQ1231" s="43"/>
      <c r="AR1231" s="43"/>
      <c r="AS1231" s="43"/>
      <c r="AT1231" s="43"/>
      <c r="AU1231" s="43"/>
      <c r="AV1231" s="43"/>
      <c r="AW1231" s="43"/>
      <c r="AX1231" s="43"/>
      <c r="AY1231" s="43"/>
      <c r="AZ1231" s="43"/>
      <c r="BA1231" s="43"/>
      <c r="BB1231" s="43"/>
      <c r="BC1231" s="43"/>
      <c r="BD1231" s="43"/>
      <c r="BE1231" s="43"/>
      <c r="BF1231" s="43"/>
      <c r="BG1231" s="43"/>
      <c r="BH1231" s="43"/>
      <c r="BI1231" s="43"/>
      <c r="BJ1231" s="43"/>
      <c r="BK1231" s="43"/>
      <c r="BL1231" s="43"/>
      <c r="BM1231" s="43"/>
      <c r="BN1231" s="43"/>
      <c r="BO1231" s="43"/>
      <c r="BP1231" s="43"/>
      <c r="BQ1231" s="43"/>
      <c r="BR1231" s="43"/>
      <c r="BS1231" s="43"/>
      <c r="BT1231" s="43"/>
      <c r="BU1231" s="43"/>
      <c r="BV1231" s="43"/>
      <c r="BW1231" s="43"/>
      <c r="BX1231" s="43"/>
      <c r="BY1231" s="43"/>
      <c r="BZ1231" s="43"/>
      <c r="CA1231" s="43"/>
      <c r="CB1231" s="43"/>
      <c r="CC1231" s="43"/>
      <c r="CD1231" s="43"/>
      <c r="CE1231" s="43"/>
      <c r="CF1231" s="43"/>
    </row>
    <row r="1232" spans="18:84">
      <c r="R1232" s="43"/>
      <c r="S1232" s="43"/>
      <c r="T1232" s="43"/>
      <c r="U1232" s="43"/>
      <c r="V1232" s="43"/>
      <c r="W1232" s="43"/>
      <c r="X1232" s="43"/>
      <c r="Y1232" s="43"/>
      <c r="Z1232" s="43"/>
      <c r="AA1232" s="43"/>
      <c r="AB1232" s="43"/>
      <c r="AC1232" s="43"/>
      <c r="AD1232" s="43"/>
      <c r="AE1232" s="43"/>
      <c r="AF1232" s="43"/>
      <c r="AG1232" s="43"/>
      <c r="AH1232" s="43"/>
      <c r="AI1232" s="43"/>
      <c r="AJ1232" s="43"/>
      <c r="AK1232" s="43"/>
      <c r="AL1232" s="43"/>
      <c r="AM1232" s="43"/>
      <c r="AN1232" s="43"/>
      <c r="AO1232" s="43"/>
      <c r="AP1232" s="43"/>
      <c r="AQ1232" s="43"/>
      <c r="AR1232" s="43"/>
      <c r="AS1232" s="43"/>
      <c r="AT1232" s="43"/>
      <c r="AU1232" s="43"/>
      <c r="AV1232" s="43"/>
      <c r="AW1232" s="43"/>
      <c r="AX1232" s="43"/>
      <c r="AY1232" s="43"/>
      <c r="AZ1232" s="43"/>
      <c r="BA1232" s="43"/>
      <c r="BB1232" s="43"/>
      <c r="BC1232" s="43"/>
      <c r="BD1232" s="43"/>
      <c r="BE1232" s="43"/>
      <c r="BF1232" s="43"/>
      <c r="BG1232" s="43"/>
      <c r="BH1232" s="43"/>
      <c r="BI1232" s="43"/>
      <c r="BJ1232" s="43"/>
      <c r="BK1232" s="43"/>
      <c r="BL1232" s="43"/>
      <c r="BM1232" s="43"/>
      <c r="BN1232" s="43"/>
      <c r="BO1232" s="43"/>
      <c r="BP1232" s="43"/>
      <c r="BQ1232" s="43"/>
      <c r="BR1232" s="43"/>
      <c r="BS1232" s="43"/>
      <c r="BT1232" s="43"/>
      <c r="BU1232" s="43"/>
      <c r="BV1232" s="43"/>
      <c r="BW1232" s="43"/>
      <c r="BX1232" s="43"/>
      <c r="BY1232" s="43"/>
      <c r="BZ1232" s="43"/>
      <c r="CA1232" s="43"/>
      <c r="CB1232" s="43"/>
      <c r="CC1232" s="43"/>
      <c r="CD1232" s="43"/>
      <c r="CE1232" s="43"/>
      <c r="CF1232" s="43"/>
    </row>
    <row r="1233" spans="18:84">
      <c r="R1233" s="43"/>
      <c r="S1233" s="43"/>
      <c r="T1233" s="43"/>
      <c r="U1233" s="43"/>
      <c r="V1233" s="43"/>
      <c r="W1233" s="43"/>
      <c r="X1233" s="43"/>
      <c r="Y1233" s="43"/>
      <c r="Z1233" s="43"/>
      <c r="AA1233" s="43"/>
      <c r="AB1233" s="43"/>
      <c r="AC1233" s="43"/>
      <c r="AD1233" s="43"/>
      <c r="AE1233" s="43"/>
      <c r="AF1233" s="43"/>
      <c r="AG1233" s="43"/>
      <c r="AH1233" s="43"/>
      <c r="AI1233" s="43"/>
      <c r="AJ1233" s="43"/>
      <c r="AK1233" s="43"/>
      <c r="AL1233" s="43"/>
      <c r="AM1233" s="43"/>
      <c r="AN1233" s="43"/>
      <c r="AO1233" s="43"/>
      <c r="AP1233" s="43"/>
      <c r="AQ1233" s="43"/>
      <c r="AR1233" s="43"/>
      <c r="AS1233" s="43"/>
      <c r="AT1233" s="43"/>
      <c r="AU1233" s="43"/>
      <c r="AV1233" s="43"/>
      <c r="AW1233" s="43"/>
      <c r="AX1233" s="43"/>
      <c r="AY1233" s="43"/>
      <c r="AZ1233" s="43"/>
      <c r="BA1233" s="43"/>
      <c r="BB1233" s="43"/>
      <c r="BC1233" s="43"/>
      <c r="BD1233" s="43"/>
      <c r="BE1233" s="43"/>
      <c r="BF1233" s="43"/>
      <c r="BG1233" s="43"/>
      <c r="BH1233" s="43"/>
      <c r="BI1233" s="43"/>
      <c r="BJ1233" s="43"/>
      <c r="BK1233" s="43"/>
      <c r="BL1233" s="43"/>
      <c r="BM1233" s="43"/>
      <c r="BN1233" s="43"/>
      <c r="BO1233" s="43"/>
      <c r="BP1233" s="43"/>
      <c r="BQ1233" s="43"/>
      <c r="BR1233" s="43"/>
      <c r="BS1233" s="43"/>
      <c r="BT1233" s="43"/>
      <c r="BU1233" s="43"/>
      <c r="BV1233" s="43"/>
      <c r="BW1233" s="43"/>
      <c r="BX1233" s="43"/>
      <c r="BY1233" s="43"/>
      <c r="BZ1233" s="43"/>
      <c r="CA1233" s="43"/>
      <c r="CB1233" s="43"/>
      <c r="CC1233" s="43"/>
      <c r="CD1233" s="43"/>
      <c r="CE1233" s="43"/>
      <c r="CF1233" s="43"/>
    </row>
    <row r="1234" spans="18:84">
      <c r="R1234" s="43"/>
      <c r="S1234" s="43"/>
      <c r="T1234" s="43"/>
      <c r="U1234" s="43"/>
      <c r="V1234" s="43"/>
      <c r="W1234" s="43"/>
      <c r="X1234" s="43"/>
      <c r="Y1234" s="43"/>
      <c r="Z1234" s="43"/>
      <c r="AA1234" s="43"/>
      <c r="AB1234" s="43"/>
      <c r="AC1234" s="43"/>
      <c r="AD1234" s="43"/>
      <c r="AE1234" s="43"/>
      <c r="AF1234" s="43"/>
      <c r="AG1234" s="43"/>
      <c r="AH1234" s="43"/>
      <c r="AI1234" s="43"/>
      <c r="AJ1234" s="43"/>
      <c r="AK1234" s="43"/>
      <c r="AL1234" s="43"/>
      <c r="AM1234" s="43"/>
      <c r="AN1234" s="43"/>
      <c r="AO1234" s="43"/>
      <c r="AP1234" s="43"/>
      <c r="AQ1234" s="43"/>
      <c r="AR1234" s="43"/>
      <c r="AS1234" s="43"/>
      <c r="AT1234" s="43"/>
      <c r="AU1234" s="43"/>
      <c r="AV1234" s="43"/>
      <c r="AW1234" s="43"/>
      <c r="AX1234" s="43"/>
      <c r="AY1234" s="43"/>
      <c r="AZ1234" s="43"/>
      <c r="BA1234" s="43"/>
      <c r="BB1234" s="43"/>
      <c r="BC1234" s="43"/>
      <c r="BD1234" s="43"/>
      <c r="BE1234" s="43"/>
      <c r="BF1234" s="43"/>
      <c r="BG1234" s="43"/>
      <c r="BH1234" s="43"/>
      <c r="BI1234" s="43"/>
      <c r="BJ1234" s="43"/>
      <c r="BK1234" s="43"/>
      <c r="BL1234" s="43"/>
      <c r="BM1234" s="43"/>
      <c r="BN1234" s="43"/>
      <c r="BO1234" s="43"/>
      <c r="BP1234" s="43"/>
      <c r="BQ1234" s="43"/>
      <c r="BR1234" s="43"/>
      <c r="BS1234" s="43"/>
      <c r="BT1234" s="43"/>
      <c r="BU1234" s="43"/>
      <c r="BV1234" s="43"/>
      <c r="BW1234" s="43"/>
      <c r="BX1234" s="43"/>
      <c r="BY1234" s="43"/>
      <c r="BZ1234" s="43"/>
      <c r="CA1234" s="43"/>
      <c r="CB1234" s="43"/>
      <c r="CC1234" s="43"/>
      <c r="CD1234" s="43"/>
      <c r="CE1234" s="43"/>
      <c r="CF1234" s="43"/>
    </row>
    <row r="1235" spans="18:84">
      <c r="R1235" s="43"/>
      <c r="S1235" s="43"/>
      <c r="T1235" s="43"/>
      <c r="U1235" s="43"/>
      <c r="V1235" s="43"/>
      <c r="W1235" s="43"/>
      <c r="X1235" s="43"/>
      <c r="Y1235" s="43"/>
      <c r="Z1235" s="43"/>
      <c r="AA1235" s="43"/>
      <c r="AB1235" s="43"/>
      <c r="AC1235" s="43"/>
      <c r="AD1235" s="43"/>
      <c r="AE1235" s="43"/>
      <c r="AF1235" s="43"/>
      <c r="AG1235" s="43"/>
      <c r="AH1235" s="43"/>
      <c r="AI1235" s="43"/>
      <c r="AJ1235" s="43"/>
      <c r="AK1235" s="43"/>
      <c r="AL1235" s="43"/>
      <c r="AM1235" s="43"/>
      <c r="AN1235" s="43"/>
      <c r="AO1235" s="43"/>
      <c r="AP1235" s="43"/>
      <c r="AQ1235" s="43"/>
      <c r="AR1235" s="43"/>
      <c r="AS1235" s="43"/>
      <c r="AT1235" s="43"/>
      <c r="AU1235" s="43"/>
      <c r="AV1235" s="43"/>
      <c r="AW1235" s="43"/>
      <c r="AX1235" s="43"/>
      <c r="AY1235" s="43"/>
      <c r="AZ1235" s="43"/>
      <c r="BA1235" s="43"/>
      <c r="BB1235" s="43"/>
      <c r="BC1235" s="43"/>
      <c r="BD1235" s="43"/>
      <c r="BE1235" s="43"/>
      <c r="BF1235" s="43"/>
      <c r="BG1235" s="43"/>
      <c r="BH1235" s="43"/>
      <c r="BI1235" s="43"/>
      <c r="BJ1235" s="43"/>
      <c r="BK1235" s="43"/>
      <c r="BL1235" s="43"/>
      <c r="BM1235" s="43"/>
      <c r="BN1235" s="43"/>
      <c r="BO1235" s="43"/>
      <c r="BP1235" s="43"/>
      <c r="BQ1235" s="43"/>
      <c r="BR1235" s="43"/>
      <c r="BS1235" s="43"/>
      <c r="BT1235" s="43"/>
      <c r="BU1235" s="43"/>
      <c r="BV1235" s="43"/>
      <c r="BW1235" s="43"/>
      <c r="BX1235" s="43"/>
      <c r="BY1235" s="43"/>
      <c r="BZ1235" s="43"/>
      <c r="CA1235" s="43"/>
      <c r="CB1235" s="43"/>
      <c r="CC1235" s="43"/>
      <c r="CD1235" s="43"/>
      <c r="CE1235" s="43"/>
      <c r="CF1235" s="43"/>
    </row>
    <row r="1236" spans="18:84">
      <c r="R1236" s="43"/>
      <c r="S1236" s="43"/>
      <c r="T1236" s="43"/>
      <c r="U1236" s="43"/>
      <c r="V1236" s="43"/>
      <c r="W1236" s="43"/>
      <c r="X1236" s="43"/>
      <c r="Y1236" s="43"/>
      <c r="Z1236" s="43"/>
      <c r="AA1236" s="43"/>
      <c r="AB1236" s="43"/>
      <c r="AC1236" s="43"/>
      <c r="AD1236" s="43"/>
      <c r="AE1236" s="43"/>
      <c r="AF1236" s="43"/>
      <c r="AG1236" s="43"/>
      <c r="AH1236" s="43"/>
      <c r="AI1236" s="43"/>
      <c r="AJ1236" s="43"/>
      <c r="AK1236" s="43"/>
      <c r="AL1236" s="43"/>
      <c r="AM1236" s="43"/>
      <c r="AN1236" s="43"/>
      <c r="AO1236" s="43"/>
      <c r="AP1236" s="43"/>
      <c r="AQ1236" s="43"/>
      <c r="AR1236" s="43"/>
      <c r="AS1236" s="43"/>
      <c r="AT1236" s="43"/>
      <c r="AU1236" s="43"/>
      <c r="AV1236" s="43"/>
      <c r="AW1236" s="43"/>
      <c r="AX1236" s="43"/>
      <c r="AY1236" s="43"/>
      <c r="AZ1236" s="43"/>
      <c r="BA1236" s="43"/>
      <c r="BB1236" s="43"/>
      <c r="BC1236" s="43"/>
      <c r="BD1236" s="43"/>
      <c r="BE1236" s="43"/>
      <c r="BF1236" s="43"/>
      <c r="BG1236" s="43"/>
      <c r="BH1236" s="43"/>
      <c r="BI1236" s="43"/>
      <c r="BJ1236" s="43"/>
      <c r="BK1236" s="43"/>
      <c r="BL1236" s="43"/>
      <c r="BM1236" s="43"/>
      <c r="BN1236" s="43"/>
      <c r="BO1236" s="43"/>
      <c r="BP1236" s="43"/>
      <c r="BQ1236" s="43"/>
      <c r="BR1236" s="43"/>
      <c r="BS1236" s="43"/>
      <c r="BT1236" s="43"/>
      <c r="BU1236" s="43"/>
      <c r="BV1236" s="43"/>
      <c r="BW1236" s="43"/>
      <c r="BX1236" s="43"/>
      <c r="BY1236" s="43"/>
      <c r="BZ1236" s="43"/>
      <c r="CA1236" s="43"/>
      <c r="CB1236" s="43"/>
      <c r="CC1236" s="43"/>
      <c r="CD1236" s="43"/>
      <c r="CE1236" s="43"/>
      <c r="CF1236" s="43"/>
    </row>
    <row r="1237" spans="18:84">
      <c r="R1237" s="43"/>
      <c r="S1237" s="43"/>
      <c r="T1237" s="43"/>
      <c r="U1237" s="43"/>
      <c r="V1237" s="43"/>
      <c r="W1237" s="43"/>
      <c r="X1237" s="43"/>
      <c r="Y1237" s="43"/>
      <c r="Z1237" s="43"/>
      <c r="AA1237" s="43"/>
      <c r="AB1237" s="43"/>
      <c r="AC1237" s="43"/>
      <c r="AD1237" s="43"/>
      <c r="AE1237" s="43"/>
      <c r="AF1237" s="43"/>
      <c r="AG1237" s="43"/>
      <c r="AH1237" s="43"/>
      <c r="AI1237" s="43"/>
      <c r="AJ1237" s="43"/>
      <c r="AK1237" s="43"/>
      <c r="AL1237" s="43"/>
      <c r="AM1237" s="43"/>
      <c r="AN1237" s="43"/>
      <c r="AO1237" s="43"/>
      <c r="AP1237" s="43"/>
      <c r="AQ1237" s="43"/>
      <c r="AR1237" s="43"/>
      <c r="AS1237" s="43"/>
      <c r="AT1237" s="43"/>
      <c r="AU1237" s="43"/>
      <c r="AV1237" s="43"/>
      <c r="AW1237" s="43"/>
      <c r="AX1237" s="43"/>
      <c r="AY1237" s="43"/>
      <c r="AZ1237" s="43"/>
      <c r="BA1237" s="43"/>
      <c r="BB1237" s="43"/>
      <c r="BC1237" s="43"/>
      <c r="BD1237" s="43"/>
      <c r="BE1237" s="43"/>
      <c r="BF1237" s="43"/>
      <c r="BG1237" s="43"/>
      <c r="BH1237" s="43"/>
      <c r="BI1237" s="43"/>
      <c r="BJ1237" s="43"/>
      <c r="BK1237" s="43"/>
      <c r="BL1237" s="43"/>
      <c r="BM1237" s="43"/>
      <c r="BN1237" s="43"/>
      <c r="BO1237" s="43"/>
      <c r="BP1237" s="43"/>
      <c r="BQ1237" s="43"/>
      <c r="BR1237" s="43"/>
      <c r="BS1237" s="43"/>
      <c r="BT1237" s="43"/>
      <c r="BU1237" s="43"/>
      <c r="BV1237" s="43"/>
      <c r="BW1237" s="43"/>
      <c r="BX1237" s="43"/>
      <c r="BY1237" s="43"/>
      <c r="BZ1237" s="43"/>
      <c r="CA1237" s="43"/>
      <c r="CB1237" s="43"/>
      <c r="CC1237" s="43"/>
      <c r="CD1237" s="43"/>
      <c r="CE1237" s="43"/>
      <c r="CF1237" s="43"/>
    </row>
    <row r="1238" spans="18:84">
      <c r="R1238" s="43"/>
      <c r="S1238" s="43"/>
      <c r="T1238" s="43"/>
      <c r="U1238" s="43"/>
      <c r="V1238" s="43"/>
      <c r="W1238" s="43"/>
      <c r="X1238" s="43"/>
      <c r="Y1238" s="43"/>
      <c r="Z1238" s="43"/>
      <c r="AA1238" s="43"/>
      <c r="AB1238" s="43"/>
      <c r="AC1238" s="43"/>
      <c r="AD1238" s="43"/>
      <c r="AE1238" s="43"/>
      <c r="AF1238" s="43"/>
      <c r="AG1238" s="43"/>
      <c r="AH1238" s="43"/>
      <c r="AI1238" s="43"/>
      <c r="AJ1238" s="43"/>
      <c r="AK1238" s="43"/>
      <c r="AL1238" s="43"/>
      <c r="AM1238" s="43"/>
      <c r="AN1238" s="43"/>
      <c r="AO1238" s="43"/>
      <c r="AP1238" s="43"/>
      <c r="AQ1238" s="43"/>
      <c r="AR1238" s="43"/>
      <c r="AS1238" s="43"/>
      <c r="AT1238" s="43"/>
      <c r="AU1238" s="43"/>
      <c r="AV1238" s="43"/>
      <c r="AW1238" s="43"/>
      <c r="AX1238" s="43"/>
      <c r="AY1238" s="43"/>
      <c r="AZ1238" s="43"/>
      <c r="BA1238" s="43"/>
      <c r="BB1238" s="43"/>
      <c r="BC1238" s="43"/>
      <c r="BD1238" s="43"/>
      <c r="BE1238" s="43"/>
      <c r="BF1238" s="43"/>
      <c r="BG1238" s="43"/>
      <c r="BH1238" s="43"/>
      <c r="BI1238" s="43"/>
      <c r="BJ1238" s="43"/>
      <c r="BK1238" s="43"/>
      <c r="BL1238" s="43"/>
      <c r="BM1238" s="43"/>
      <c r="BN1238" s="43"/>
      <c r="BO1238" s="43"/>
      <c r="BP1238" s="43"/>
      <c r="BQ1238" s="43"/>
      <c r="BR1238" s="43"/>
      <c r="BS1238" s="43"/>
      <c r="BT1238" s="43"/>
      <c r="BU1238" s="43"/>
      <c r="BV1238" s="43"/>
      <c r="BW1238" s="43"/>
      <c r="BX1238" s="43"/>
      <c r="BY1238" s="43"/>
      <c r="BZ1238" s="43"/>
      <c r="CA1238" s="43"/>
      <c r="CB1238" s="43"/>
      <c r="CC1238" s="43"/>
      <c r="CD1238" s="43"/>
      <c r="CE1238" s="43"/>
      <c r="CF1238" s="43"/>
    </row>
    <row r="1239" spans="18:84">
      <c r="R1239" s="43"/>
      <c r="S1239" s="43"/>
      <c r="T1239" s="43"/>
      <c r="U1239" s="43"/>
      <c r="V1239" s="43"/>
      <c r="W1239" s="43"/>
      <c r="X1239" s="43"/>
      <c r="Y1239" s="43"/>
      <c r="Z1239" s="43"/>
      <c r="AA1239" s="43"/>
      <c r="AB1239" s="43"/>
      <c r="AC1239" s="43"/>
      <c r="AD1239" s="43"/>
      <c r="AE1239" s="43"/>
      <c r="AF1239" s="43"/>
      <c r="AG1239" s="43"/>
      <c r="AH1239" s="43"/>
      <c r="AI1239" s="43"/>
      <c r="AJ1239" s="43"/>
      <c r="AK1239" s="43"/>
      <c r="AL1239" s="43"/>
      <c r="AM1239" s="43"/>
      <c r="AN1239" s="43"/>
      <c r="AO1239" s="43"/>
      <c r="AP1239" s="43"/>
      <c r="AQ1239" s="43"/>
      <c r="AR1239" s="43"/>
      <c r="AS1239" s="43"/>
      <c r="AT1239" s="43"/>
      <c r="AU1239" s="43"/>
      <c r="AV1239" s="43"/>
      <c r="AW1239" s="43"/>
      <c r="AX1239" s="43"/>
      <c r="AY1239" s="43"/>
      <c r="AZ1239" s="43"/>
      <c r="BA1239" s="43"/>
      <c r="BB1239" s="43"/>
      <c r="BC1239" s="43"/>
      <c r="BD1239" s="43"/>
      <c r="BE1239" s="43"/>
      <c r="BF1239" s="43"/>
      <c r="BG1239" s="43"/>
      <c r="BH1239" s="43"/>
      <c r="BI1239" s="43"/>
      <c r="BJ1239" s="43"/>
      <c r="BK1239" s="43"/>
      <c r="BL1239" s="43"/>
      <c r="BM1239" s="43"/>
      <c r="BN1239" s="43"/>
      <c r="BO1239" s="43"/>
      <c r="BP1239" s="43"/>
      <c r="BQ1239" s="43"/>
      <c r="BR1239" s="43"/>
      <c r="BS1239" s="43"/>
      <c r="BT1239" s="43"/>
      <c r="BU1239" s="43"/>
      <c r="BV1239" s="43"/>
      <c r="BW1239" s="43"/>
      <c r="BX1239" s="43"/>
      <c r="BY1239" s="43"/>
      <c r="BZ1239" s="43"/>
      <c r="CA1239" s="43"/>
      <c r="CB1239" s="43"/>
      <c r="CC1239" s="43"/>
      <c r="CD1239" s="43"/>
      <c r="CE1239" s="43"/>
      <c r="CF1239" s="43"/>
    </row>
    <row r="1240" spans="18:84">
      <c r="R1240" s="43"/>
      <c r="S1240" s="43"/>
      <c r="T1240" s="43"/>
      <c r="U1240" s="43"/>
      <c r="V1240" s="43"/>
      <c r="W1240" s="43"/>
      <c r="X1240" s="43"/>
      <c r="Y1240" s="43"/>
      <c r="Z1240" s="43"/>
      <c r="AA1240" s="43"/>
      <c r="AB1240" s="43"/>
      <c r="AC1240" s="43"/>
      <c r="AD1240" s="43"/>
      <c r="AE1240" s="43"/>
      <c r="AF1240" s="43"/>
      <c r="AG1240" s="43"/>
      <c r="AH1240" s="43"/>
      <c r="AI1240" s="43"/>
      <c r="AJ1240" s="43"/>
      <c r="AK1240" s="43"/>
      <c r="AL1240" s="43"/>
      <c r="AM1240" s="43"/>
      <c r="AN1240" s="43"/>
      <c r="AO1240" s="43"/>
      <c r="AP1240" s="43"/>
      <c r="AQ1240" s="43"/>
      <c r="AR1240" s="43"/>
      <c r="AS1240" s="43"/>
      <c r="AT1240" s="43"/>
      <c r="AU1240" s="43"/>
      <c r="AV1240" s="43"/>
      <c r="AW1240" s="43"/>
      <c r="AX1240" s="43"/>
      <c r="AY1240" s="43"/>
      <c r="AZ1240" s="43"/>
      <c r="BA1240" s="43"/>
      <c r="BB1240" s="43"/>
      <c r="BC1240" s="43"/>
      <c r="BD1240" s="43"/>
      <c r="BE1240" s="43"/>
      <c r="BF1240" s="43"/>
      <c r="BG1240" s="43"/>
      <c r="BH1240" s="43"/>
      <c r="BI1240" s="43"/>
      <c r="BJ1240" s="43"/>
      <c r="BK1240" s="43"/>
      <c r="BL1240" s="43"/>
      <c r="BM1240" s="43"/>
      <c r="BN1240" s="43"/>
      <c r="BO1240" s="43"/>
      <c r="BP1240" s="43"/>
      <c r="BQ1240" s="43"/>
      <c r="BR1240" s="43"/>
      <c r="BS1240" s="43"/>
      <c r="BT1240" s="43"/>
      <c r="BU1240" s="43"/>
      <c r="BV1240" s="43"/>
      <c r="BW1240" s="43"/>
      <c r="BX1240" s="43"/>
      <c r="BY1240" s="43"/>
      <c r="BZ1240" s="43"/>
      <c r="CA1240" s="43"/>
      <c r="CB1240" s="43"/>
      <c r="CC1240" s="43"/>
      <c r="CD1240" s="43"/>
      <c r="CE1240" s="43"/>
      <c r="CF1240" s="43"/>
    </row>
    <row r="1241" spans="18:84">
      <c r="R1241" s="43"/>
      <c r="S1241" s="43"/>
      <c r="T1241" s="43"/>
      <c r="U1241" s="43"/>
      <c r="V1241" s="43"/>
      <c r="W1241" s="43"/>
      <c r="X1241" s="43"/>
      <c r="Y1241" s="43"/>
      <c r="Z1241" s="43"/>
      <c r="AA1241" s="43"/>
      <c r="AB1241" s="43"/>
      <c r="AC1241" s="43"/>
      <c r="AD1241" s="43"/>
      <c r="AE1241" s="43"/>
      <c r="AF1241" s="43"/>
      <c r="AG1241" s="43"/>
      <c r="AH1241" s="43"/>
      <c r="AI1241" s="43"/>
      <c r="AJ1241" s="43"/>
      <c r="AK1241" s="43"/>
      <c r="AL1241" s="43"/>
      <c r="AM1241" s="43"/>
      <c r="AN1241" s="43"/>
      <c r="AO1241" s="43"/>
      <c r="AP1241" s="43"/>
      <c r="AQ1241" s="43"/>
      <c r="AR1241" s="43"/>
      <c r="AS1241" s="43"/>
      <c r="AT1241" s="43"/>
      <c r="AU1241" s="43"/>
      <c r="AV1241" s="43"/>
      <c r="AW1241" s="43"/>
      <c r="AX1241" s="43"/>
      <c r="AY1241" s="43"/>
      <c r="AZ1241" s="43"/>
      <c r="BA1241" s="43"/>
      <c r="BB1241" s="43"/>
      <c r="BC1241" s="43"/>
      <c r="BD1241" s="43"/>
      <c r="BE1241" s="43"/>
      <c r="BF1241" s="43"/>
      <c r="BG1241" s="43"/>
      <c r="BH1241" s="43"/>
      <c r="BI1241" s="43"/>
      <c r="BJ1241" s="43"/>
      <c r="BK1241" s="43"/>
      <c r="BL1241" s="43"/>
      <c r="BM1241" s="43"/>
      <c r="BN1241" s="43"/>
      <c r="BO1241" s="43"/>
      <c r="BP1241" s="43"/>
      <c r="BQ1241" s="43"/>
      <c r="BR1241" s="43"/>
      <c r="BS1241" s="43"/>
      <c r="BT1241" s="43"/>
      <c r="BU1241" s="43"/>
      <c r="BV1241" s="43"/>
      <c r="BW1241" s="43"/>
      <c r="BX1241" s="43"/>
      <c r="BY1241" s="43"/>
      <c r="BZ1241" s="43"/>
      <c r="CA1241" s="43"/>
      <c r="CB1241" s="43"/>
      <c r="CC1241" s="43"/>
      <c r="CD1241" s="43"/>
      <c r="CE1241" s="43"/>
      <c r="CF1241" s="43"/>
    </row>
    <row r="1242" spans="18:84">
      <c r="R1242" s="43"/>
      <c r="S1242" s="43"/>
      <c r="T1242" s="43"/>
      <c r="U1242" s="43"/>
      <c r="V1242" s="43"/>
      <c r="W1242" s="43"/>
      <c r="X1242" s="43"/>
      <c r="Y1242" s="43"/>
      <c r="Z1242" s="43"/>
      <c r="AA1242" s="43"/>
      <c r="AB1242" s="43"/>
      <c r="AC1242" s="43"/>
      <c r="AD1242" s="43"/>
      <c r="AE1242" s="43"/>
      <c r="AF1242" s="43"/>
      <c r="AG1242" s="43"/>
      <c r="AH1242" s="43"/>
      <c r="AI1242" s="43"/>
      <c r="AJ1242" s="43"/>
      <c r="AK1242" s="43"/>
      <c r="AL1242" s="43"/>
      <c r="AM1242" s="43"/>
      <c r="AN1242" s="43"/>
      <c r="AO1242" s="43"/>
      <c r="AP1242" s="43"/>
      <c r="AQ1242" s="43"/>
      <c r="AR1242" s="43"/>
      <c r="AS1242" s="43"/>
      <c r="AT1242" s="43"/>
      <c r="AU1242" s="43"/>
      <c r="AV1242" s="43"/>
      <c r="AW1242" s="43"/>
      <c r="AX1242" s="43"/>
      <c r="AY1242" s="43"/>
      <c r="AZ1242" s="43"/>
      <c r="BA1242" s="43"/>
      <c r="BB1242" s="43"/>
      <c r="BC1242" s="43"/>
      <c r="BD1242" s="43"/>
      <c r="BE1242" s="43"/>
      <c r="BF1242" s="43"/>
      <c r="BG1242" s="43"/>
      <c r="BH1242" s="43"/>
      <c r="BI1242" s="43"/>
      <c r="BJ1242" s="43"/>
      <c r="BK1242" s="43"/>
      <c r="BL1242" s="43"/>
      <c r="BM1242" s="43"/>
      <c r="BN1242" s="43"/>
      <c r="BO1242" s="43"/>
      <c r="BP1242" s="43"/>
      <c r="BQ1242" s="43"/>
      <c r="BR1242" s="43"/>
      <c r="BS1242" s="43"/>
      <c r="BT1242" s="43"/>
      <c r="BU1242" s="43"/>
      <c r="BV1242" s="43"/>
      <c r="BW1242" s="43"/>
      <c r="BX1242" s="43"/>
      <c r="BY1242" s="43"/>
      <c r="BZ1242" s="43"/>
      <c r="CA1242" s="43"/>
      <c r="CB1242" s="43"/>
      <c r="CC1242" s="43"/>
      <c r="CD1242" s="43"/>
      <c r="CE1242" s="43"/>
      <c r="CF1242" s="43"/>
    </row>
    <row r="1243" spans="18:84">
      <c r="R1243" s="43"/>
      <c r="S1243" s="43"/>
      <c r="T1243" s="43"/>
      <c r="U1243" s="43"/>
      <c r="V1243" s="43"/>
      <c r="W1243" s="43"/>
      <c r="X1243" s="43"/>
      <c r="Y1243" s="43"/>
      <c r="Z1243" s="43"/>
      <c r="AA1243" s="43"/>
      <c r="AB1243" s="43"/>
      <c r="AC1243" s="43"/>
      <c r="AD1243" s="43"/>
      <c r="AE1243" s="43"/>
      <c r="AF1243" s="43"/>
      <c r="AG1243" s="43"/>
      <c r="AH1243" s="43"/>
      <c r="AI1243" s="43"/>
      <c r="AJ1243" s="43"/>
      <c r="AK1243" s="43"/>
      <c r="AL1243" s="43"/>
      <c r="AM1243" s="43"/>
      <c r="AN1243" s="43"/>
      <c r="AO1243" s="43"/>
      <c r="AP1243" s="43"/>
      <c r="AQ1243" s="43"/>
      <c r="AR1243" s="43"/>
      <c r="AS1243" s="43"/>
      <c r="AT1243" s="43"/>
      <c r="AU1243" s="43"/>
      <c r="AV1243" s="43"/>
      <c r="AW1243" s="43"/>
      <c r="AX1243" s="43"/>
      <c r="AY1243" s="43"/>
      <c r="AZ1243" s="43"/>
      <c r="BA1243" s="43"/>
      <c r="BB1243" s="43"/>
      <c r="BC1243" s="43"/>
      <c r="BD1243" s="43"/>
      <c r="BE1243" s="43"/>
      <c r="BF1243" s="43"/>
      <c r="BG1243" s="43"/>
      <c r="BH1243" s="43"/>
      <c r="BI1243" s="43"/>
      <c r="BJ1243" s="43"/>
      <c r="BK1243" s="43"/>
      <c r="BL1243" s="43"/>
      <c r="BM1243" s="43"/>
      <c r="BN1243" s="43"/>
      <c r="BO1243" s="43"/>
      <c r="BP1243" s="43"/>
      <c r="BQ1243" s="43"/>
      <c r="BR1243" s="43"/>
      <c r="BS1243" s="43"/>
      <c r="BT1243" s="43"/>
      <c r="BU1243" s="43"/>
      <c r="BV1243" s="43"/>
      <c r="BW1243" s="43"/>
      <c r="BX1243" s="43"/>
      <c r="BY1243" s="43"/>
      <c r="BZ1243" s="43"/>
      <c r="CA1243" s="43"/>
      <c r="CB1243" s="43"/>
      <c r="CC1243" s="43"/>
      <c r="CD1243" s="43"/>
      <c r="CE1243" s="43"/>
      <c r="CF1243" s="43"/>
    </row>
    <row r="1244" spans="18:84">
      <c r="R1244" s="43"/>
      <c r="S1244" s="43"/>
      <c r="T1244" s="43"/>
      <c r="U1244" s="43"/>
      <c r="V1244" s="43"/>
      <c r="W1244" s="43"/>
      <c r="X1244" s="43"/>
      <c r="Y1244" s="43"/>
      <c r="Z1244" s="43"/>
      <c r="AA1244" s="43"/>
      <c r="AB1244" s="43"/>
      <c r="AC1244" s="43"/>
      <c r="AD1244" s="43"/>
      <c r="AE1244" s="43"/>
      <c r="AF1244" s="43"/>
      <c r="AG1244" s="43"/>
      <c r="AH1244" s="43"/>
      <c r="AI1244" s="43"/>
      <c r="AJ1244" s="43"/>
      <c r="AK1244" s="43"/>
      <c r="AL1244" s="43"/>
      <c r="AM1244" s="43"/>
      <c r="AN1244" s="43"/>
      <c r="AO1244" s="43"/>
      <c r="AP1244" s="43"/>
      <c r="AQ1244" s="43"/>
      <c r="AR1244" s="43"/>
      <c r="AS1244" s="43"/>
      <c r="AT1244" s="43"/>
      <c r="AU1244" s="43"/>
      <c r="AV1244" s="43"/>
      <c r="AW1244" s="43"/>
      <c r="AX1244" s="43"/>
      <c r="AY1244" s="43"/>
      <c r="AZ1244" s="43"/>
      <c r="BA1244" s="43"/>
      <c r="BB1244" s="43"/>
      <c r="BC1244" s="43"/>
      <c r="BD1244" s="43"/>
      <c r="BE1244" s="43"/>
      <c r="BF1244" s="43"/>
      <c r="BG1244" s="43"/>
      <c r="BH1244" s="43"/>
      <c r="BI1244" s="43"/>
      <c r="BJ1244" s="43"/>
      <c r="BK1244" s="43"/>
      <c r="BL1244" s="43"/>
      <c r="BM1244" s="43"/>
      <c r="BN1244" s="43"/>
      <c r="BO1244" s="43"/>
      <c r="BP1244" s="43"/>
      <c r="BQ1244" s="43"/>
      <c r="BR1244" s="43"/>
      <c r="BS1244" s="43"/>
      <c r="BT1244" s="43"/>
      <c r="BU1244" s="43"/>
      <c r="BV1244" s="43"/>
      <c r="BW1244" s="43"/>
      <c r="BX1244" s="43"/>
      <c r="BY1244" s="43"/>
      <c r="BZ1244" s="43"/>
      <c r="CA1244" s="43"/>
      <c r="CB1244" s="43"/>
      <c r="CC1244" s="43"/>
      <c r="CD1244" s="43"/>
      <c r="CE1244" s="43"/>
      <c r="CF1244" s="43"/>
    </row>
    <row r="1245" spans="18:84">
      <c r="R1245" s="43"/>
      <c r="S1245" s="43"/>
      <c r="T1245" s="43"/>
      <c r="U1245" s="43"/>
      <c r="V1245" s="43"/>
      <c r="W1245" s="43"/>
      <c r="X1245" s="43"/>
      <c r="Y1245" s="43"/>
      <c r="Z1245" s="43"/>
      <c r="AA1245" s="43"/>
      <c r="AB1245" s="43"/>
      <c r="AC1245" s="43"/>
      <c r="AD1245" s="43"/>
      <c r="AE1245" s="43"/>
      <c r="AF1245" s="43"/>
      <c r="AG1245" s="43"/>
      <c r="AH1245" s="43"/>
      <c r="AI1245" s="43"/>
      <c r="AJ1245" s="43"/>
      <c r="AK1245" s="43"/>
      <c r="AL1245" s="43"/>
      <c r="AM1245" s="43"/>
      <c r="AN1245" s="43"/>
      <c r="AO1245" s="43"/>
      <c r="AP1245" s="43"/>
      <c r="AQ1245" s="43"/>
      <c r="AR1245" s="43"/>
      <c r="AS1245" s="43"/>
      <c r="AT1245" s="43"/>
      <c r="AU1245" s="43"/>
      <c r="AV1245" s="43"/>
      <c r="AW1245" s="43"/>
      <c r="AX1245" s="43"/>
      <c r="AY1245" s="43"/>
      <c r="AZ1245" s="43"/>
      <c r="BA1245" s="43"/>
      <c r="BB1245" s="43"/>
      <c r="BC1245" s="43"/>
      <c r="BD1245" s="43"/>
      <c r="BE1245" s="43"/>
      <c r="BF1245" s="43"/>
      <c r="BG1245" s="43"/>
      <c r="BH1245" s="43"/>
      <c r="BI1245" s="43"/>
      <c r="BJ1245" s="43"/>
      <c r="BK1245" s="43"/>
      <c r="BL1245" s="43"/>
      <c r="BM1245" s="43"/>
      <c r="BN1245" s="43"/>
      <c r="BO1245" s="43"/>
      <c r="BP1245" s="43"/>
      <c r="BQ1245" s="43"/>
      <c r="BR1245" s="43"/>
      <c r="BS1245" s="43"/>
      <c r="BT1245" s="43"/>
      <c r="BU1245" s="43"/>
      <c r="BV1245" s="43"/>
      <c r="BW1245" s="43"/>
      <c r="BX1245" s="43"/>
      <c r="BY1245" s="43"/>
      <c r="BZ1245" s="43"/>
      <c r="CA1245" s="43"/>
      <c r="CB1245" s="43"/>
      <c r="CC1245" s="43"/>
      <c r="CD1245" s="43"/>
      <c r="CE1245" s="43"/>
      <c r="CF1245" s="43"/>
    </row>
    <row r="1246" spans="18:84">
      <c r="R1246" s="43"/>
      <c r="S1246" s="43"/>
      <c r="T1246" s="43"/>
      <c r="U1246" s="43"/>
      <c r="V1246" s="43"/>
      <c r="W1246" s="43"/>
      <c r="X1246" s="43"/>
      <c r="Y1246" s="43"/>
      <c r="Z1246" s="43"/>
      <c r="AA1246" s="43"/>
      <c r="AB1246" s="43"/>
      <c r="AC1246" s="43"/>
      <c r="AD1246" s="43"/>
      <c r="AE1246" s="43"/>
      <c r="AF1246" s="43"/>
      <c r="AG1246" s="43"/>
      <c r="AH1246" s="43"/>
      <c r="AI1246" s="43"/>
      <c r="AJ1246" s="43"/>
      <c r="AK1246" s="43"/>
      <c r="AL1246" s="43"/>
      <c r="AM1246" s="43"/>
      <c r="AN1246" s="43"/>
      <c r="AO1246" s="43"/>
      <c r="AP1246" s="43"/>
      <c r="AQ1246" s="43"/>
      <c r="AR1246" s="43"/>
      <c r="AS1246" s="43"/>
      <c r="AT1246" s="43"/>
      <c r="AU1246" s="43"/>
      <c r="AV1246" s="43"/>
      <c r="AW1246" s="43"/>
      <c r="AX1246" s="43"/>
      <c r="AY1246" s="43"/>
      <c r="AZ1246" s="43"/>
      <c r="BA1246" s="43"/>
      <c r="BB1246" s="43"/>
      <c r="BC1246" s="43"/>
      <c r="BD1246" s="43"/>
      <c r="BE1246" s="43"/>
      <c r="BF1246" s="43"/>
      <c r="BG1246" s="43"/>
      <c r="BH1246" s="43"/>
      <c r="BI1246" s="43"/>
      <c r="BJ1246" s="43"/>
      <c r="BK1246" s="43"/>
      <c r="BL1246" s="43"/>
      <c r="BM1246" s="43"/>
      <c r="BN1246" s="43"/>
      <c r="BO1246" s="43"/>
      <c r="BP1246" s="43"/>
      <c r="BQ1246" s="43"/>
      <c r="BR1246" s="43"/>
      <c r="BS1246" s="43"/>
      <c r="BT1246" s="43"/>
      <c r="BU1246" s="43"/>
      <c r="BV1246" s="43"/>
      <c r="BW1246" s="43"/>
      <c r="BX1246" s="43"/>
      <c r="BY1246" s="43"/>
      <c r="BZ1246" s="43"/>
      <c r="CA1246" s="43"/>
      <c r="CB1246" s="43"/>
      <c r="CC1246" s="43"/>
      <c r="CD1246" s="43"/>
      <c r="CE1246" s="43"/>
      <c r="CF1246" s="43"/>
    </row>
    <row r="1247" spans="18:84">
      <c r="R1247" s="43"/>
      <c r="S1247" s="43"/>
      <c r="T1247" s="43"/>
      <c r="U1247" s="43"/>
      <c r="V1247" s="43"/>
      <c r="W1247" s="43"/>
      <c r="X1247" s="43"/>
      <c r="Y1247" s="43"/>
      <c r="Z1247" s="43"/>
      <c r="AA1247" s="43"/>
      <c r="AB1247" s="43"/>
      <c r="AC1247" s="43"/>
      <c r="AD1247" s="43"/>
      <c r="AE1247" s="43"/>
      <c r="AF1247" s="43"/>
      <c r="AG1247" s="43"/>
      <c r="AH1247" s="43"/>
      <c r="AI1247" s="43"/>
      <c r="AJ1247" s="43"/>
      <c r="AK1247" s="43"/>
      <c r="AL1247" s="43"/>
      <c r="AM1247" s="43"/>
      <c r="AN1247" s="43"/>
      <c r="AO1247" s="43"/>
      <c r="AP1247" s="43"/>
      <c r="AQ1247" s="43"/>
      <c r="AR1247" s="43"/>
      <c r="AS1247" s="43"/>
      <c r="AT1247" s="43"/>
      <c r="AU1247" s="43"/>
      <c r="AV1247" s="43"/>
      <c r="AW1247" s="43"/>
      <c r="AX1247" s="43"/>
      <c r="AY1247" s="43"/>
      <c r="AZ1247" s="43"/>
      <c r="BA1247" s="43"/>
      <c r="BB1247" s="43"/>
      <c r="BC1247" s="43"/>
      <c r="BD1247" s="43"/>
      <c r="BE1247" s="43"/>
      <c r="BF1247" s="43"/>
      <c r="BG1247" s="43"/>
      <c r="BH1247" s="43"/>
      <c r="BI1247" s="43"/>
      <c r="BJ1247" s="43"/>
      <c r="BK1247" s="43"/>
      <c r="BL1247" s="43"/>
      <c r="BM1247" s="43"/>
      <c r="BN1247" s="43"/>
      <c r="BO1247" s="43"/>
      <c r="BP1247" s="43"/>
      <c r="BQ1247" s="43"/>
      <c r="BR1247" s="43"/>
      <c r="BS1247" s="43"/>
      <c r="BT1247" s="43"/>
      <c r="BU1247" s="43"/>
      <c r="BV1247" s="43"/>
      <c r="BW1247" s="43"/>
      <c r="BX1247" s="43"/>
      <c r="BY1247" s="43"/>
      <c r="BZ1247" s="43"/>
      <c r="CA1247" s="43"/>
      <c r="CB1247" s="43"/>
      <c r="CC1247" s="43"/>
      <c r="CD1247" s="43"/>
      <c r="CE1247" s="43"/>
      <c r="CF1247" s="43"/>
    </row>
    <row r="1248" spans="18:84">
      <c r="R1248" s="43"/>
      <c r="S1248" s="43"/>
      <c r="T1248" s="43"/>
      <c r="U1248" s="43"/>
      <c r="V1248" s="43"/>
      <c r="W1248" s="43"/>
      <c r="X1248" s="43"/>
      <c r="Y1248" s="43"/>
      <c r="Z1248" s="43"/>
      <c r="AA1248" s="43"/>
      <c r="AB1248" s="43"/>
      <c r="AC1248" s="43"/>
      <c r="AD1248" s="43"/>
      <c r="AE1248" s="43"/>
      <c r="AF1248" s="43"/>
      <c r="AG1248" s="43"/>
      <c r="AH1248" s="43"/>
      <c r="AI1248" s="43"/>
      <c r="AJ1248" s="43"/>
      <c r="AK1248" s="43"/>
      <c r="AL1248" s="43"/>
      <c r="AM1248" s="43"/>
      <c r="AN1248" s="43"/>
      <c r="AO1248" s="43"/>
      <c r="AP1248" s="43"/>
      <c r="AQ1248" s="43"/>
      <c r="AR1248" s="43"/>
      <c r="AS1248" s="43"/>
      <c r="AT1248" s="43"/>
      <c r="AU1248" s="43"/>
      <c r="AV1248" s="43"/>
      <c r="AW1248" s="43"/>
      <c r="AX1248" s="43"/>
      <c r="AY1248" s="43"/>
      <c r="AZ1248" s="43"/>
      <c r="BA1248" s="43"/>
      <c r="BB1248" s="43"/>
      <c r="BC1248" s="43"/>
      <c r="BD1248" s="43"/>
      <c r="BE1248" s="43"/>
      <c r="BF1248" s="43"/>
      <c r="BG1248" s="43"/>
      <c r="BH1248" s="43"/>
      <c r="BI1248" s="43"/>
      <c r="BJ1248" s="43"/>
      <c r="BK1248" s="43"/>
      <c r="BL1248" s="43"/>
      <c r="BM1248" s="43"/>
      <c r="BN1248" s="43"/>
      <c r="BO1248" s="43"/>
      <c r="BP1248" s="43"/>
      <c r="BQ1248" s="43"/>
      <c r="BR1248" s="43"/>
      <c r="BS1248" s="43"/>
      <c r="BT1248" s="43"/>
      <c r="BU1248" s="43"/>
      <c r="BV1248" s="43"/>
      <c r="BW1248" s="43"/>
      <c r="BX1248" s="43"/>
      <c r="BY1248" s="43"/>
      <c r="BZ1248" s="43"/>
      <c r="CA1248" s="43"/>
      <c r="CB1248" s="43"/>
      <c r="CC1248" s="43"/>
      <c r="CD1248" s="43"/>
      <c r="CE1248" s="43"/>
      <c r="CF1248" s="43"/>
    </row>
    <row r="1249" spans="18:84">
      <c r="R1249" s="43"/>
      <c r="S1249" s="43"/>
      <c r="T1249" s="43"/>
      <c r="U1249" s="43"/>
      <c r="V1249" s="43"/>
      <c r="W1249" s="43"/>
      <c r="X1249" s="43"/>
      <c r="Y1249" s="43"/>
      <c r="Z1249" s="43"/>
      <c r="AA1249" s="43"/>
      <c r="AB1249" s="43"/>
      <c r="AC1249" s="43"/>
      <c r="AD1249" s="43"/>
      <c r="AE1249" s="43"/>
      <c r="AF1249" s="43"/>
      <c r="AG1249" s="43"/>
      <c r="AH1249" s="43"/>
      <c r="AI1249" s="43"/>
      <c r="AJ1249" s="43"/>
      <c r="AK1249" s="43"/>
      <c r="AL1249" s="43"/>
      <c r="AM1249" s="43"/>
      <c r="AN1249" s="43"/>
      <c r="AO1249" s="43"/>
      <c r="AP1249" s="43"/>
      <c r="AQ1249" s="43"/>
      <c r="AR1249" s="43"/>
      <c r="AS1249" s="43"/>
      <c r="AT1249" s="43"/>
      <c r="AU1249" s="43"/>
      <c r="AV1249" s="43"/>
      <c r="AW1249" s="43"/>
      <c r="AX1249" s="43"/>
      <c r="AY1249" s="43"/>
      <c r="AZ1249" s="43"/>
      <c r="BA1249" s="43"/>
      <c r="BB1249" s="43"/>
      <c r="BC1249" s="43"/>
      <c r="BD1249" s="43"/>
      <c r="BE1249" s="43"/>
      <c r="BF1249" s="43"/>
      <c r="BG1249" s="43"/>
      <c r="BH1249" s="43"/>
      <c r="BI1249" s="43"/>
      <c r="BJ1249" s="43"/>
      <c r="BK1249" s="43"/>
      <c r="BL1249" s="43"/>
      <c r="BM1249" s="43"/>
      <c r="BN1249" s="43"/>
      <c r="BO1249" s="43"/>
      <c r="BP1249" s="43"/>
      <c r="BQ1249" s="43"/>
      <c r="BR1249" s="43"/>
      <c r="BS1249" s="43"/>
      <c r="BT1249" s="43"/>
      <c r="BU1249" s="43"/>
      <c r="BV1249" s="43"/>
      <c r="BW1249" s="43"/>
      <c r="BX1249" s="43"/>
      <c r="BY1249" s="43"/>
      <c r="BZ1249" s="43"/>
      <c r="CA1249" s="43"/>
      <c r="CB1249" s="43"/>
      <c r="CC1249" s="43"/>
      <c r="CD1249" s="43"/>
      <c r="CE1249" s="43"/>
      <c r="CF1249" s="43"/>
    </row>
    <row r="1250" spans="18:84">
      <c r="R1250" s="43"/>
      <c r="S1250" s="43"/>
      <c r="T1250" s="43"/>
      <c r="U1250" s="43"/>
      <c r="V1250" s="43"/>
      <c r="W1250" s="43"/>
      <c r="X1250" s="43"/>
      <c r="Y1250" s="43"/>
      <c r="Z1250" s="43"/>
      <c r="AA1250" s="43"/>
      <c r="AB1250" s="43"/>
      <c r="AC1250" s="43"/>
      <c r="AD1250" s="43"/>
      <c r="AE1250" s="43"/>
      <c r="AF1250" s="43"/>
      <c r="AG1250" s="43"/>
      <c r="AH1250" s="43"/>
      <c r="AI1250" s="43"/>
      <c r="AJ1250" s="43"/>
      <c r="AK1250" s="43"/>
      <c r="AL1250" s="43"/>
      <c r="AM1250" s="43"/>
      <c r="AN1250" s="43"/>
      <c r="AO1250" s="43"/>
      <c r="AP1250" s="43"/>
      <c r="AQ1250" s="43"/>
      <c r="AR1250" s="43"/>
      <c r="AS1250" s="43"/>
      <c r="AT1250" s="43"/>
      <c r="AU1250" s="43"/>
      <c r="AV1250" s="43"/>
      <c r="AW1250" s="43"/>
      <c r="AX1250" s="43"/>
      <c r="AY1250" s="43"/>
      <c r="AZ1250" s="43"/>
      <c r="BA1250" s="43"/>
      <c r="BB1250" s="43"/>
      <c r="BC1250" s="43"/>
      <c r="BD1250" s="43"/>
      <c r="BE1250" s="43"/>
      <c r="BF1250" s="43"/>
      <c r="BG1250" s="43"/>
      <c r="BH1250" s="43"/>
      <c r="BI1250" s="43"/>
      <c r="BJ1250" s="43"/>
      <c r="BK1250" s="43"/>
      <c r="BL1250" s="43"/>
      <c r="BM1250" s="43"/>
      <c r="BN1250" s="43"/>
      <c r="BO1250" s="43"/>
      <c r="BP1250" s="43"/>
      <c r="BQ1250" s="43"/>
      <c r="BR1250" s="43"/>
      <c r="BS1250" s="43"/>
      <c r="BT1250" s="43"/>
      <c r="BU1250" s="43"/>
      <c r="BV1250" s="43"/>
      <c r="BW1250" s="43"/>
      <c r="BX1250" s="43"/>
      <c r="BY1250" s="43"/>
      <c r="BZ1250" s="43"/>
      <c r="CA1250" s="43"/>
      <c r="CB1250" s="43"/>
      <c r="CC1250" s="43"/>
      <c r="CD1250" s="43"/>
      <c r="CE1250" s="43"/>
      <c r="CF1250" s="43"/>
    </row>
    <row r="1251" spans="18:84">
      <c r="R1251" s="43"/>
      <c r="S1251" s="43"/>
      <c r="T1251" s="43"/>
      <c r="U1251" s="43"/>
      <c r="V1251" s="43"/>
      <c r="W1251" s="43"/>
      <c r="X1251" s="43"/>
      <c r="Y1251" s="43"/>
      <c r="Z1251" s="43"/>
      <c r="AA1251" s="43"/>
      <c r="AB1251" s="43"/>
      <c r="AC1251" s="43"/>
      <c r="AD1251" s="43"/>
      <c r="AE1251" s="43"/>
      <c r="AF1251" s="43"/>
      <c r="AG1251" s="43"/>
      <c r="AH1251" s="43"/>
      <c r="AI1251" s="43"/>
      <c r="AJ1251" s="43"/>
      <c r="AK1251" s="43"/>
      <c r="AL1251" s="43"/>
      <c r="AM1251" s="43"/>
      <c r="AN1251" s="43"/>
      <c r="AO1251" s="43"/>
      <c r="AP1251" s="43"/>
      <c r="AQ1251" s="43"/>
      <c r="AR1251" s="43"/>
      <c r="AS1251" s="43"/>
      <c r="AT1251" s="43"/>
      <c r="AU1251" s="43"/>
      <c r="AV1251" s="43"/>
      <c r="AW1251" s="43"/>
      <c r="AX1251" s="43"/>
      <c r="AY1251" s="43"/>
      <c r="AZ1251" s="43"/>
      <c r="BA1251" s="43"/>
      <c r="BB1251" s="43"/>
      <c r="BC1251" s="43"/>
      <c r="BD1251" s="43"/>
      <c r="BE1251" s="43"/>
      <c r="BF1251" s="43"/>
      <c r="BG1251" s="43"/>
      <c r="BH1251" s="43"/>
      <c r="BI1251" s="43"/>
      <c r="BJ1251" s="43"/>
      <c r="BK1251" s="43"/>
      <c r="BL1251" s="43"/>
      <c r="BM1251" s="43"/>
      <c r="BN1251" s="43"/>
      <c r="BO1251" s="43"/>
      <c r="BP1251" s="43"/>
      <c r="BQ1251" s="43"/>
      <c r="BR1251" s="43"/>
      <c r="BS1251" s="43"/>
      <c r="BT1251" s="43"/>
      <c r="BU1251" s="43"/>
      <c r="BV1251" s="43"/>
      <c r="BW1251" s="43"/>
      <c r="BX1251" s="43"/>
      <c r="BY1251" s="43"/>
      <c r="BZ1251" s="43"/>
      <c r="CA1251" s="43"/>
      <c r="CB1251" s="43"/>
      <c r="CC1251" s="43"/>
      <c r="CD1251" s="43"/>
      <c r="CE1251" s="43"/>
      <c r="CF1251" s="43"/>
    </row>
    <row r="1252" spans="18:84">
      <c r="R1252" s="43"/>
      <c r="S1252" s="43"/>
      <c r="T1252" s="43"/>
      <c r="U1252" s="43"/>
      <c r="V1252" s="43"/>
      <c r="W1252" s="43"/>
      <c r="X1252" s="43"/>
      <c r="Y1252" s="43"/>
      <c r="Z1252" s="43"/>
      <c r="AA1252" s="43"/>
      <c r="AB1252" s="43"/>
      <c r="AC1252" s="43"/>
      <c r="AD1252" s="43"/>
      <c r="AE1252" s="43"/>
      <c r="AF1252" s="43"/>
      <c r="AG1252" s="43"/>
      <c r="AH1252" s="43"/>
      <c r="AI1252" s="43"/>
      <c r="AJ1252" s="43"/>
      <c r="AK1252" s="43"/>
      <c r="AL1252" s="43"/>
      <c r="AM1252" s="43"/>
      <c r="AN1252" s="43"/>
      <c r="AO1252" s="43"/>
      <c r="AP1252" s="43"/>
      <c r="AQ1252" s="43"/>
      <c r="AR1252" s="43"/>
      <c r="AS1252" s="43"/>
      <c r="AT1252" s="43"/>
      <c r="AU1252" s="43"/>
      <c r="AV1252" s="43"/>
      <c r="AW1252" s="43"/>
      <c r="AX1252" s="43"/>
      <c r="AY1252" s="43"/>
      <c r="AZ1252" s="43"/>
      <c r="BA1252" s="43"/>
      <c r="BB1252" s="43"/>
      <c r="BC1252" s="43"/>
      <c r="BD1252" s="43"/>
      <c r="BE1252" s="43"/>
      <c r="BF1252" s="43"/>
      <c r="BG1252" s="43"/>
      <c r="BH1252" s="43"/>
      <c r="BI1252" s="43"/>
      <c r="BJ1252" s="43"/>
      <c r="BK1252" s="43"/>
      <c r="BL1252" s="43"/>
      <c r="BM1252" s="43"/>
      <c r="BN1252" s="43"/>
      <c r="BO1252" s="43"/>
      <c r="BP1252" s="43"/>
      <c r="BQ1252" s="43"/>
      <c r="BR1252" s="43"/>
      <c r="BS1252" s="43"/>
      <c r="BT1252" s="43"/>
      <c r="BU1252" s="43"/>
      <c r="BV1252" s="43"/>
      <c r="BW1252" s="43"/>
      <c r="BX1252" s="43"/>
      <c r="BY1252" s="43"/>
      <c r="BZ1252" s="43"/>
      <c r="CA1252" s="43"/>
      <c r="CB1252" s="43"/>
      <c r="CC1252" s="43"/>
      <c r="CD1252" s="43"/>
      <c r="CE1252" s="43"/>
      <c r="CF1252" s="43"/>
    </row>
    <row r="1253" spans="18:84">
      <c r="R1253" s="43"/>
      <c r="S1253" s="43"/>
      <c r="T1253" s="43"/>
      <c r="U1253" s="43"/>
      <c r="V1253" s="43"/>
      <c r="W1253" s="43"/>
      <c r="X1253" s="43"/>
      <c r="Y1253" s="43"/>
      <c r="Z1253" s="43"/>
      <c r="AA1253" s="43"/>
      <c r="AB1253" s="43"/>
      <c r="AC1253" s="43"/>
      <c r="AD1253" s="43"/>
      <c r="AE1253" s="43"/>
      <c r="AF1253" s="43"/>
      <c r="AG1253" s="43"/>
      <c r="AH1253" s="43"/>
      <c r="AI1253" s="43"/>
      <c r="AJ1253" s="43"/>
      <c r="AK1253" s="43"/>
      <c r="AL1253" s="43"/>
      <c r="AM1253" s="43"/>
      <c r="AN1253" s="43"/>
      <c r="AO1253" s="43"/>
      <c r="AP1253" s="43"/>
      <c r="AQ1253" s="43"/>
      <c r="AR1253" s="43"/>
      <c r="AS1253" s="43"/>
      <c r="AT1253" s="43"/>
      <c r="AU1253" s="43"/>
      <c r="AV1253" s="43"/>
      <c r="AW1253" s="43"/>
      <c r="AX1253" s="43"/>
      <c r="AY1253" s="43"/>
      <c r="AZ1253" s="43"/>
      <c r="BA1253" s="43"/>
      <c r="BB1253" s="43"/>
      <c r="BC1253" s="43"/>
      <c r="BD1253" s="43"/>
      <c r="BE1253" s="43"/>
      <c r="BF1253" s="43"/>
      <c r="BG1253" s="43"/>
      <c r="BH1253" s="43"/>
      <c r="BI1253" s="43"/>
      <c r="BJ1253" s="43"/>
      <c r="BK1253" s="43"/>
      <c r="BL1253" s="43"/>
      <c r="BM1253" s="43"/>
      <c r="BN1253" s="43"/>
      <c r="BO1253" s="43"/>
      <c r="BP1253" s="43"/>
      <c r="BQ1253" s="43"/>
      <c r="BR1253" s="43"/>
      <c r="BS1253" s="43"/>
      <c r="BT1253" s="43"/>
      <c r="BU1253" s="43"/>
      <c r="BV1253" s="43"/>
      <c r="BW1253" s="43"/>
      <c r="BX1253" s="43"/>
      <c r="BY1253" s="43"/>
      <c r="BZ1253" s="43"/>
      <c r="CA1253" s="43"/>
      <c r="CB1253" s="43"/>
      <c r="CC1253" s="43"/>
      <c r="CD1253" s="43"/>
      <c r="CE1253" s="43"/>
      <c r="CF1253" s="43"/>
    </row>
    <row r="1254" spans="18:84">
      <c r="R1254" s="43"/>
      <c r="S1254" s="43"/>
      <c r="T1254" s="43"/>
      <c r="U1254" s="43"/>
      <c r="V1254" s="43"/>
      <c r="W1254" s="43"/>
      <c r="X1254" s="43"/>
      <c r="Y1254" s="43"/>
      <c r="Z1254" s="43"/>
      <c r="AA1254" s="43"/>
      <c r="AB1254" s="43"/>
      <c r="AC1254" s="43"/>
      <c r="AD1254" s="43"/>
      <c r="AE1254" s="43"/>
      <c r="AF1254" s="43"/>
      <c r="AG1254" s="43"/>
      <c r="AH1254" s="43"/>
      <c r="AI1254" s="43"/>
      <c r="AJ1254" s="43"/>
      <c r="AK1254" s="43"/>
      <c r="AL1254" s="43"/>
      <c r="AM1254" s="43"/>
      <c r="AN1254" s="43"/>
      <c r="AO1254" s="43"/>
      <c r="AP1254" s="43"/>
      <c r="AQ1254" s="43"/>
      <c r="AR1254" s="43"/>
      <c r="AS1254" s="43"/>
      <c r="AT1254" s="43"/>
      <c r="AU1254" s="43"/>
      <c r="AV1254" s="43"/>
      <c r="AW1254" s="43"/>
      <c r="AX1254" s="43"/>
      <c r="AY1254" s="43"/>
      <c r="AZ1254" s="43"/>
      <c r="BA1254" s="43"/>
      <c r="BB1254" s="43"/>
      <c r="BC1254" s="43"/>
      <c r="BD1254" s="43"/>
      <c r="BE1254" s="43"/>
      <c r="BF1254" s="43"/>
      <c r="BG1254" s="43"/>
      <c r="BH1254" s="43"/>
      <c r="BI1254" s="43"/>
      <c r="BJ1254" s="43"/>
      <c r="BK1254" s="43"/>
      <c r="BL1254" s="43"/>
      <c r="BM1254" s="43"/>
      <c r="BN1254" s="43"/>
      <c r="BO1254" s="43"/>
      <c r="BP1254" s="43"/>
      <c r="BQ1254" s="43"/>
      <c r="BR1254" s="43"/>
      <c r="BS1254" s="43"/>
      <c r="BT1254" s="43"/>
      <c r="BU1254" s="43"/>
      <c r="BV1254" s="43"/>
      <c r="BW1254" s="43"/>
      <c r="BX1254" s="43"/>
      <c r="BY1254" s="43"/>
      <c r="BZ1254" s="43"/>
      <c r="CA1254" s="43"/>
      <c r="CB1254" s="43"/>
      <c r="CC1254" s="43"/>
      <c r="CD1254" s="43"/>
      <c r="CE1254" s="43"/>
      <c r="CF1254" s="43"/>
    </row>
    <row r="1255" spans="18:84">
      <c r="R1255" s="43"/>
      <c r="S1255" s="43"/>
      <c r="T1255" s="43"/>
      <c r="U1255" s="43"/>
      <c r="V1255" s="43"/>
      <c r="W1255" s="43"/>
      <c r="X1255" s="43"/>
      <c r="Y1255" s="43"/>
      <c r="Z1255" s="43"/>
      <c r="AA1255" s="43"/>
      <c r="AB1255" s="43"/>
      <c r="AC1255" s="43"/>
      <c r="AD1255" s="43"/>
      <c r="AE1255" s="43"/>
      <c r="AF1255" s="43"/>
      <c r="AG1255" s="43"/>
      <c r="AH1255" s="43"/>
      <c r="AI1255" s="43"/>
      <c r="AJ1255" s="43"/>
      <c r="AK1255" s="43"/>
      <c r="AL1255" s="43"/>
      <c r="AM1255" s="43"/>
      <c r="AN1255" s="43"/>
      <c r="AO1255" s="43"/>
      <c r="AP1255" s="43"/>
      <c r="AQ1255" s="43"/>
      <c r="AR1255" s="43"/>
      <c r="AS1255" s="43"/>
      <c r="AT1255" s="43"/>
      <c r="AU1255" s="43"/>
      <c r="AV1255" s="43"/>
      <c r="AW1255" s="43"/>
      <c r="AX1255" s="43"/>
      <c r="AY1255" s="43"/>
      <c r="AZ1255" s="43"/>
      <c r="BA1255" s="43"/>
      <c r="BB1255" s="43"/>
      <c r="BC1255" s="43"/>
      <c r="BD1255" s="43"/>
      <c r="BE1255" s="43"/>
      <c r="BF1255" s="43"/>
      <c r="BG1255" s="43"/>
      <c r="BH1255" s="43"/>
      <c r="BI1255" s="43"/>
      <c r="BJ1255" s="43"/>
      <c r="BK1255" s="43"/>
      <c r="BL1255" s="43"/>
      <c r="BM1255" s="43"/>
      <c r="BN1255" s="43"/>
      <c r="BO1255" s="43"/>
      <c r="BP1255" s="43"/>
      <c r="BQ1255" s="43"/>
      <c r="BR1255" s="43"/>
      <c r="BS1255" s="43"/>
      <c r="BT1255" s="43"/>
      <c r="BU1255" s="43"/>
      <c r="BV1255" s="43"/>
      <c r="BW1255" s="43"/>
      <c r="BX1255" s="43"/>
      <c r="BY1255" s="43"/>
      <c r="BZ1255" s="43"/>
      <c r="CA1255" s="43"/>
      <c r="CB1255" s="43"/>
      <c r="CC1255" s="43"/>
      <c r="CD1255" s="43"/>
      <c r="CE1255" s="43"/>
      <c r="CF1255" s="43"/>
    </row>
    <row r="1256" spans="18:84">
      <c r="R1256" s="43"/>
      <c r="S1256" s="43"/>
      <c r="T1256" s="43"/>
      <c r="U1256" s="43"/>
      <c r="V1256" s="43"/>
      <c r="W1256" s="43"/>
      <c r="X1256" s="43"/>
      <c r="Y1256" s="43"/>
      <c r="Z1256" s="43"/>
      <c r="AA1256" s="43"/>
      <c r="AB1256" s="43"/>
      <c r="AC1256" s="43"/>
      <c r="AD1256" s="43"/>
      <c r="AE1256" s="43"/>
      <c r="AF1256" s="43"/>
      <c r="AG1256" s="43"/>
      <c r="AH1256" s="43"/>
      <c r="AI1256" s="43"/>
      <c r="AJ1256" s="43"/>
      <c r="AK1256" s="43"/>
      <c r="AL1256" s="43"/>
      <c r="AM1256" s="43"/>
      <c r="AN1256" s="43"/>
      <c r="AO1256" s="43"/>
      <c r="AP1256" s="43"/>
      <c r="AQ1256" s="43"/>
      <c r="AR1256" s="43"/>
      <c r="AS1256" s="43"/>
      <c r="AT1256" s="43"/>
      <c r="AU1256" s="43"/>
      <c r="AV1256" s="43"/>
      <c r="AW1256" s="43"/>
      <c r="AX1256" s="43"/>
      <c r="AY1256" s="43"/>
      <c r="AZ1256" s="43"/>
      <c r="BA1256" s="43"/>
      <c r="BB1256" s="43"/>
      <c r="BC1256" s="43"/>
      <c r="BD1256" s="43"/>
      <c r="BE1256" s="43"/>
      <c r="BF1256" s="43"/>
      <c r="BG1256" s="43"/>
      <c r="BH1256" s="43"/>
      <c r="BI1256" s="43"/>
      <c r="BJ1256" s="43"/>
      <c r="BK1256" s="43"/>
      <c r="BL1256" s="43"/>
      <c r="BM1256" s="43"/>
      <c r="BN1256" s="43"/>
      <c r="BO1256" s="43"/>
      <c r="BP1256" s="43"/>
      <c r="BQ1256" s="43"/>
      <c r="BR1256" s="43"/>
      <c r="BS1256" s="43"/>
      <c r="BT1256" s="43"/>
      <c r="BU1256" s="43"/>
      <c r="BV1256" s="43"/>
      <c r="BW1256" s="43"/>
      <c r="BX1256" s="43"/>
      <c r="BY1256" s="43"/>
      <c r="BZ1256" s="43"/>
      <c r="CA1256" s="43"/>
      <c r="CB1256" s="43"/>
      <c r="CC1256" s="43"/>
      <c r="CD1256" s="43"/>
      <c r="CE1256" s="43"/>
      <c r="CF1256" s="43"/>
    </row>
    <row r="1257" spans="18:84">
      <c r="R1257" s="43"/>
      <c r="S1257" s="43"/>
      <c r="T1257" s="43"/>
      <c r="U1257" s="43"/>
      <c r="V1257" s="43"/>
      <c r="W1257" s="43"/>
      <c r="X1257" s="43"/>
      <c r="Y1257" s="43"/>
      <c r="Z1257" s="43"/>
      <c r="AA1257" s="43"/>
      <c r="AB1257" s="43"/>
      <c r="AC1257" s="43"/>
      <c r="AD1257" s="43"/>
      <c r="AE1257" s="43"/>
      <c r="AF1257" s="43"/>
      <c r="AG1257" s="43"/>
      <c r="AH1257" s="43"/>
      <c r="AI1257" s="43"/>
      <c r="AJ1257" s="43"/>
      <c r="AK1257" s="43"/>
      <c r="AL1257" s="43"/>
      <c r="AM1257" s="43"/>
      <c r="AN1257" s="43"/>
      <c r="AO1257" s="43"/>
      <c r="AP1257" s="43"/>
      <c r="AQ1257" s="43"/>
      <c r="AR1257" s="43"/>
      <c r="AS1257" s="43"/>
      <c r="AT1257" s="43"/>
      <c r="AU1257" s="43"/>
      <c r="AV1257" s="43"/>
      <c r="AW1257" s="43"/>
      <c r="AX1257" s="43"/>
      <c r="AY1257" s="43"/>
      <c r="AZ1257" s="43"/>
      <c r="BA1257" s="43"/>
      <c r="BB1257" s="43"/>
      <c r="BC1257" s="43"/>
      <c r="BD1257" s="43"/>
      <c r="BE1257" s="43"/>
      <c r="BF1257" s="43"/>
      <c r="BG1257" s="43"/>
      <c r="BH1257" s="43"/>
      <c r="BI1257" s="43"/>
      <c r="BJ1257" s="43"/>
      <c r="BK1257" s="43"/>
      <c r="BL1257" s="43"/>
      <c r="BM1257" s="43"/>
      <c r="BN1257" s="43"/>
      <c r="BO1257" s="43"/>
      <c r="BP1257" s="43"/>
      <c r="BQ1257" s="43"/>
      <c r="BR1257" s="43"/>
      <c r="BS1257" s="43"/>
      <c r="BT1257" s="43"/>
      <c r="BU1257" s="43"/>
      <c r="BV1257" s="43"/>
      <c r="BW1257" s="43"/>
      <c r="BX1257" s="43"/>
      <c r="BY1257" s="43"/>
      <c r="BZ1257" s="43"/>
      <c r="CA1257" s="43"/>
      <c r="CB1257" s="43"/>
      <c r="CC1257" s="43"/>
      <c r="CD1257" s="43"/>
      <c r="CE1257" s="43"/>
      <c r="CF1257" s="43"/>
    </row>
    <row r="1258" spans="18:84">
      <c r="R1258" s="43"/>
      <c r="S1258" s="43"/>
      <c r="T1258" s="43"/>
      <c r="U1258" s="43"/>
      <c r="V1258" s="43"/>
      <c r="W1258" s="43"/>
      <c r="X1258" s="43"/>
      <c r="Y1258" s="43"/>
      <c r="Z1258" s="43"/>
      <c r="AA1258" s="43"/>
      <c r="AB1258" s="43"/>
      <c r="AC1258" s="43"/>
      <c r="AD1258" s="43"/>
      <c r="AE1258" s="43"/>
      <c r="AF1258" s="43"/>
      <c r="AG1258" s="43"/>
      <c r="AH1258" s="43"/>
      <c r="AI1258" s="43"/>
      <c r="AJ1258" s="43"/>
      <c r="AK1258" s="43"/>
      <c r="AL1258" s="43"/>
      <c r="AM1258" s="43"/>
      <c r="AN1258" s="43"/>
      <c r="AO1258" s="43"/>
      <c r="AP1258" s="43"/>
      <c r="AQ1258" s="43"/>
      <c r="AR1258" s="43"/>
      <c r="AS1258" s="43"/>
      <c r="AT1258" s="43"/>
      <c r="AU1258" s="43"/>
      <c r="AV1258" s="43"/>
      <c r="AW1258" s="43"/>
      <c r="AX1258" s="43"/>
      <c r="AY1258" s="43"/>
      <c r="AZ1258" s="43"/>
      <c r="BA1258" s="43"/>
      <c r="BB1258" s="43"/>
      <c r="BC1258" s="43"/>
      <c r="BD1258" s="43"/>
      <c r="BE1258" s="43"/>
      <c r="BF1258" s="43"/>
      <c r="BG1258" s="43"/>
      <c r="BH1258" s="43"/>
      <c r="BI1258" s="43"/>
      <c r="BJ1258" s="43"/>
      <c r="BK1258" s="43"/>
      <c r="BL1258" s="43"/>
      <c r="BM1258" s="43"/>
      <c r="BN1258" s="43"/>
      <c r="BO1258" s="43"/>
      <c r="BP1258" s="43"/>
      <c r="BQ1258" s="43"/>
      <c r="BR1258" s="43"/>
      <c r="BS1258" s="43"/>
      <c r="BT1258" s="43"/>
      <c r="BU1258" s="43"/>
      <c r="BV1258" s="43"/>
      <c r="BW1258" s="43"/>
      <c r="BX1258" s="43"/>
      <c r="BY1258" s="43"/>
      <c r="BZ1258" s="43"/>
      <c r="CA1258" s="43"/>
      <c r="CB1258" s="43"/>
      <c r="CC1258" s="43"/>
      <c r="CD1258" s="43"/>
      <c r="CE1258" s="43"/>
      <c r="CF1258" s="43"/>
    </row>
    <row r="1259" spans="18:84">
      <c r="R1259" s="43"/>
      <c r="S1259" s="43"/>
      <c r="T1259" s="43"/>
      <c r="U1259" s="43"/>
      <c r="V1259" s="43"/>
      <c r="W1259" s="43"/>
      <c r="X1259" s="43"/>
      <c r="Y1259" s="43"/>
      <c r="Z1259" s="43"/>
      <c r="AA1259" s="43"/>
      <c r="AB1259" s="43"/>
      <c r="AC1259" s="43"/>
      <c r="AD1259" s="43"/>
      <c r="AE1259" s="43"/>
      <c r="AF1259" s="43"/>
      <c r="AG1259" s="43"/>
      <c r="AH1259" s="43"/>
      <c r="AI1259" s="43"/>
      <c r="AJ1259" s="43"/>
      <c r="AK1259" s="43"/>
      <c r="AL1259" s="43"/>
      <c r="AM1259" s="43"/>
      <c r="AN1259" s="43"/>
      <c r="AO1259" s="43"/>
      <c r="AP1259" s="43"/>
      <c r="AQ1259" s="43"/>
      <c r="AR1259" s="43"/>
      <c r="AS1259" s="43"/>
      <c r="AT1259" s="43"/>
      <c r="AU1259" s="43"/>
      <c r="AV1259" s="43"/>
      <c r="AW1259" s="43"/>
      <c r="AX1259" s="43"/>
      <c r="AY1259" s="43"/>
      <c r="AZ1259" s="43"/>
      <c r="BA1259" s="43"/>
      <c r="BB1259" s="43"/>
      <c r="BC1259" s="43"/>
      <c r="BD1259" s="43"/>
      <c r="BE1259" s="43"/>
      <c r="BF1259" s="43"/>
      <c r="BG1259" s="43"/>
      <c r="BH1259" s="43"/>
      <c r="BI1259" s="43"/>
      <c r="BJ1259" s="43"/>
      <c r="BK1259" s="43"/>
      <c r="BL1259" s="43"/>
      <c r="BM1259" s="43"/>
      <c r="BN1259" s="43"/>
      <c r="BO1259" s="43"/>
      <c r="BP1259" s="43"/>
      <c r="BQ1259" s="43"/>
      <c r="BR1259" s="43"/>
      <c r="BS1259" s="43"/>
      <c r="BT1259" s="43"/>
      <c r="BU1259" s="43"/>
      <c r="BV1259" s="43"/>
      <c r="BW1259" s="43"/>
      <c r="BX1259" s="43"/>
      <c r="BY1259" s="43"/>
      <c r="BZ1259" s="43"/>
      <c r="CA1259" s="43"/>
      <c r="CB1259" s="43"/>
      <c r="CC1259" s="43"/>
      <c r="CD1259" s="43"/>
      <c r="CE1259" s="43"/>
      <c r="CF1259" s="43"/>
    </row>
    <row r="1260" spans="18:84">
      <c r="R1260" s="43"/>
      <c r="S1260" s="43"/>
      <c r="T1260" s="43"/>
      <c r="U1260" s="43"/>
      <c r="V1260" s="43"/>
      <c r="W1260" s="43"/>
      <c r="X1260" s="43"/>
      <c r="Y1260" s="43"/>
      <c r="Z1260" s="43"/>
      <c r="AA1260" s="43"/>
      <c r="AB1260" s="43"/>
      <c r="AC1260" s="43"/>
      <c r="AD1260" s="43"/>
      <c r="AE1260" s="43"/>
      <c r="AF1260" s="43"/>
      <c r="AG1260" s="43"/>
      <c r="AH1260" s="43"/>
      <c r="AI1260" s="43"/>
      <c r="AJ1260" s="43"/>
      <c r="AK1260" s="43"/>
      <c r="AL1260" s="43"/>
      <c r="AM1260" s="43"/>
      <c r="AN1260" s="43"/>
      <c r="AO1260" s="43"/>
      <c r="AP1260" s="43"/>
      <c r="AQ1260" s="43"/>
      <c r="AR1260" s="43"/>
      <c r="AS1260" s="43"/>
      <c r="AT1260" s="43"/>
      <c r="AU1260" s="43"/>
      <c r="AV1260" s="43"/>
      <c r="AW1260" s="43"/>
      <c r="AX1260" s="43"/>
      <c r="AY1260" s="43"/>
      <c r="AZ1260" s="43"/>
      <c r="BA1260" s="43"/>
      <c r="BB1260" s="43"/>
      <c r="BC1260" s="43"/>
      <c r="BD1260" s="43"/>
      <c r="BE1260" s="43"/>
      <c r="BF1260" s="43"/>
      <c r="BG1260" s="43"/>
      <c r="BH1260" s="43"/>
      <c r="BI1260" s="43"/>
      <c r="BJ1260" s="43"/>
      <c r="BK1260" s="43"/>
      <c r="BL1260" s="43"/>
      <c r="BM1260" s="43"/>
      <c r="BN1260" s="43"/>
      <c r="BO1260" s="43"/>
      <c r="BP1260" s="43"/>
      <c r="BQ1260" s="43"/>
      <c r="BR1260" s="43"/>
      <c r="BS1260" s="43"/>
      <c r="BT1260" s="43"/>
      <c r="BU1260" s="43"/>
      <c r="BV1260" s="43"/>
      <c r="BW1260" s="43"/>
      <c r="BX1260" s="43"/>
      <c r="BY1260" s="43"/>
      <c r="BZ1260" s="43"/>
      <c r="CA1260" s="43"/>
      <c r="CB1260" s="43"/>
      <c r="CC1260" s="43"/>
      <c r="CD1260" s="43"/>
      <c r="CE1260" s="43"/>
      <c r="CF1260" s="43"/>
    </row>
    <row r="1261" spans="18:84">
      <c r="R1261" s="43"/>
      <c r="S1261" s="43"/>
      <c r="T1261" s="43"/>
      <c r="U1261" s="43"/>
      <c r="V1261" s="43"/>
      <c r="W1261" s="43"/>
      <c r="X1261" s="43"/>
      <c r="Y1261" s="43"/>
      <c r="Z1261" s="43"/>
      <c r="AA1261" s="43"/>
      <c r="AB1261" s="43"/>
      <c r="AC1261" s="43"/>
      <c r="AD1261" s="43"/>
      <c r="AE1261" s="43"/>
      <c r="AF1261" s="43"/>
      <c r="AG1261" s="43"/>
      <c r="AH1261" s="43"/>
      <c r="AI1261" s="43"/>
      <c r="AJ1261" s="43"/>
      <c r="AK1261" s="43"/>
      <c r="AL1261" s="43"/>
      <c r="AM1261" s="43"/>
      <c r="AN1261" s="43"/>
      <c r="AO1261" s="43"/>
      <c r="AP1261" s="43"/>
      <c r="AQ1261" s="43"/>
      <c r="AR1261" s="43"/>
      <c r="AS1261" s="43"/>
      <c r="AT1261" s="43"/>
      <c r="AU1261" s="43"/>
      <c r="AV1261" s="43"/>
      <c r="AW1261" s="43"/>
      <c r="AX1261" s="43"/>
      <c r="AY1261" s="43"/>
      <c r="AZ1261" s="43"/>
      <c r="BA1261" s="43"/>
      <c r="BB1261" s="43"/>
      <c r="BC1261" s="43"/>
      <c r="BD1261" s="43"/>
      <c r="BE1261" s="43"/>
      <c r="BF1261" s="43"/>
      <c r="BG1261" s="43"/>
      <c r="BH1261" s="43"/>
      <c r="BI1261" s="43"/>
      <c r="BJ1261" s="43"/>
      <c r="BK1261" s="43"/>
      <c r="BL1261" s="43"/>
      <c r="BM1261" s="43"/>
      <c r="BN1261" s="43"/>
      <c r="BO1261" s="43"/>
      <c r="BP1261" s="43"/>
      <c r="BQ1261" s="43"/>
      <c r="BR1261" s="43"/>
      <c r="BS1261" s="43"/>
      <c r="BT1261" s="43"/>
      <c r="BU1261" s="43"/>
      <c r="BV1261" s="43"/>
      <c r="BW1261" s="43"/>
      <c r="BX1261" s="43"/>
      <c r="BY1261" s="43"/>
      <c r="BZ1261" s="43"/>
      <c r="CA1261" s="43"/>
      <c r="CB1261" s="43"/>
      <c r="CC1261" s="43"/>
      <c r="CD1261" s="43"/>
      <c r="CE1261" s="43"/>
      <c r="CF1261" s="43"/>
    </row>
    <row r="1262" spans="18:84">
      <c r="R1262" s="43"/>
      <c r="S1262" s="43"/>
      <c r="T1262" s="43"/>
      <c r="U1262" s="43"/>
      <c r="V1262" s="43"/>
      <c r="W1262" s="43"/>
      <c r="X1262" s="43"/>
      <c r="Y1262" s="43"/>
      <c r="Z1262" s="43"/>
      <c r="AA1262" s="43"/>
      <c r="AB1262" s="43"/>
      <c r="AC1262" s="43"/>
      <c r="AD1262" s="43"/>
      <c r="AE1262" s="43"/>
      <c r="AF1262" s="43"/>
      <c r="AG1262" s="43"/>
      <c r="AH1262" s="43"/>
      <c r="AI1262" s="43"/>
      <c r="AJ1262" s="43"/>
      <c r="AK1262" s="43"/>
      <c r="AL1262" s="43"/>
      <c r="AM1262" s="43"/>
      <c r="AN1262" s="43"/>
      <c r="AO1262" s="43"/>
      <c r="AP1262" s="43"/>
      <c r="AQ1262" s="43"/>
      <c r="AR1262" s="43"/>
      <c r="AS1262" s="43"/>
      <c r="AT1262" s="43"/>
      <c r="AU1262" s="43"/>
      <c r="AV1262" s="43"/>
      <c r="AW1262" s="43"/>
      <c r="AX1262" s="43"/>
      <c r="AY1262" s="43"/>
      <c r="AZ1262" s="43"/>
      <c r="BA1262" s="43"/>
      <c r="BB1262" s="43"/>
      <c r="BC1262" s="43"/>
      <c r="BD1262" s="43"/>
      <c r="BE1262" s="43"/>
      <c r="BF1262" s="43"/>
      <c r="BG1262" s="43"/>
      <c r="BH1262" s="43"/>
      <c r="BI1262" s="43"/>
      <c r="BJ1262" s="43"/>
      <c r="BK1262" s="43"/>
      <c r="BL1262" s="43"/>
      <c r="BM1262" s="43"/>
      <c r="BN1262" s="43"/>
      <c r="BO1262" s="43"/>
      <c r="BP1262" s="43"/>
      <c r="BQ1262" s="43"/>
      <c r="BR1262" s="43"/>
      <c r="BS1262" s="43"/>
      <c r="BT1262" s="43"/>
      <c r="BU1262" s="43"/>
      <c r="BV1262" s="43"/>
      <c r="BW1262" s="43"/>
      <c r="BX1262" s="43"/>
      <c r="BY1262" s="43"/>
      <c r="BZ1262" s="43"/>
      <c r="CA1262" s="43"/>
      <c r="CB1262" s="43"/>
      <c r="CC1262" s="43"/>
      <c r="CD1262" s="43"/>
      <c r="CE1262" s="43"/>
      <c r="CF1262" s="43"/>
    </row>
    <row r="1263" spans="18:84">
      <c r="R1263" s="43"/>
      <c r="S1263" s="43"/>
      <c r="T1263" s="43"/>
      <c r="U1263" s="43"/>
      <c r="V1263" s="43"/>
      <c r="W1263" s="43"/>
      <c r="X1263" s="43"/>
      <c r="Y1263" s="43"/>
      <c r="Z1263" s="43"/>
      <c r="AA1263" s="43"/>
      <c r="AB1263" s="43"/>
      <c r="AC1263" s="43"/>
      <c r="AD1263" s="43"/>
      <c r="AE1263" s="43"/>
      <c r="AF1263" s="43"/>
      <c r="AG1263" s="43"/>
      <c r="AH1263" s="43"/>
      <c r="AI1263" s="43"/>
      <c r="AJ1263" s="43"/>
      <c r="AK1263" s="43"/>
      <c r="AL1263" s="43"/>
      <c r="AM1263" s="43"/>
      <c r="AN1263" s="43"/>
      <c r="AO1263" s="43"/>
      <c r="AP1263" s="43"/>
      <c r="AQ1263" s="43"/>
      <c r="AR1263" s="43"/>
      <c r="AS1263" s="43"/>
      <c r="AT1263" s="43"/>
      <c r="AU1263" s="43"/>
      <c r="AV1263" s="43"/>
      <c r="AW1263" s="43"/>
      <c r="AX1263" s="43"/>
      <c r="AY1263" s="43"/>
      <c r="AZ1263" s="43"/>
      <c r="BA1263" s="43"/>
      <c r="BB1263" s="43"/>
      <c r="BC1263" s="43"/>
      <c r="BD1263" s="43"/>
      <c r="BE1263" s="43"/>
      <c r="BF1263" s="43"/>
      <c r="BG1263" s="43"/>
      <c r="BH1263" s="43"/>
      <c r="BI1263" s="43"/>
      <c r="BJ1263" s="43"/>
      <c r="BK1263" s="43"/>
      <c r="BL1263" s="43"/>
      <c r="BM1263" s="43"/>
      <c r="BN1263" s="43"/>
      <c r="BO1263" s="43"/>
      <c r="BP1263" s="43"/>
      <c r="BQ1263" s="43"/>
      <c r="BR1263" s="43"/>
      <c r="BS1263" s="43"/>
      <c r="BT1263" s="43"/>
      <c r="BU1263" s="43"/>
      <c r="BV1263" s="43"/>
      <c r="BW1263" s="43"/>
      <c r="BX1263" s="43"/>
      <c r="BY1263" s="43"/>
      <c r="BZ1263" s="43"/>
      <c r="CA1263" s="43"/>
      <c r="CB1263" s="43"/>
      <c r="CC1263" s="43"/>
      <c r="CD1263" s="43"/>
      <c r="CE1263" s="43"/>
      <c r="CF1263" s="43"/>
    </row>
    <row r="1264" spans="18:84">
      <c r="R1264" s="43"/>
      <c r="S1264" s="43"/>
      <c r="T1264" s="43"/>
      <c r="U1264" s="43"/>
      <c r="V1264" s="43"/>
      <c r="W1264" s="43"/>
      <c r="X1264" s="43"/>
      <c r="Y1264" s="43"/>
      <c r="Z1264" s="43"/>
      <c r="AA1264" s="43"/>
      <c r="AB1264" s="43"/>
      <c r="AC1264" s="43"/>
      <c r="AD1264" s="43"/>
      <c r="AE1264" s="43"/>
      <c r="AF1264" s="43"/>
      <c r="AG1264" s="43"/>
      <c r="AH1264" s="43"/>
      <c r="AI1264" s="43"/>
      <c r="AJ1264" s="43"/>
      <c r="AK1264" s="43"/>
      <c r="AL1264" s="43"/>
      <c r="AM1264" s="43"/>
      <c r="AN1264" s="43"/>
      <c r="AO1264" s="43"/>
      <c r="AP1264" s="43"/>
      <c r="AQ1264" s="43"/>
      <c r="AR1264" s="43"/>
      <c r="AS1264" s="43"/>
      <c r="AT1264" s="43"/>
      <c r="AU1264" s="43"/>
      <c r="AV1264" s="43"/>
      <c r="AW1264" s="43"/>
      <c r="AX1264" s="43"/>
      <c r="AY1264" s="43"/>
      <c r="AZ1264" s="43"/>
      <c r="BA1264" s="43"/>
      <c r="BB1264" s="43"/>
      <c r="BC1264" s="43"/>
      <c r="BD1264" s="43"/>
      <c r="BE1264" s="43"/>
      <c r="BF1264" s="43"/>
      <c r="BG1264" s="43"/>
      <c r="BH1264" s="43"/>
      <c r="BI1264" s="43"/>
      <c r="BJ1264" s="43"/>
      <c r="BK1264" s="43"/>
      <c r="BL1264" s="43"/>
      <c r="BM1264" s="43"/>
      <c r="BN1264" s="43"/>
      <c r="BO1264" s="43"/>
      <c r="BP1264" s="43"/>
      <c r="BQ1264" s="43"/>
      <c r="BR1264" s="43"/>
      <c r="BS1264" s="43"/>
      <c r="BT1264" s="43"/>
      <c r="BU1264" s="43"/>
      <c r="BV1264" s="43"/>
      <c r="BW1264" s="43"/>
      <c r="BX1264" s="43"/>
      <c r="BY1264" s="43"/>
      <c r="BZ1264" s="43"/>
      <c r="CA1264" s="43"/>
      <c r="CB1264" s="43"/>
      <c r="CC1264" s="43"/>
      <c r="CD1264" s="43"/>
      <c r="CE1264" s="43"/>
      <c r="CF1264" s="43"/>
    </row>
    <row r="1265" spans="18:84">
      <c r="R1265" s="43"/>
      <c r="S1265" s="43"/>
      <c r="T1265" s="43"/>
      <c r="U1265" s="43"/>
      <c r="V1265" s="43"/>
      <c r="W1265" s="43"/>
      <c r="X1265" s="43"/>
      <c r="Y1265" s="43"/>
      <c r="Z1265" s="43"/>
      <c r="AA1265" s="43"/>
      <c r="AB1265" s="43"/>
      <c r="AC1265" s="43"/>
      <c r="AD1265" s="43"/>
      <c r="AE1265" s="43"/>
      <c r="AF1265" s="43"/>
      <c r="AG1265" s="43"/>
      <c r="AH1265" s="43"/>
      <c r="AI1265" s="43"/>
      <c r="AJ1265" s="43"/>
      <c r="AK1265" s="43"/>
      <c r="AL1265" s="43"/>
      <c r="AM1265" s="43"/>
      <c r="AN1265" s="43"/>
      <c r="AO1265" s="43"/>
      <c r="AP1265" s="43"/>
      <c r="AQ1265" s="43"/>
      <c r="AR1265" s="43"/>
      <c r="AS1265" s="43"/>
      <c r="AT1265" s="43"/>
      <c r="AU1265" s="43"/>
      <c r="AV1265" s="43"/>
      <c r="AW1265" s="43"/>
      <c r="AX1265" s="43"/>
      <c r="AY1265" s="43"/>
      <c r="AZ1265" s="43"/>
      <c r="BA1265" s="43"/>
      <c r="BB1265" s="43"/>
      <c r="BC1265" s="43"/>
      <c r="BD1265" s="43"/>
      <c r="BE1265" s="43"/>
      <c r="BF1265" s="43"/>
      <c r="BG1265" s="43"/>
      <c r="BH1265" s="43"/>
      <c r="BI1265" s="43"/>
      <c r="BJ1265" s="43"/>
      <c r="BK1265" s="43"/>
      <c r="BL1265" s="43"/>
      <c r="BM1265" s="43"/>
      <c r="BN1265" s="43"/>
      <c r="BO1265" s="43"/>
      <c r="BP1265" s="43"/>
      <c r="BQ1265" s="43"/>
      <c r="BR1265" s="43"/>
      <c r="BS1265" s="43"/>
      <c r="BT1265" s="43"/>
      <c r="BU1265" s="43"/>
      <c r="BV1265" s="43"/>
      <c r="BW1265" s="43"/>
      <c r="BX1265" s="43"/>
      <c r="BY1265" s="43"/>
      <c r="BZ1265" s="43"/>
      <c r="CA1265" s="43"/>
      <c r="CB1265" s="43"/>
      <c r="CC1265" s="43"/>
      <c r="CD1265" s="43"/>
      <c r="CE1265" s="43"/>
      <c r="CF1265" s="43"/>
    </row>
    <row r="1266" spans="18:84">
      <c r="R1266" s="43"/>
      <c r="S1266" s="43"/>
      <c r="T1266" s="43"/>
      <c r="U1266" s="43"/>
      <c r="V1266" s="43"/>
      <c r="W1266" s="43"/>
      <c r="X1266" s="43"/>
      <c r="Y1266" s="43"/>
      <c r="Z1266" s="43"/>
      <c r="AA1266" s="43"/>
      <c r="AB1266" s="43"/>
      <c r="AC1266" s="43"/>
      <c r="AD1266" s="43"/>
      <c r="AE1266" s="43"/>
      <c r="AF1266" s="43"/>
      <c r="AG1266" s="43"/>
      <c r="AH1266" s="43"/>
      <c r="AI1266" s="43"/>
      <c r="AJ1266" s="43"/>
      <c r="AK1266" s="43"/>
      <c r="AL1266" s="43"/>
      <c r="AM1266" s="43"/>
      <c r="AN1266" s="43"/>
      <c r="AO1266" s="43"/>
      <c r="AP1266" s="43"/>
      <c r="AQ1266" s="43"/>
      <c r="AR1266" s="43"/>
      <c r="AS1266" s="43"/>
      <c r="AT1266" s="43"/>
      <c r="AU1266" s="43"/>
      <c r="AV1266" s="43"/>
      <c r="AW1266" s="43"/>
      <c r="AX1266" s="43"/>
      <c r="AY1266" s="43"/>
      <c r="AZ1266" s="43"/>
      <c r="BA1266" s="43"/>
      <c r="BB1266" s="43"/>
      <c r="BC1266" s="43"/>
      <c r="BD1266" s="43"/>
      <c r="BE1266" s="43"/>
      <c r="BF1266" s="43"/>
      <c r="BG1266" s="43"/>
      <c r="BH1266" s="43"/>
      <c r="BI1266" s="43"/>
      <c r="BJ1266" s="43"/>
      <c r="BK1266" s="43"/>
      <c r="BL1266" s="43"/>
      <c r="BM1266" s="43"/>
      <c r="BN1266" s="43"/>
      <c r="BO1266" s="43"/>
      <c r="BP1266" s="43"/>
      <c r="BQ1266" s="43"/>
      <c r="BR1266" s="43"/>
      <c r="BS1266" s="43"/>
      <c r="BT1266" s="43"/>
      <c r="BU1266" s="43"/>
      <c r="BV1266" s="43"/>
      <c r="BW1266" s="43"/>
      <c r="BX1266" s="43"/>
      <c r="BY1266" s="43"/>
      <c r="BZ1266" s="43"/>
      <c r="CA1266" s="43"/>
      <c r="CB1266" s="43"/>
      <c r="CC1266" s="43"/>
      <c r="CD1266" s="43"/>
      <c r="CE1266" s="43"/>
      <c r="CF1266" s="43"/>
    </row>
    <row r="1267" spans="18:84">
      <c r="R1267" s="43"/>
      <c r="S1267" s="43"/>
      <c r="T1267" s="43"/>
      <c r="U1267" s="43"/>
      <c r="V1267" s="43"/>
      <c r="W1267" s="43"/>
      <c r="X1267" s="43"/>
      <c r="Y1267" s="43"/>
      <c r="Z1267" s="43"/>
      <c r="AA1267" s="43"/>
      <c r="AB1267" s="43"/>
      <c r="AC1267" s="43"/>
      <c r="AD1267" s="43"/>
      <c r="AE1267" s="43"/>
      <c r="AF1267" s="43"/>
      <c r="AG1267" s="43"/>
      <c r="AH1267" s="43"/>
      <c r="AI1267" s="43"/>
      <c r="AJ1267" s="43"/>
      <c r="AK1267" s="43"/>
      <c r="AL1267" s="43"/>
      <c r="AM1267" s="43"/>
      <c r="AN1267" s="43"/>
      <c r="AO1267" s="43"/>
      <c r="AP1267" s="43"/>
      <c r="AQ1267" s="43"/>
      <c r="AR1267" s="43"/>
      <c r="AS1267" s="43"/>
      <c r="AT1267" s="43"/>
      <c r="AU1267" s="43"/>
      <c r="AV1267" s="43"/>
      <c r="AW1267" s="43"/>
      <c r="AX1267" s="43"/>
      <c r="AY1267" s="43"/>
      <c r="AZ1267" s="43"/>
      <c r="BA1267" s="43"/>
      <c r="BB1267" s="43"/>
      <c r="BC1267" s="43"/>
      <c r="BD1267" s="43"/>
      <c r="BE1267" s="43"/>
      <c r="BF1267" s="43"/>
      <c r="BG1267" s="43"/>
      <c r="BH1267" s="43"/>
      <c r="BI1267" s="43"/>
      <c r="BJ1267" s="43"/>
      <c r="BK1267" s="43"/>
      <c r="BL1267" s="43"/>
      <c r="BM1267" s="43"/>
      <c r="BN1267" s="43"/>
      <c r="BO1267" s="43"/>
      <c r="BP1267" s="43"/>
      <c r="BQ1267" s="43"/>
      <c r="BR1267" s="43"/>
      <c r="BS1267" s="43"/>
      <c r="BT1267" s="43"/>
      <c r="BU1267" s="43"/>
      <c r="BV1267" s="43"/>
      <c r="BW1267" s="43"/>
      <c r="BX1267" s="43"/>
      <c r="BY1267" s="43"/>
      <c r="BZ1267" s="43"/>
      <c r="CA1267" s="43"/>
      <c r="CB1267" s="43"/>
      <c r="CC1267" s="43"/>
      <c r="CD1267" s="43"/>
      <c r="CE1267" s="43"/>
      <c r="CF1267" s="43"/>
    </row>
    <row r="1268" spans="18:84">
      <c r="R1268" s="43"/>
      <c r="S1268" s="43"/>
      <c r="T1268" s="43"/>
      <c r="U1268" s="43"/>
      <c r="V1268" s="43"/>
      <c r="W1268" s="43"/>
      <c r="X1268" s="43"/>
      <c r="Y1268" s="43"/>
      <c r="Z1268" s="43"/>
      <c r="AA1268" s="43"/>
      <c r="AB1268" s="43"/>
      <c r="AC1268" s="43"/>
      <c r="AD1268" s="43"/>
      <c r="AE1268" s="43"/>
      <c r="AF1268" s="43"/>
      <c r="AG1268" s="43"/>
      <c r="AH1268" s="43"/>
      <c r="AI1268" s="43"/>
      <c r="AJ1268" s="43"/>
      <c r="AK1268" s="43"/>
      <c r="AL1268" s="43"/>
      <c r="AM1268" s="43"/>
      <c r="AN1268" s="43"/>
      <c r="AO1268" s="43"/>
      <c r="AP1268" s="43"/>
      <c r="AQ1268" s="43"/>
      <c r="AR1268" s="43"/>
      <c r="AS1268" s="43"/>
      <c r="AT1268" s="43"/>
      <c r="AU1268" s="43"/>
      <c r="AV1268" s="43"/>
      <c r="AW1268" s="43"/>
      <c r="AX1268" s="43"/>
      <c r="AY1268" s="43"/>
      <c r="AZ1268" s="43"/>
      <c r="BA1268" s="43"/>
      <c r="BB1268" s="43"/>
      <c r="BC1268" s="43"/>
      <c r="BD1268" s="43"/>
      <c r="BE1268" s="43"/>
      <c r="BF1268" s="43"/>
      <c r="BG1268" s="43"/>
      <c r="BH1268" s="43"/>
      <c r="BI1268" s="43"/>
      <c r="BJ1268" s="43"/>
      <c r="BK1268" s="43"/>
      <c r="BL1268" s="43"/>
      <c r="BM1268" s="43"/>
      <c r="BN1268" s="43"/>
      <c r="BO1268" s="43"/>
      <c r="BP1268" s="43"/>
      <c r="BQ1268" s="43"/>
      <c r="BR1268" s="43"/>
      <c r="BS1268" s="43"/>
      <c r="BT1268" s="43"/>
      <c r="BU1268" s="43"/>
      <c r="BV1268" s="43"/>
      <c r="BW1268" s="43"/>
      <c r="BX1268" s="43"/>
      <c r="BY1268" s="43"/>
      <c r="BZ1268" s="43"/>
      <c r="CA1268" s="43"/>
      <c r="CB1268" s="43"/>
      <c r="CC1268" s="43"/>
      <c r="CD1268" s="43"/>
      <c r="CE1268" s="43"/>
      <c r="CF1268" s="43"/>
    </row>
    <row r="1269" spans="18:84">
      <c r="R1269" s="43"/>
      <c r="S1269" s="43"/>
      <c r="T1269" s="43"/>
      <c r="U1269" s="43"/>
      <c r="V1269" s="43"/>
      <c r="W1269" s="43"/>
      <c r="X1269" s="43"/>
      <c r="Y1269" s="43"/>
      <c r="Z1269" s="43"/>
      <c r="AA1269" s="43"/>
      <c r="AB1269" s="43"/>
      <c r="AC1269" s="43"/>
      <c r="AD1269" s="43"/>
      <c r="AE1269" s="43"/>
      <c r="AF1269" s="43"/>
      <c r="AG1269" s="43"/>
      <c r="AH1269" s="43"/>
      <c r="AI1269" s="43"/>
      <c r="AJ1269" s="43"/>
      <c r="AK1269" s="43"/>
      <c r="AL1269" s="43"/>
      <c r="AM1269" s="43"/>
      <c r="AN1269" s="43"/>
      <c r="AO1269" s="43"/>
      <c r="AP1269" s="43"/>
      <c r="AQ1269" s="43"/>
      <c r="AR1269" s="43"/>
      <c r="AS1269" s="43"/>
      <c r="AT1269" s="43"/>
      <c r="AU1269" s="43"/>
      <c r="AV1269" s="43"/>
      <c r="AW1269" s="43"/>
      <c r="AX1269" s="43"/>
      <c r="AY1269" s="43"/>
      <c r="AZ1269" s="43"/>
      <c r="BA1269" s="43"/>
      <c r="BB1269" s="43"/>
      <c r="BC1269" s="43"/>
      <c r="BD1269" s="43"/>
      <c r="BE1269" s="43"/>
      <c r="BF1269" s="43"/>
      <c r="BG1269" s="43"/>
      <c r="BH1269" s="43"/>
      <c r="BI1269" s="43"/>
      <c r="BJ1269" s="43"/>
      <c r="BK1269" s="43"/>
      <c r="BL1269" s="43"/>
      <c r="BM1269" s="43"/>
      <c r="BN1269" s="43"/>
      <c r="BO1269" s="43"/>
      <c r="BP1269" s="43"/>
      <c r="BQ1269" s="43"/>
      <c r="BR1269" s="43"/>
      <c r="BS1269" s="43"/>
      <c r="BT1269" s="43"/>
      <c r="BU1269" s="43"/>
      <c r="BV1269" s="43"/>
      <c r="BW1269" s="43"/>
      <c r="BX1269" s="43"/>
      <c r="BY1269" s="43"/>
      <c r="BZ1269" s="43"/>
      <c r="CA1269" s="43"/>
      <c r="CB1269" s="43"/>
      <c r="CC1269" s="43"/>
      <c r="CD1269" s="43"/>
      <c r="CE1269" s="43"/>
      <c r="CF1269" s="43"/>
    </row>
    <row r="1270" spans="18:84">
      <c r="R1270" s="43"/>
      <c r="S1270" s="43"/>
      <c r="T1270" s="43"/>
      <c r="U1270" s="43"/>
      <c r="V1270" s="43"/>
      <c r="W1270" s="43"/>
      <c r="X1270" s="43"/>
      <c r="Y1270" s="43"/>
      <c r="Z1270" s="43"/>
      <c r="AA1270" s="43"/>
      <c r="AB1270" s="43"/>
      <c r="AC1270" s="43"/>
      <c r="AD1270" s="43"/>
      <c r="AE1270" s="43"/>
      <c r="AF1270" s="43"/>
      <c r="AG1270" s="43"/>
      <c r="AH1270" s="43"/>
      <c r="AI1270" s="43"/>
      <c r="AJ1270" s="43"/>
      <c r="AK1270" s="43"/>
      <c r="AL1270" s="43"/>
      <c r="AM1270" s="43"/>
      <c r="AN1270" s="43"/>
      <c r="AO1270" s="43"/>
      <c r="AP1270" s="43"/>
      <c r="AQ1270" s="43"/>
      <c r="AR1270" s="43"/>
      <c r="AS1270" s="43"/>
      <c r="AT1270" s="43"/>
      <c r="AU1270" s="43"/>
      <c r="AV1270" s="43"/>
      <c r="AW1270" s="43"/>
      <c r="AX1270" s="43"/>
      <c r="AY1270" s="43"/>
      <c r="AZ1270" s="43"/>
      <c r="BA1270" s="43"/>
      <c r="BB1270" s="43"/>
      <c r="BC1270" s="43"/>
      <c r="BD1270" s="43"/>
      <c r="BE1270" s="43"/>
      <c r="BF1270" s="43"/>
      <c r="BG1270" s="43"/>
      <c r="BH1270" s="43"/>
      <c r="BI1270" s="43"/>
      <c r="BJ1270" s="43"/>
      <c r="BK1270" s="43"/>
      <c r="BL1270" s="43"/>
      <c r="BM1270" s="43"/>
      <c r="BN1270" s="43"/>
      <c r="BO1270" s="43"/>
      <c r="BP1270" s="43"/>
      <c r="BQ1270" s="43"/>
      <c r="BR1270" s="43"/>
      <c r="BS1270" s="43"/>
      <c r="BT1270" s="43"/>
      <c r="BU1270" s="43"/>
      <c r="BV1270" s="43"/>
      <c r="BW1270" s="43"/>
      <c r="BX1270" s="43"/>
      <c r="BY1270" s="43"/>
      <c r="BZ1270" s="43"/>
      <c r="CA1270" s="43"/>
      <c r="CB1270" s="43"/>
      <c r="CC1270" s="43"/>
      <c r="CD1270" s="43"/>
      <c r="CE1270" s="43"/>
      <c r="CF1270" s="43"/>
    </row>
    <row r="1271" spans="18:84">
      <c r="R1271" s="43"/>
      <c r="S1271" s="43"/>
      <c r="T1271" s="43"/>
      <c r="U1271" s="43"/>
      <c r="V1271" s="43"/>
      <c r="W1271" s="43"/>
      <c r="X1271" s="43"/>
      <c r="Y1271" s="43"/>
      <c r="Z1271" s="43"/>
      <c r="AA1271" s="43"/>
      <c r="AB1271" s="43"/>
      <c r="AC1271" s="43"/>
      <c r="AD1271" s="43"/>
      <c r="AE1271" s="43"/>
      <c r="AF1271" s="43"/>
      <c r="AG1271" s="43"/>
      <c r="AH1271" s="43"/>
      <c r="AI1271" s="43"/>
      <c r="AJ1271" s="43"/>
      <c r="AK1271" s="43"/>
      <c r="AL1271" s="43"/>
      <c r="AM1271" s="43"/>
      <c r="AN1271" s="43"/>
      <c r="AO1271" s="43"/>
      <c r="AP1271" s="43"/>
      <c r="AQ1271" s="43"/>
      <c r="AR1271" s="43"/>
      <c r="AS1271" s="43"/>
      <c r="AT1271" s="43"/>
      <c r="AU1271" s="43"/>
      <c r="AV1271" s="43"/>
      <c r="AW1271" s="43"/>
      <c r="AX1271" s="43"/>
      <c r="AY1271" s="43"/>
      <c r="AZ1271" s="43"/>
      <c r="BA1271" s="43"/>
      <c r="BB1271" s="43"/>
      <c r="BC1271" s="43"/>
      <c r="BD1271" s="43"/>
      <c r="BE1271" s="43"/>
      <c r="BF1271" s="43"/>
      <c r="BG1271" s="43"/>
      <c r="BH1271" s="43"/>
      <c r="BI1271" s="43"/>
      <c r="BJ1271" s="43"/>
      <c r="BK1271" s="43"/>
      <c r="BL1271" s="43"/>
      <c r="BM1271" s="43"/>
      <c r="BN1271" s="43"/>
      <c r="BO1271" s="43"/>
      <c r="BP1271" s="43"/>
      <c r="BQ1271" s="43"/>
      <c r="BR1271" s="43"/>
      <c r="BS1271" s="43"/>
      <c r="BT1271" s="43"/>
      <c r="BU1271" s="43"/>
      <c r="BV1271" s="43"/>
      <c r="BW1271" s="43"/>
      <c r="BX1271" s="43"/>
      <c r="BY1271" s="43"/>
      <c r="BZ1271" s="43"/>
      <c r="CA1271" s="43"/>
      <c r="CB1271" s="43"/>
      <c r="CC1271" s="43"/>
      <c r="CD1271" s="43"/>
      <c r="CE1271" s="43"/>
      <c r="CF1271" s="43"/>
    </row>
    <row r="1272" spans="18:84">
      <c r="R1272" s="43"/>
      <c r="S1272" s="43"/>
      <c r="T1272" s="43"/>
      <c r="U1272" s="43"/>
      <c r="V1272" s="43"/>
      <c r="W1272" s="43"/>
      <c r="X1272" s="43"/>
      <c r="Y1272" s="43"/>
      <c r="Z1272" s="43"/>
      <c r="AA1272" s="43"/>
      <c r="AB1272" s="43"/>
      <c r="AC1272" s="43"/>
      <c r="AD1272" s="43"/>
      <c r="AE1272" s="43"/>
      <c r="AF1272" s="43"/>
      <c r="AG1272" s="43"/>
      <c r="AH1272" s="43"/>
      <c r="AI1272" s="43"/>
      <c r="AJ1272" s="43"/>
      <c r="AK1272" s="43"/>
      <c r="AL1272" s="43"/>
      <c r="AM1272" s="43"/>
      <c r="AN1272" s="43"/>
      <c r="AO1272" s="43"/>
      <c r="AP1272" s="43"/>
      <c r="AQ1272" s="43"/>
      <c r="AR1272" s="43"/>
      <c r="AS1272" s="43"/>
      <c r="AT1272" s="43"/>
      <c r="AU1272" s="43"/>
      <c r="AV1272" s="43"/>
      <c r="AW1272" s="43"/>
      <c r="AX1272" s="43"/>
      <c r="AY1272" s="43"/>
      <c r="AZ1272" s="43"/>
      <c r="BA1272" s="43"/>
      <c r="BB1272" s="43"/>
      <c r="BC1272" s="43"/>
      <c r="BD1272" s="43"/>
      <c r="BE1272" s="43"/>
      <c r="BF1272" s="43"/>
      <c r="BG1272" s="43"/>
      <c r="BH1272" s="43"/>
      <c r="BI1272" s="43"/>
      <c r="BJ1272" s="43"/>
      <c r="BK1272" s="43"/>
      <c r="BL1272" s="43"/>
      <c r="BM1272" s="43"/>
      <c r="BN1272" s="43"/>
      <c r="BO1272" s="43"/>
      <c r="BP1272" s="43"/>
      <c r="BQ1272" s="43"/>
      <c r="BR1272" s="43"/>
      <c r="BS1272" s="43"/>
      <c r="BT1272" s="43"/>
      <c r="BU1272" s="43"/>
      <c r="BV1272" s="43"/>
      <c r="BW1272" s="43"/>
      <c r="BX1272" s="43"/>
      <c r="BY1272" s="43"/>
      <c r="BZ1272" s="43"/>
      <c r="CA1272" s="43"/>
      <c r="CB1272" s="43"/>
      <c r="CC1272" s="43"/>
      <c r="CD1272" s="43"/>
      <c r="CE1272" s="43"/>
      <c r="CF1272" s="43"/>
    </row>
    <row r="1273" spans="18:84">
      <c r="R1273" s="43"/>
      <c r="S1273" s="43"/>
      <c r="T1273" s="43"/>
      <c r="U1273" s="43"/>
      <c r="V1273" s="43"/>
      <c r="W1273" s="43"/>
      <c r="X1273" s="43"/>
      <c r="Y1273" s="43"/>
      <c r="Z1273" s="43"/>
      <c r="AA1273" s="43"/>
      <c r="AB1273" s="43"/>
      <c r="AC1273" s="43"/>
      <c r="AD1273" s="43"/>
      <c r="AE1273" s="43"/>
      <c r="AF1273" s="43"/>
      <c r="AG1273" s="43"/>
      <c r="AH1273" s="43"/>
      <c r="AI1273" s="43"/>
      <c r="AJ1273" s="43"/>
      <c r="AK1273" s="43"/>
      <c r="AL1273" s="43"/>
      <c r="AM1273" s="43"/>
      <c r="AN1273" s="43"/>
      <c r="AO1273" s="43"/>
      <c r="AP1273" s="43"/>
      <c r="AQ1273" s="43"/>
      <c r="AR1273" s="43"/>
      <c r="AS1273" s="43"/>
      <c r="AT1273" s="43"/>
      <c r="AU1273" s="43"/>
      <c r="AV1273" s="43"/>
      <c r="AW1273" s="43"/>
      <c r="AX1273" s="43"/>
      <c r="AY1273" s="43"/>
      <c r="AZ1273" s="43"/>
      <c r="BA1273" s="43"/>
      <c r="BB1273" s="43"/>
      <c r="BC1273" s="43"/>
      <c r="BD1273" s="43"/>
      <c r="BE1273" s="43"/>
      <c r="BF1273" s="43"/>
      <c r="BG1273" s="43"/>
      <c r="BH1273" s="43"/>
      <c r="BI1273" s="43"/>
      <c r="BJ1273" s="43"/>
      <c r="BK1273" s="43"/>
      <c r="BL1273" s="43"/>
      <c r="BM1273" s="43"/>
      <c r="BN1273" s="43"/>
      <c r="BO1273" s="43"/>
      <c r="BP1273" s="43"/>
      <c r="BQ1273" s="43"/>
      <c r="BR1273" s="43"/>
      <c r="BS1273" s="43"/>
      <c r="BT1273" s="43"/>
      <c r="BU1273" s="43"/>
      <c r="BV1273" s="43"/>
      <c r="BW1273" s="43"/>
      <c r="BX1273" s="43"/>
      <c r="BY1273" s="43"/>
      <c r="BZ1273" s="43"/>
      <c r="CA1273" s="43"/>
      <c r="CB1273" s="43"/>
      <c r="CC1273" s="43"/>
      <c r="CD1273" s="43"/>
      <c r="CE1273" s="43"/>
      <c r="CF1273" s="43"/>
    </row>
    <row r="1274" spans="18:84">
      <c r="R1274" s="43"/>
      <c r="S1274" s="43"/>
      <c r="T1274" s="43"/>
      <c r="U1274" s="43"/>
      <c r="V1274" s="43"/>
      <c r="W1274" s="43"/>
      <c r="X1274" s="43"/>
      <c r="Y1274" s="43"/>
      <c r="Z1274" s="43"/>
      <c r="AA1274" s="43"/>
      <c r="AB1274" s="43"/>
      <c r="AC1274" s="43"/>
      <c r="AD1274" s="43"/>
      <c r="AE1274" s="43"/>
      <c r="AF1274" s="43"/>
      <c r="AG1274" s="43"/>
      <c r="AH1274" s="43"/>
      <c r="AI1274" s="43"/>
      <c r="AJ1274" s="43"/>
      <c r="AK1274" s="43"/>
      <c r="AL1274" s="43"/>
      <c r="AM1274" s="43"/>
      <c r="AN1274" s="43"/>
      <c r="AO1274" s="43"/>
      <c r="AP1274" s="43"/>
      <c r="AQ1274" s="43"/>
      <c r="AR1274" s="43"/>
      <c r="AS1274" s="43"/>
      <c r="AT1274" s="43"/>
      <c r="AU1274" s="43"/>
      <c r="AV1274" s="43"/>
      <c r="AW1274" s="43"/>
      <c r="AX1274" s="43"/>
      <c r="AY1274" s="43"/>
      <c r="AZ1274" s="43"/>
      <c r="BA1274" s="43"/>
      <c r="BB1274" s="43"/>
      <c r="BC1274" s="43"/>
      <c r="BD1274" s="43"/>
      <c r="BE1274" s="43"/>
      <c r="BF1274" s="43"/>
      <c r="BG1274" s="43"/>
      <c r="BH1274" s="43"/>
      <c r="BI1274" s="43"/>
      <c r="BJ1274" s="43"/>
      <c r="BK1274" s="43"/>
      <c r="BL1274" s="43"/>
      <c r="BM1274" s="43"/>
      <c r="BN1274" s="43"/>
      <c r="BO1274" s="43"/>
      <c r="BP1274" s="43"/>
      <c r="BQ1274" s="43"/>
      <c r="BR1274" s="43"/>
      <c r="BS1274" s="43"/>
      <c r="BT1274" s="43"/>
      <c r="BU1274" s="43"/>
      <c r="BV1274" s="43"/>
      <c r="BW1274" s="43"/>
      <c r="BX1274" s="43"/>
      <c r="BY1274" s="43"/>
      <c r="BZ1274" s="43"/>
      <c r="CA1274" s="43"/>
      <c r="CB1274" s="43"/>
      <c r="CC1274" s="43"/>
      <c r="CD1274" s="43"/>
      <c r="CE1274" s="43"/>
      <c r="CF1274" s="43"/>
    </row>
    <row r="1275" spans="18:84">
      <c r="R1275" s="43"/>
      <c r="S1275" s="43"/>
      <c r="T1275" s="43"/>
      <c r="U1275" s="43"/>
      <c r="V1275" s="43"/>
      <c r="W1275" s="43"/>
      <c r="X1275" s="43"/>
      <c r="Y1275" s="43"/>
      <c r="Z1275" s="43"/>
      <c r="AA1275" s="43"/>
      <c r="AB1275" s="43"/>
      <c r="AC1275" s="43"/>
      <c r="AD1275" s="43"/>
      <c r="AE1275" s="43"/>
      <c r="AF1275" s="43"/>
      <c r="AG1275" s="43"/>
      <c r="AH1275" s="43"/>
      <c r="AI1275" s="43"/>
      <c r="AJ1275" s="43"/>
      <c r="AK1275" s="43"/>
      <c r="AL1275" s="43"/>
      <c r="AM1275" s="43"/>
      <c r="AN1275" s="43"/>
      <c r="AO1275" s="43"/>
      <c r="AP1275" s="43"/>
      <c r="AQ1275" s="43"/>
      <c r="AR1275" s="43"/>
      <c r="AS1275" s="43"/>
      <c r="AT1275" s="43"/>
      <c r="AU1275" s="43"/>
      <c r="AV1275" s="43"/>
      <c r="AW1275" s="43"/>
      <c r="AX1275" s="43"/>
      <c r="AY1275" s="43"/>
      <c r="AZ1275" s="43"/>
      <c r="BA1275" s="43"/>
      <c r="BB1275" s="43"/>
      <c r="BC1275" s="43"/>
      <c r="BD1275" s="43"/>
      <c r="BE1275" s="43"/>
      <c r="BF1275" s="43"/>
      <c r="BG1275" s="43"/>
      <c r="BH1275" s="43"/>
      <c r="BI1275" s="43"/>
      <c r="BJ1275" s="43"/>
      <c r="BK1275" s="43"/>
      <c r="BL1275" s="43"/>
      <c r="BM1275" s="43"/>
      <c r="BN1275" s="43"/>
      <c r="BO1275" s="43"/>
      <c r="BP1275" s="43"/>
      <c r="BQ1275" s="43"/>
      <c r="BR1275" s="43"/>
      <c r="BS1275" s="43"/>
      <c r="BT1275" s="43"/>
      <c r="BU1275" s="43"/>
      <c r="BV1275" s="43"/>
      <c r="BW1275" s="43"/>
      <c r="BX1275" s="43"/>
      <c r="BY1275" s="43"/>
      <c r="BZ1275" s="43"/>
      <c r="CA1275" s="43"/>
      <c r="CB1275" s="43"/>
      <c r="CC1275" s="43"/>
      <c r="CD1275" s="43"/>
      <c r="CE1275" s="43"/>
      <c r="CF1275" s="43"/>
    </row>
    <row r="1276" spans="18:84">
      <c r="R1276" s="43"/>
      <c r="S1276" s="43"/>
      <c r="T1276" s="43"/>
      <c r="U1276" s="43"/>
      <c r="V1276" s="43"/>
      <c r="W1276" s="43"/>
      <c r="X1276" s="43"/>
      <c r="Y1276" s="43"/>
      <c r="Z1276" s="43"/>
      <c r="AA1276" s="43"/>
      <c r="AB1276" s="43"/>
      <c r="AC1276" s="43"/>
      <c r="AD1276" s="43"/>
      <c r="AE1276" s="43"/>
      <c r="AF1276" s="43"/>
      <c r="AG1276" s="43"/>
      <c r="AH1276" s="43"/>
      <c r="AI1276" s="43"/>
      <c r="AJ1276" s="43"/>
      <c r="AK1276" s="43"/>
      <c r="AL1276" s="43"/>
      <c r="AM1276" s="43"/>
      <c r="AN1276" s="43"/>
      <c r="AO1276" s="43"/>
      <c r="AP1276" s="43"/>
      <c r="AQ1276" s="43"/>
      <c r="AR1276" s="43"/>
      <c r="AS1276" s="43"/>
      <c r="AT1276" s="43"/>
      <c r="AU1276" s="43"/>
      <c r="AV1276" s="43"/>
      <c r="AW1276" s="43"/>
      <c r="AX1276" s="43"/>
      <c r="AY1276" s="43"/>
      <c r="AZ1276" s="43"/>
      <c r="BA1276" s="43"/>
      <c r="BB1276" s="43"/>
      <c r="BC1276" s="43"/>
      <c r="BD1276" s="43"/>
      <c r="BE1276" s="43"/>
      <c r="BF1276" s="43"/>
      <c r="BG1276" s="43"/>
      <c r="BH1276" s="43"/>
      <c r="BI1276" s="43"/>
      <c r="BJ1276" s="43"/>
      <c r="BK1276" s="43"/>
      <c r="BL1276" s="43"/>
      <c r="BM1276" s="43"/>
      <c r="BN1276" s="43"/>
      <c r="BO1276" s="43"/>
      <c r="BP1276" s="43"/>
      <c r="BQ1276" s="43"/>
      <c r="BR1276" s="43"/>
      <c r="BS1276" s="43"/>
      <c r="BT1276" s="43"/>
      <c r="BU1276" s="43"/>
      <c r="BV1276" s="43"/>
      <c r="BW1276" s="43"/>
      <c r="BX1276" s="43"/>
      <c r="BY1276" s="43"/>
      <c r="BZ1276" s="43"/>
      <c r="CA1276" s="43"/>
      <c r="CB1276" s="43"/>
      <c r="CC1276" s="43"/>
      <c r="CD1276" s="43"/>
      <c r="CE1276" s="43"/>
      <c r="CF1276" s="43"/>
    </row>
    <row r="1277" spans="18:84">
      <c r="R1277" s="43"/>
      <c r="S1277" s="43"/>
      <c r="T1277" s="43"/>
      <c r="U1277" s="43"/>
      <c r="V1277" s="43"/>
      <c r="W1277" s="43"/>
      <c r="X1277" s="43"/>
      <c r="Y1277" s="43"/>
      <c r="Z1277" s="43"/>
      <c r="AA1277" s="43"/>
      <c r="AB1277" s="43"/>
      <c r="AC1277" s="43"/>
      <c r="AD1277" s="43"/>
      <c r="AE1277" s="43"/>
      <c r="AF1277" s="43"/>
      <c r="AG1277" s="43"/>
      <c r="AH1277" s="43"/>
      <c r="AI1277" s="43"/>
      <c r="AJ1277" s="43"/>
      <c r="AK1277" s="43"/>
      <c r="AL1277" s="43"/>
      <c r="AM1277" s="43"/>
      <c r="AN1277" s="43"/>
      <c r="AO1277" s="43"/>
      <c r="AP1277" s="43"/>
      <c r="AQ1277" s="43"/>
      <c r="AR1277" s="43"/>
      <c r="AS1277" s="43"/>
      <c r="AT1277" s="43"/>
      <c r="AU1277" s="43"/>
      <c r="AV1277" s="43"/>
      <c r="AW1277" s="43"/>
      <c r="AX1277" s="43"/>
      <c r="AY1277" s="43"/>
      <c r="AZ1277" s="43"/>
      <c r="BA1277" s="43"/>
      <c r="BB1277" s="43"/>
      <c r="BC1277" s="43"/>
      <c r="BD1277" s="43"/>
      <c r="BE1277" s="43"/>
      <c r="BF1277" s="43"/>
      <c r="BG1277" s="43"/>
      <c r="BH1277" s="43"/>
      <c r="BI1277" s="43"/>
      <c r="BJ1277" s="43"/>
      <c r="BK1277" s="43"/>
      <c r="BL1277" s="43"/>
      <c r="BM1277" s="43"/>
      <c r="BN1277" s="43"/>
      <c r="BO1277" s="43"/>
      <c r="BP1277" s="43"/>
      <c r="BQ1277" s="43"/>
      <c r="BR1277" s="43"/>
      <c r="BS1277" s="43"/>
      <c r="BT1277" s="43"/>
      <c r="BU1277" s="43"/>
      <c r="BV1277" s="43"/>
      <c r="BW1277" s="43"/>
      <c r="BX1277" s="43"/>
      <c r="BY1277" s="43"/>
      <c r="BZ1277" s="43"/>
      <c r="CA1277" s="43"/>
      <c r="CB1277" s="43"/>
      <c r="CC1277" s="43"/>
      <c r="CD1277" s="43"/>
      <c r="CE1277" s="43"/>
      <c r="CF1277" s="43"/>
    </row>
    <row r="1278" spans="18:84">
      <c r="R1278" s="43"/>
      <c r="S1278" s="43"/>
      <c r="T1278" s="43"/>
      <c r="U1278" s="43"/>
      <c r="V1278" s="43"/>
      <c r="W1278" s="43"/>
      <c r="X1278" s="43"/>
      <c r="Y1278" s="43"/>
      <c r="Z1278" s="43"/>
      <c r="AA1278" s="43"/>
      <c r="AB1278" s="43"/>
      <c r="AC1278" s="43"/>
      <c r="AD1278" s="43"/>
      <c r="AE1278" s="43"/>
      <c r="AF1278" s="43"/>
      <c r="AG1278" s="43"/>
      <c r="AH1278" s="43"/>
      <c r="AI1278" s="43"/>
      <c r="AJ1278" s="43"/>
      <c r="AK1278" s="43"/>
      <c r="AL1278" s="43"/>
      <c r="AM1278" s="43"/>
      <c r="AN1278" s="43"/>
      <c r="AO1278" s="43"/>
      <c r="AP1278" s="43"/>
      <c r="AQ1278" s="43"/>
      <c r="AR1278" s="43"/>
      <c r="AS1278" s="43"/>
      <c r="AT1278" s="43"/>
      <c r="AU1278" s="43"/>
      <c r="AV1278" s="43"/>
      <c r="AW1278" s="43"/>
      <c r="AX1278" s="43"/>
      <c r="AY1278" s="43"/>
      <c r="AZ1278" s="43"/>
      <c r="BA1278" s="43"/>
      <c r="BB1278" s="43"/>
      <c r="BC1278" s="43"/>
      <c r="BD1278" s="43"/>
      <c r="BE1278" s="43"/>
      <c r="BF1278" s="43"/>
      <c r="BG1278" s="43"/>
      <c r="BH1278" s="43"/>
      <c r="BI1278" s="43"/>
      <c r="BJ1278" s="43"/>
      <c r="BK1278" s="43"/>
      <c r="BL1278" s="43"/>
      <c r="BM1278" s="43"/>
      <c r="BN1278" s="43"/>
      <c r="BO1278" s="43"/>
      <c r="BP1278" s="43"/>
      <c r="BQ1278" s="43"/>
      <c r="BR1278" s="43"/>
      <c r="BS1278" s="43"/>
      <c r="BT1278" s="43"/>
      <c r="BU1278" s="43"/>
      <c r="BV1278" s="43"/>
      <c r="BW1278" s="43"/>
      <c r="BX1278" s="43"/>
      <c r="BY1278" s="43"/>
      <c r="BZ1278" s="43"/>
      <c r="CA1278" s="43"/>
      <c r="CB1278" s="43"/>
      <c r="CC1278" s="43"/>
      <c r="CD1278" s="43"/>
      <c r="CE1278" s="43"/>
      <c r="CF1278" s="43"/>
    </row>
    <row r="1279" spans="18:84">
      <c r="R1279" s="43"/>
      <c r="S1279" s="43"/>
      <c r="T1279" s="43"/>
      <c r="U1279" s="43"/>
      <c r="V1279" s="43"/>
      <c r="W1279" s="43"/>
      <c r="X1279" s="43"/>
      <c r="Y1279" s="43"/>
      <c r="Z1279" s="43"/>
      <c r="AA1279" s="43"/>
      <c r="AB1279" s="43"/>
      <c r="AC1279" s="43"/>
      <c r="AD1279" s="43"/>
      <c r="AE1279" s="43"/>
      <c r="AF1279" s="43"/>
      <c r="AG1279" s="43"/>
      <c r="AH1279" s="43"/>
      <c r="AI1279" s="43"/>
      <c r="AJ1279" s="43"/>
      <c r="AK1279" s="43"/>
      <c r="AL1279" s="43"/>
      <c r="AM1279" s="43"/>
      <c r="AN1279" s="43"/>
      <c r="AO1279" s="43"/>
      <c r="AP1279" s="43"/>
      <c r="AQ1279" s="43"/>
      <c r="AR1279" s="43"/>
      <c r="AS1279" s="43"/>
      <c r="AT1279" s="43"/>
      <c r="AU1279" s="43"/>
      <c r="AV1279" s="43"/>
      <c r="AW1279" s="43"/>
      <c r="AX1279" s="43"/>
      <c r="AY1279" s="43"/>
      <c r="AZ1279" s="43"/>
      <c r="BA1279" s="43"/>
      <c r="BB1279" s="43"/>
      <c r="BC1279" s="43"/>
      <c r="BD1279" s="43"/>
      <c r="BE1279" s="43"/>
      <c r="BF1279" s="43"/>
      <c r="BG1279" s="43"/>
      <c r="BH1279" s="43"/>
      <c r="BI1279" s="43"/>
      <c r="BJ1279" s="43"/>
      <c r="BK1279" s="43"/>
      <c r="BL1279" s="43"/>
      <c r="BM1279" s="43"/>
      <c r="BN1279" s="43"/>
      <c r="BO1279" s="43"/>
      <c r="BP1279" s="43"/>
      <c r="BQ1279" s="43"/>
      <c r="BR1279" s="43"/>
      <c r="BS1279" s="43"/>
      <c r="BT1279" s="43"/>
      <c r="BU1279" s="43"/>
      <c r="BV1279" s="43"/>
      <c r="BW1279" s="43"/>
      <c r="BX1279" s="43"/>
      <c r="BY1279" s="43"/>
      <c r="BZ1279" s="43"/>
      <c r="CA1279" s="43"/>
      <c r="CB1279" s="43"/>
      <c r="CC1279" s="43"/>
      <c r="CD1279" s="43"/>
      <c r="CE1279" s="43"/>
      <c r="CF1279" s="43"/>
    </row>
    <row r="1280" spans="18:84">
      <c r="R1280" s="43"/>
      <c r="S1280" s="43"/>
      <c r="T1280" s="43"/>
      <c r="U1280" s="43"/>
      <c r="V1280" s="43"/>
      <c r="W1280" s="43"/>
      <c r="X1280" s="43"/>
      <c r="Y1280" s="43"/>
      <c r="Z1280" s="43"/>
      <c r="AA1280" s="43"/>
      <c r="AB1280" s="43"/>
      <c r="AC1280" s="43"/>
      <c r="AD1280" s="43"/>
      <c r="AE1280" s="43"/>
      <c r="AF1280" s="43"/>
      <c r="AG1280" s="43"/>
      <c r="AH1280" s="43"/>
      <c r="AI1280" s="43"/>
      <c r="AJ1280" s="43"/>
      <c r="AK1280" s="43"/>
      <c r="AL1280" s="43"/>
      <c r="AM1280" s="43"/>
      <c r="AN1280" s="43"/>
      <c r="AO1280" s="43"/>
      <c r="AP1280" s="43"/>
      <c r="AQ1280" s="43"/>
      <c r="AR1280" s="43"/>
      <c r="AS1280" s="43"/>
      <c r="AT1280" s="43"/>
      <c r="AU1280" s="43"/>
      <c r="AV1280" s="43"/>
      <c r="AW1280" s="43"/>
      <c r="AX1280" s="43"/>
      <c r="AY1280" s="43"/>
      <c r="AZ1280" s="43"/>
      <c r="BA1280" s="43"/>
      <c r="BB1280" s="43"/>
      <c r="BC1280" s="43"/>
      <c r="BD1280" s="43"/>
      <c r="BE1280" s="43"/>
      <c r="BF1280" s="43"/>
      <c r="BG1280" s="43"/>
      <c r="BH1280" s="43"/>
      <c r="BI1280" s="43"/>
      <c r="BJ1280" s="43"/>
      <c r="BK1280" s="43"/>
      <c r="BL1280" s="43"/>
      <c r="BM1280" s="43"/>
      <c r="BN1280" s="43"/>
      <c r="BO1280" s="43"/>
      <c r="BP1280" s="43"/>
      <c r="BQ1280" s="43"/>
      <c r="BR1280" s="43"/>
      <c r="BS1280" s="43"/>
      <c r="BT1280" s="43"/>
      <c r="BU1280" s="43"/>
      <c r="BV1280" s="43"/>
      <c r="BW1280" s="43"/>
      <c r="BX1280" s="43"/>
      <c r="BY1280" s="43"/>
      <c r="BZ1280" s="43"/>
      <c r="CA1280" s="43"/>
      <c r="CB1280" s="43"/>
      <c r="CC1280" s="43"/>
      <c r="CD1280" s="43"/>
      <c r="CE1280" s="43"/>
      <c r="CF1280" s="43"/>
    </row>
    <row r="1281" spans="18:84">
      <c r="R1281" s="43"/>
      <c r="S1281" s="43"/>
      <c r="T1281" s="43"/>
      <c r="U1281" s="43"/>
      <c r="V1281" s="43"/>
      <c r="W1281" s="43"/>
      <c r="X1281" s="43"/>
      <c r="Y1281" s="43"/>
      <c r="Z1281" s="43"/>
      <c r="AA1281" s="43"/>
      <c r="AB1281" s="43"/>
      <c r="AC1281" s="43"/>
      <c r="AD1281" s="43"/>
      <c r="AE1281" s="43"/>
      <c r="AF1281" s="43"/>
      <c r="AG1281" s="43"/>
      <c r="AH1281" s="43"/>
      <c r="AI1281" s="43"/>
      <c r="AJ1281" s="43"/>
      <c r="AK1281" s="43"/>
      <c r="AL1281" s="43"/>
      <c r="AM1281" s="43"/>
      <c r="AN1281" s="43"/>
      <c r="AO1281" s="43"/>
      <c r="AP1281" s="43"/>
      <c r="AQ1281" s="43"/>
      <c r="AR1281" s="43"/>
      <c r="AS1281" s="43"/>
      <c r="AT1281" s="43"/>
      <c r="AU1281" s="43"/>
      <c r="AV1281" s="43"/>
      <c r="AW1281" s="43"/>
      <c r="AX1281" s="43"/>
      <c r="AY1281" s="43"/>
      <c r="AZ1281" s="43"/>
      <c r="BA1281" s="43"/>
      <c r="BB1281" s="43"/>
      <c r="BC1281" s="43"/>
      <c r="BD1281" s="43"/>
      <c r="BE1281" s="43"/>
      <c r="BF1281" s="43"/>
      <c r="BG1281" s="43"/>
      <c r="BH1281" s="43"/>
      <c r="BI1281" s="43"/>
      <c r="BJ1281" s="43"/>
      <c r="BK1281" s="43"/>
      <c r="BL1281" s="43"/>
      <c r="BM1281" s="43"/>
      <c r="BN1281" s="43"/>
      <c r="BO1281" s="43"/>
      <c r="BP1281" s="43"/>
      <c r="BQ1281" s="43"/>
      <c r="BR1281" s="43"/>
      <c r="BS1281" s="43"/>
      <c r="BT1281" s="43"/>
      <c r="BU1281" s="43"/>
      <c r="BV1281" s="43"/>
      <c r="BW1281" s="43"/>
      <c r="BX1281" s="43"/>
      <c r="BY1281" s="43"/>
      <c r="BZ1281" s="43"/>
      <c r="CA1281" s="43"/>
      <c r="CB1281" s="43"/>
      <c r="CC1281" s="43"/>
      <c r="CD1281" s="43"/>
      <c r="CE1281" s="43"/>
      <c r="CF1281" s="43"/>
    </row>
    <row r="1282" spans="18:84">
      <c r="R1282" s="43"/>
      <c r="S1282" s="43"/>
      <c r="T1282" s="43"/>
      <c r="U1282" s="43"/>
      <c r="V1282" s="43"/>
      <c r="W1282" s="43"/>
      <c r="X1282" s="43"/>
      <c r="Y1282" s="43"/>
      <c r="Z1282" s="43"/>
      <c r="AA1282" s="43"/>
      <c r="AB1282" s="43"/>
      <c r="AC1282" s="43"/>
      <c r="AD1282" s="43"/>
      <c r="AE1282" s="43"/>
      <c r="AF1282" s="43"/>
      <c r="AG1282" s="43"/>
      <c r="AH1282" s="43"/>
      <c r="AI1282" s="43"/>
      <c r="AJ1282" s="43"/>
      <c r="AK1282" s="43"/>
      <c r="AL1282" s="43"/>
      <c r="AM1282" s="43"/>
      <c r="AN1282" s="43"/>
      <c r="AO1282" s="43"/>
      <c r="AP1282" s="43"/>
      <c r="AQ1282" s="43"/>
      <c r="AR1282" s="43"/>
      <c r="AS1282" s="43"/>
      <c r="AT1282" s="43"/>
      <c r="AU1282" s="43"/>
      <c r="AV1282" s="43"/>
      <c r="AW1282" s="43"/>
      <c r="AX1282" s="43"/>
      <c r="AY1282" s="43"/>
      <c r="AZ1282" s="43"/>
      <c r="BA1282" s="43"/>
      <c r="BB1282" s="43"/>
      <c r="BC1282" s="43"/>
      <c r="BD1282" s="43"/>
      <c r="BE1282" s="43"/>
      <c r="BF1282" s="43"/>
      <c r="BG1282" s="43"/>
      <c r="BH1282" s="43"/>
      <c r="BI1282" s="43"/>
      <c r="BJ1282" s="43"/>
      <c r="BK1282" s="43"/>
      <c r="BL1282" s="43"/>
      <c r="BM1282" s="43"/>
      <c r="BN1282" s="43"/>
      <c r="BO1282" s="43"/>
      <c r="BP1282" s="43"/>
      <c r="BQ1282" s="43"/>
      <c r="BR1282" s="43"/>
      <c r="BS1282" s="43"/>
      <c r="BT1282" s="43"/>
      <c r="BU1282" s="43"/>
      <c r="BV1282" s="43"/>
      <c r="BW1282" s="43"/>
      <c r="BX1282" s="43"/>
      <c r="BY1282" s="43"/>
      <c r="BZ1282" s="43"/>
      <c r="CA1282" s="43"/>
      <c r="CB1282" s="43"/>
      <c r="CC1282" s="43"/>
      <c r="CD1282" s="43"/>
      <c r="CE1282" s="43"/>
      <c r="CF1282" s="43"/>
    </row>
    <row r="1283" spans="18:84">
      <c r="R1283" s="43"/>
      <c r="S1283" s="43"/>
      <c r="T1283" s="43"/>
      <c r="U1283" s="43"/>
      <c r="V1283" s="43"/>
      <c r="W1283" s="43"/>
      <c r="X1283" s="43"/>
      <c r="Y1283" s="43"/>
      <c r="Z1283" s="43"/>
      <c r="AA1283" s="43"/>
      <c r="AB1283" s="43"/>
      <c r="AC1283" s="43"/>
      <c r="AD1283" s="43"/>
      <c r="AE1283" s="43"/>
      <c r="AF1283" s="43"/>
      <c r="AG1283" s="43"/>
      <c r="AH1283" s="43"/>
      <c r="AI1283" s="43"/>
      <c r="AJ1283" s="43"/>
      <c r="AK1283" s="43"/>
      <c r="AL1283" s="43"/>
      <c r="AM1283" s="43"/>
      <c r="AN1283" s="43"/>
      <c r="AO1283" s="43"/>
      <c r="AP1283" s="43"/>
      <c r="AQ1283" s="43"/>
      <c r="AR1283" s="43"/>
      <c r="AS1283" s="43"/>
      <c r="AT1283" s="43"/>
      <c r="AU1283" s="43"/>
      <c r="AV1283" s="43"/>
      <c r="AW1283" s="43"/>
      <c r="AX1283" s="43"/>
      <c r="AY1283" s="43"/>
      <c r="AZ1283" s="43"/>
      <c r="BA1283" s="43"/>
      <c r="BB1283" s="43"/>
      <c r="BC1283" s="43"/>
      <c r="BD1283" s="43"/>
      <c r="BE1283" s="43"/>
      <c r="BF1283" s="43"/>
      <c r="BG1283" s="43"/>
      <c r="BH1283" s="43"/>
      <c r="BI1283" s="43"/>
      <c r="BJ1283" s="43"/>
      <c r="BK1283" s="43"/>
      <c r="BL1283" s="43"/>
      <c r="BM1283" s="43"/>
      <c r="BN1283" s="43"/>
      <c r="BO1283" s="43"/>
      <c r="BP1283" s="43"/>
      <c r="BQ1283" s="43"/>
      <c r="BR1283" s="43"/>
      <c r="BS1283" s="43"/>
      <c r="BT1283" s="43"/>
      <c r="BU1283" s="43"/>
      <c r="BV1283" s="43"/>
      <c r="BW1283" s="43"/>
      <c r="BX1283" s="43"/>
      <c r="BY1283" s="43"/>
      <c r="BZ1283" s="43"/>
      <c r="CA1283" s="43"/>
      <c r="CB1283" s="43"/>
      <c r="CC1283" s="43"/>
      <c r="CD1283" s="43"/>
      <c r="CE1283" s="43"/>
      <c r="CF1283" s="43"/>
    </row>
    <row r="1284" spans="18:84">
      <c r="R1284" s="43"/>
      <c r="S1284" s="43"/>
      <c r="T1284" s="43"/>
      <c r="U1284" s="43"/>
      <c r="V1284" s="43"/>
      <c r="W1284" s="43"/>
      <c r="X1284" s="43"/>
      <c r="Y1284" s="43"/>
      <c r="Z1284" s="43"/>
      <c r="AA1284" s="43"/>
      <c r="AB1284" s="43"/>
      <c r="AC1284" s="43"/>
      <c r="AD1284" s="43"/>
      <c r="AE1284" s="43"/>
      <c r="AF1284" s="43"/>
      <c r="AG1284" s="43"/>
      <c r="AH1284" s="43"/>
      <c r="AI1284" s="43"/>
      <c r="AJ1284" s="43"/>
      <c r="AK1284" s="43"/>
      <c r="AL1284" s="43"/>
      <c r="AM1284" s="43"/>
      <c r="AN1284" s="43"/>
      <c r="AO1284" s="43"/>
      <c r="AP1284" s="43"/>
      <c r="AQ1284" s="43"/>
      <c r="AR1284" s="43"/>
      <c r="AS1284" s="43"/>
      <c r="AT1284" s="43"/>
      <c r="AU1284" s="43"/>
      <c r="AV1284" s="43"/>
      <c r="AW1284" s="43"/>
      <c r="AX1284" s="43"/>
      <c r="AY1284" s="43"/>
      <c r="AZ1284" s="43"/>
      <c r="BA1284" s="43"/>
      <c r="BB1284" s="43"/>
      <c r="BC1284" s="43"/>
      <c r="BD1284" s="43"/>
      <c r="BE1284" s="43"/>
      <c r="BF1284" s="43"/>
      <c r="BG1284" s="43"/>
      <c r="BH1284" s="43"/>
      <c r="BI1284" s="43"/>
      <c r="BJ1284" s="43"/>
      <c r="BK1284" s="43"/>
      <c r="BL1284" s="43"/>
      <c r="BM1284" s="43"/>
      <c r="BN1284" s="43"/>
      <c r="BO1284" s="43"/>
      <c r="BP1284" s="43"/>
      <c r="BQ1284" s="43"/>
      <c r="BR1284" s="43"/>
      <c r="BS1284" s="43"/>
      <c r="BT1284" s="43"/>
      <c r="BU1284" s="43"/>
      <c r="BV1284" s="43"/>
      <c r="BW1284" s="43"/>
      <c r="BX1284" s="43"/>
      <c r="BY1284" s="43"/>
      <c r="BZ1284" s="43"/>
      <c r="CA1284" s="43"/>
      <c r="CB1284" s="43"/>
      <c r="CC1284" s="43"/>
      <c r="CD1284" s="43"/>
      <c r="CE1284" s="43"/>
      <c r="CF1284" s="43"/>
    </row>
    <row r="1285" spans="18:84">
      <c r="R1285" s="43"/>
      <c r="S1285" s="43"/>
      <c r="T1285" s="43"/>
      <c r="U1285" s="43"/>
      <c r="V1285" s="43"/>
      <c r="W1285" s="43"/>
      <c r="X1285" s="43"/>
      <c r="Y1285" s="43"/>
      <c r="Z1285" s="43"/>
      <c r="AA1285" s="43"/>
      <c r="AB1285" s="43"/>
      <c r="AC1285" s="43"/>
      <c r="AD1285" s="43"/>
      <c r="AE1285" s="43"/>
      <c r="AF1285" s="43"/>
      <c r="AG1285" s="43"/>
      <c r="AH1285" s="43"/>
      <c r="AI1285" s="43"/>
      <c r="AJ1285" s="43"/>
      <c r="AK1285" s="43"/>
      <c r="AL1285" s="43"/>
      <c r="AM1285" s="43"/>
      <c r="AN1285" s="43"/>
      <c r="AO1285" s="43"/>
      <c r="AP1285" s="43"/>
      <c r="AQ1285" s="43"/>
      <c r="AR1285" s="43"/>
      <c r="AS1285" s="43"/>
      <c r="AT1285" s="43"/>
      <c r="AU1285" s="43"/>
      <c r="AV1285" s="43"/>
      <c r="AW1285" s="43"/>
      <c r="AX1285" s="43"/>
      <c r="AY1285" s="43"/>
      <c r="AZ1285" s="43"/>
      <c r="BA1285" s="43"/>
      <c r="BB1285" s="43"/>
      <c r="BC1285" s="43"/>
      <c r="BD1285" s="43"/>
      <c r="BE1285" s="43"/>
      <c r="BF1285" s="43"/>
      <c r="BG1285" s="43"/>
      <c r="BH1285" s="43"/>
      <c r="BI1285" s="43"/>
      <c r="BJ1285" s="43"/>
      <c r="BK1285" s="43"/>
      <c r="BL1285" s="43"/>
      <c r="BM1285" s="43"/>
      <c r="BN1285" s="43"/>
      <c r="BO1285" s="43"/>
      <c r="BP1285" s="43"/>
      <c r="BQ1285" s="43"/>
      <c r="BR1285" s="43"/>
      <c r="BS1285" s="43"/>
      <c r="BT1285" s="43"/>
      <c r="BU1285" s="43"/>
      <c r="BV1285" s="43"/>
      <c r="BW1285" s="43"/>
      <c r="BX1285" s="43"/>
      <c r="BY1285" s="43"/>
      <c r="BZ1285" s="43"/>
      <c r="CA1285" s="43"/>
      <c r="CB1285" s="43"/>
      <c r="CC1285" s="43"/>
      <c r="CD1285" s="43"/>
      <c r="CE1285" s="43"/>
      <c r="CF1285" s="43"/>
    </row>
    <row r="1286" spans="18:84">
      <c r="R1286" s="43"/>
      <c r="S1286" s="43"/>
      <c r="T1286" s="43"/>
      <c r="U1286" s="43"/>
      <c r="V1286" s="43"/>
      <c r="W1286" s="43"/>
      <c r="X1286" s="43"/>
      <c r="Y1286" s="43"/>
      <c r="Z1286" s="43"/>
      <c r="AA1286" s="43"/>
      <c r="AB1286" s="43"/>
      <c r="AC1286" s="43"/>
      <c r="AD1286" s="43"/>
      <c r="AE1286" s="43"/>
      <c r="AF1286" s="43"/>
      <c r="AG1286" s="43"/>
      <c r="AH1286" s="43"/>
      <c r="AI1286" s="43"/>
      <c r="AJ1286" s="43"/>
      <c r="AK1286" s="43"/>
      <c r="AL1286" s="43"/>
      <c r="AM1286" s="43"/>
      <c r="AN1286" s="43"/>
      <c r="AO1286" s="43"/>
      <c r="AP1286" s="43"/>
      <c r="AQ1286" s="43"/>
      <c r="AR1286" s="43"/>
      <c r="AS1286" s="43"/>
      <c r="AT1286" s="43"/>
      <c r="AU1286" s="43"/>
      <c r="AV1286" s="43"/>
      <c r="AW1286" s="43"/>
      <c r="AX1286" s="43"/>
      <c r="AY1286" s="43"/>
      <c r="AZ1286" s="43"/>
      <c r="BA1286" s="43"/>
      <c r="BB1286" s="43"/>
      <c r="BC1286" s="43"/>
      <c r="BD1286" s="43"/>
      <c r="BE1286" s="43"/>
      <c r="BF1286" s="43"/>
      <c r="BG1286" s="43"/>
      <c r="BH1286" s="43"/>
      <c r="BI1286" s="43"/>
      <c r="BJ1286" s="43"/>
      <c r="BK1286" s="43"/>
      <c r="BL1286" s="43"/>
      <c r="BM1286" s="43"/>
      <c r="BN1286" s="43"/>
      <c r="BO1286" s="43"/>
      <c r="BP1286" s="43"/>
      <c r="BQ1286" s="43"/>
      <c r="BR1286" s="43"/>
      <c r="BS1286" s="43"/>
      <c r="BT1286" s="43"/>
      <c r="BU1286" s="43"/>
      <c r="BV1286" s="43"/>
      <c r="BW1286" s="43"/>
      <c r="BX1286" s="43"/>
      <c r="BY1286" s="43"/>
      <c r="BZ1286" s="43"/>
      <c r="CA1286" s="43"/>
      <c r="CB1286" s="43"/>
      <c r="CC1286" s="43"/>
      <c r="CD1286" s="43"/>
      <c r="CE1286" s="43"/>
      <c r="CF1286" s="43"/>
    </row>
    <row r="1287" spans="18:84">
      <c r="R1287" s="43"/>
      <c r="S1287" s="43"/>
      <c r="T1287" s="43"/>
      <c r="U1287" s="43"/>
      <c r="V1287" s="43"/>
      <c r="W1287" s="43"/>
      <c r="X1287" s="43"/>
      <c r="Y1287" s="43"/>
      <c r="Z1287" s="43"/>
      <c r="AA1287" s="43"/>
      <c r="AB1287" s="43"/>
      <c r="AC1287" s="43"/>
      <c r="AD1287" s="43"/>
      <c r="AE1287" s="43"/>
      <c r="AF1287" s="43"/>
      <c r="AG1287" s="43"/>
      <c r="AH1287" s="43"/>
      <c r="AI1287" s="43"/>
      <c r="AJ1287" s="43"/>
      <c r="AK1287" s="43"/>
      <c r="AL1287" s="43"/>
      <c r="AM1287" s="43"/>
      <c r="AN1287" s="43"/>
      <c r="AO1287" s="43"/>
      <c r="AP1287" s="43"/>
      <c r="AQ1287" s="43"/>
      <c r="AR1287" s="43"/>
      <c r="AS1287" s="43"/>
      <c r="AT1287" s="43"/>
      <c r="AU1287" s="43"/>
      <c r="AV1287" s="43"/>
      <c r="AW1287" s="43"/>
      <c r="AX1287" s="43"/>
      <c r="AY1287" s="43"/>
      <c r="AZ1287" s="43"/>
      <c r="BA1287" s="43"/>
      <c r="BB1287" s="43"/>
      <c r="BC1287" s="43"/>
      <c r="BD1287" s="43"/>
      <c r="BE1287" s="43"/>
      <c r="BF1287" s="43"/>
      <c r="BG1287" s="43"/>
      <c r="BH1287" s="43"/>
      <c r="BI1287" s="43"/>
      <c r="BJ1287" s="43"/>
      <c r="BK1287" s="43"/>
      <c r="BL1287" s="43"/>
      <c r="BM1287" s="43"/>
      <c r="BN1287" s="43"/>
      <c r="BO1287" s="43"/>
      <c r="BP1287" s="43"/>
      <c r="BQ1287" s="43"/>
      <c r="BR1287" s="43"/>
      <c r="BS1287" s="43"/>
      <c r="BT1287" s="43"/>
      <c r="BU1287" s="43"/>
      <c r="BV1287" s="43"/>
      <c r="BW1287" s="43"/>
      <c r="BX1287" s="43"/>
      <c r="BY1287" s="43"/>
      <c r="BZ1287" s="43"/>
      <c r="CA1287" s="43"/>
      <c r="CB1287" s="43"/>
      <c r="CC1287" s="43"/>
      <c r="CD1287" s="43"/>
      <c r="CE1287" s="43"/>
      <c r="CF1287" s="43"/>
    </row>
    <row r="1288" spans="18:84">
      <c r="R1288" s="43"/>
      <c r="S1288" s="43"/>
      <c r="T1288" s="43"/>
      <c r="U1288" s="43"/>
      <c r="V1288" s="43"/>
      <c r="W1288" s="43"/>
      <c r="X1288" s="43"/>
      <c r="Y1288" s="43"/>
      <c r="Z1288" s="43"/>
      <c r="AA1288" s="43"/>
      <c r="AB1288" s="43"/>
      <c r="AC1288" s="43"/>
      <c r="AD1288" s="43"/>
      <c r="AE1288" s="43"/>
      <c r="AF1288" s="43"/>
      <c r="AG1288" s="43"/>
      <c r="AH1288" s="43"/>
      <c r="AI1288" s="43"/>
      <c r="AJ1288" s="43"/>
      <c r="AK1288" s="43"/>
      <c r="AL1288" s="43"/>
      <c r="AM1288" s="43"/>
      <c r="AN1288" s="43"/>
      <c r="AO1288" s="43"/>
      <c r="AP1288" s="43"/>
      <c r="AQ1288" s="43"/>
      <c r="AR1288" s="43"/>
      <c r="AS1288" s="43"/>
      <c r="AT1288" s="43"/>
      <c r="AU1288" s="43"/>
      <c r="AV1288" s="43"/>
      <c r="AW1288" s="43"/>
      <c r="AX1288" s="43"/>
      <c r="AY1288" s="43"/>
      <c r="AZ1288" s="43"/>
      <c r="BA1288" s="43"/>
      <c r="BB1288" s="43"/>
      <c r="BC1288" s="43"/>
      <c r="BD1288" s="43"/>
      <c r="BE1288" s="43"/>
      <c r="BF1288" s="43"/>
      <c r="BG1288" s="43"/>
      <c r="BH1288" s="43"/>
      <c r="BI1288" s="43"/>
      <c r="BJ1288" s="43"/>
      <c r="BK1288" s="43"/>
      <c r="BL1288" s="43"/>
      <c r="BM1288" s="43"/>
      <c r="BN1288" s="43"/>
      <c r="BO1288" s="43"/>
      <c r="BP1288" s="43"/>
      <c r="BQ1288" s="43"/>
      <c r="BR1288" s="43"/>
      <c r="BS1288" s="43"/>
      <c r="BT1288" s="43"/>
      <c r="BU1288" s="43"/>
      <c r="BV1288" s="43"/>
      <c r="BW1288" s="43"/>
      <c r="BX1288" s="43"/>
      <c r="BY1288" s="43"/>
      <c r="BZ1288" s="43"/>
      <c r="CA1288" s="43"/>
      <c r="CB1288" s="43"/>
      <c r="CC1288" s="43"/>
      <c r="CD1288" s="43"/>
      <c r="CE1288" s="43"/>
      <c r="CF1288" s="43"/>
    </row>
    <row r="1289" spans="18:84">
      <c r="R1289" s="43"/>
      <c r="S1289" s="43"/>
      <c r="T1289" s="43"/>
      <c r="U1289" s="43"/>
      <c r="V1289" s="43"/>
      <c r="W1289" s="43"/>
      <c r="X1289" s="43"/>
      <c r="Y1289" s="43"/>
      <c r="Z1289" s="43"/>
      <c r="AA1289" s="43"/>
      <c r="AB1289" s="43"/>
      <c r="AC1289" s="43"/>
      <c r="AD1289" s="43"/>
      <c r="AE1289" s="43"/>
      <c r="AF1289" s="43"/>
      <c r="AG1289" s="43"/>
      <c r="AH1289" s="43"/>
      <c r="AI1289" s="43"/>
      <c r="AJ1289" s="43"/>
      <c r="AK1289" s="43"/>
      <c r="AL1289" s="43"/>
      <c r="AM1289" s="43"/>
      <c r="AN1289" s="43"/>
      <c r="AO1289" s="43"/>
      <c r="AP1289" s="43"/>
      <c r="AQ1289" s="43"/>
      <c r="AR1289" s="43"/>
      <c r="AS1289" s="43"/>
      <c r="AT1289" s="43"/>
      <c r="AU1289" s="43"/>
      <c r="AV1289" s="43"/>
      <c r="AW1289" s="43"/>
      <c r="AX1289" s="43"/>
      <c r="AY1289" s="43"/>
      <c r="AZ1289" s="43"/>
      <c r="BA1289" s="43"/>
      <c r="BB1289" s="43"/>
      <c r="BC1289" s="43"/>
      <c r="BD1289" s="43"/>
      <c r="BE1289" s="43"/>
      <c r="BF1289" s="43"/>
      <c r="BG1289" s="43"/>
      <c r="BH1289" s="43"/>
      <c r="BI1289" s="43"/>
      <c r="BJ1289" s="43"/>
      <c r="BK1289" s="43"/>
      <c r="BL1289" s="43"/>
      <c r="BM1289" s="43"/>
      <c r="BN1289" s="43"/>
      <c r="BO1289" s="43"/>
      <c r="BP1289" s="43"/>
      <c r="BQ1289" s="43"/>
      <c r="BR1289" s="43"/>
      <c r="BS1289" s="43"/>
      <c r="BT1289" s="43"/>
      <c r="BU1289" s="43"/>
      <c r="BV1289" s="43"/>
      <c r="BW1289" s="43"/>
      <c r="BX1289" s="43"/>
      <c r="BY1289" s="43"/>
      <c r="BZ1289" s="43"/>
      <c r="CA1289" s="43"/>
      <c r="CB1289" s="43"/>
      <c r="CC1289" s="43"/>
      <c r="CD1289" s="43"/>
      <c r="CE1289" s="43"/>
      <c r="CF1289" s="43"/>
    </row>
    <row r="1290" spans="18:84">
      <c r="R1290" s="43"/>
      <c r="S1290" s="43"/>
      <c r="T1290" s="43"/>
      <c r="U1290" s="43"/>
      <c r="V1290" s="43"/>
      <c r="W1290" s="43"/>
      <c r="X1290" s="43"/>
      <c r="Y1290" s="43"/>
      <c r="Z1290" s="43"/>
      <c r="AA1290" s="43"/>
      <c r="AB1290" s="43"/>
      <c r="AC1290" s="43"/>
      <c r="AD1290" s="43"/>
      <c r="AE1290" s="43"/>
      <c r="AF1290" s="43"/>
      <c r="AG1290" s="43"/>
      <c r="AH1290" s="43"/>
      <c r="AI1290" s="43"/>
      <c r="AJ1290" s="43"/>
      <c r="AK1290" s="43"/>
      <c r="AL1290" s="43"/>
      <c r="AM1290" s="43"/>
      <c r="AN1290" s="43"/>
      <c r="AO1290" s="43"/>
      <c r="AP1290" s="43"/>
      <c r="AQ1290" s="43"/>
      <c r="AR1290" s="43"/>
      <c r="AS1290" s="43"/>
      <c r="AT1290" s="43"/>
      <c r="AU1290" s="43"/>
      <c r="AV1290" s="43"/>
      <c r="AW1290" s="43"/>
      <c r="AX1290" s="43"/>
      <c r="AY1290" s="43"/>
      <c r="AZ1290" s="43"/>
      <c r="BA1290" s="43"/>
      <c r="BB1290" s="43"/>
      <c r="BC1290" s="43"/>
      <c r="BD1290" s="43"/>
      <c r="BE1290" s="43"/>
      <c r="BF1290" s="43"/>
      <c r="BG1290" s="43"/>
      <c r="BH1290" s="43"/>
      <c r="BI1290" s="43"/>
      <c r="BJ1290" s="43"/>
      <c r="BK1290" s="43"/>
      <c r="BL1290" s="43"/>
      <c r="BM1290" s="43"/>
      <c r="BN1290" s="43"/>
      <c r="BO1290" s="43"/>
      <c r="BP1290" s="43"/>
      <c r="BQ1290" s="43"/>
      <c r="BR1290" s="43"/>
      <c r="BS1290" s="43"/>
      <c r="BT1290" s="43"/>
      <c r="BU1290" s="43"/>
      <c r="BV1290" s="43"/>
      <c r="BW1290" s="43"/>
      <c r="BX1290" s="43"/>
      <c r="BY1290" s="43"/>
      <c r="BZ1290" s="43"/>
      <c r="CA1290" s="43"/>
      <c r="CB1290" s="43"/>
      <c r="CC1290" s="43"/>
      <c r="CD1290" s="43"/>
      <c r="CE1290" s="43"/>
      <c r="CF1290" s="43"/>
    </row>
    <row r="1291" spans="18:84">
      <c r="R1291" s="43"/>
      <c r="S1291" s="43"/>
      <c r="T1291" s="43"/>
      <c r="U1291" s="43"/>
      <c r="V1291" s="43"/>
      <c r="W1291" s="43"/>
      <c r="X1291" s="43"/>
      <c r="Y1291" s="43"/>
      <c r="Z1291" s="43"/>
      <c r="AA1291" s="43"/>
      <c r="AB1291" s="43"/>
      <c r="AC1291" s="43"/>
      <c r="AD1291" s="43"/>
      <c r="AE1291" s="43"/>
      <c r="AF1291" s="43"/>
      <c r="AG1291" s="43"/>
      <c r="AH1291" s="43"/>
      <c r="AI1291" s="43"/>
      <c r="AJ1291" s="43"/>
      <c r="AK1291" s="43"/>
      <c r="AL1291" s="43"/>
      <c r="AM1291" s="43"/>
      <c r="AN1291" s="43"/>
      <c r="AO1291" s="43"/>
      <c r="AP1291" s="43"/>
      <c r="AQ1291" s="43"/>
      <c r="AR1291" s="43"/>
      <c r="AS1291" s="43"/>
      <c r="AT1291" s="43"/>
      <c r="AU1291" s="43"/>
      <c r="AV1291" s="43"/>
      <c r="AW1291" s="43"/>
      <c r="AX1291" s="43"/>
      <c r="AY1291" s="43"/>
      <c r="AZ1291" s="43"/>
      <c r="BA1291" s="43"/>
      <c r="BB1291" s="43"/>
      <c r="BC1291" s="43"/>
      <c r="BD1291" s="43"/>
      <c r="BE1291" s="43"/>
      <c r="BF1291" s="43"/>
      <c r="BG1291" s="43"/>
      <c r="BH1291" s="43"/>
      <c r="BI1291" s="43"/>
      <c r="BJ1291" s="43"/>
      <c r="BK1291" s="43"/>
      <c r="BL1291" s="43"/>
      <c r="BM1291" s="43"/>
      <c r="BN1291" s="43"/>
      <c r="BO1291" s="43"/>
      <c r="BP1291" s="43"/>
      <c r="BQ1291" s="43"/>
      <c r="BR1291" s="43"/>
      <c r="BS1291" s="43"/>
      <c r="BT1291" s="43"/>
      <c r="BU1291" s="43"/>
      <c r="BV1291" s="43"/>
      <c r="BW1291" s="43"/>
      <c r="BX1291" s="43"/>
      <c r="BY1291" s="43"/>
      <c r="BZ1291" s="43"/>
      <c r="CA1291" s="43"/>
      <c r="CB1291" s="43"/>
      <c r="CC1291" s="43"/>
      <c r="CD1291" s="43"/>
      <c r="CE1291" s="43"/>
      <c r="CF1291" s="43"/>
    </row>
    <row r="1292" spans="18:84">
      <c r="R1292" s="43"/>
      <c r="S1292" s="43"/>
      <c r="T1292" s="43"/>
      <c r="U1292" s="43"/>
      <c r="V1292" s="43"/>
      <c r="W1292" s="43"/>
      <c r="X1292" s="43"/>
      <c r="Y1292" s="43"/>
      <c r="Z1292" s="43"/>
      <c r="AA1292" s="43"/>
      <c r="AB1292" s="43"/>
      <c r="AC1292" s="43"/>
      <c r="AD1292" s="43"/>
      <c r="AE1292" s="43"/>
      <c r="AF1292" s="43"/>
      <c r="AG1292" s="43"/>
      <c r="AH1292" s="43"/>
      <c r="AI1292" s="43"/>
      <c r="AJ1292" s="43"/>
      <c r="AK1292" s="43"/>
      <c r="AL1292" s="43"/>
      <c r="AM1292" s="43"/>
      <c r="AN1292" s="43"/>
      <c r="AO1292" s="43"/>
      <c r="AP1292" s="43"/>
      <c r="AQ1292" s="43"/>
      <c r="AR1292" s="43"/>
      <c r="AS1292" s="43"/>
      <c r="AT1292" s="43"/>
      <c r="AU1292" s="43"/>
      <c r="AV1292" s="43"/>
      <c r="AW1292" s="43"/>
      <c r="AX1292" s="43"/>
      <c r="AY1292" s="43"/>
      <c r="AZ1292" s="43"/>
      <c r="BA1292" s="43"/>
      <c r="BB1292" s="43"/>
      <c r="BC1292" s="43"/>
      <c r="BD1292" s="43"/>
      <c r="BE1292" s="43"/>
      <c r="BF1292" s="43"/>
      <c r="BG1292" s="43"/>
      <c r="BH1292" s="43"/>
      <c r="BI1292" s="43"/>
      <c r="BJ1292" s="43"/>
      <c r="BK1292" s="43"/>
      <c r="BL1292" s="43"/>
      <c r="BM1292" s="43"/>
      <c r="BN1292" s="43"/>
      <c r="BO1292" s="43"/>
      <c r="BP1292" s="43"/>
      <c r="BQ1292" s="43"/>
      <c r="BR1292" s="43"/>
      <c r="BS1292" s="43"/>
      <c r="BT1292" s="43"/>
      <c r="BU1292" s="43"/>
      <c r="BV1292" s="43"/>
      <c r="BW1292" s="43"/>
      <c r="BX1292" s="43"/>
      <c r="BY1292" s="43"/>
      <c r="BZ1292" s="43"/>
      <c r="CA1292" s="43"/>
      <c r="CB1292" s="43"/>
      <c r="CC1292" s="43"/>
      <c r="CD1292" s="43"/>
      <c r="CE1292" s="43"/>
      <c r="CF1292" s="43"/>
    </row>
    <row r="1293" spans="18:84">
      <c r="R1293" s="43"/>
      <c r="S1293" s="43"/>
      <c r="T1293" s="43"/>
      <c r="U1293" s="43"/>
      <c r="V1293" s="43"/>
      <c r="W1293" s="43"/>
      <c r="X1293" s="43"/>
      <c r="Y1293" s="43"/>
      <c r="Z1293" s="43"/>
      <c r="AA1293" s="43"/>
      <c r="AB1293" s="43"/>
      <c r="AC1293" s="43"/>
      <c r="AD1293" s="43"/>
      <c r="AE1293" s="43"/>
      <c r="AF1293" s="43"/>
      <c r="AG1293" s="43"/>
      <c r="AH1293" s="43"/>
      <c r="AI1293" s="43"/>
      <c r="AJ1293" s="43"/>
      <c r="AK1293" s="43"/>
      <c r="AL1293" s="43"/>
      <c r="AM1293" s="43"/>
      <c r="AN1293" s="43"/>
      <c r="AO1293" s="43"/>
      <c r="AP1293" s="43"/>
      <c r="AQ1293" s="43"/>
      <c r="AR1293" s="43"/>
      <c r="AS1293" s="43"/>
      <c r="AT1293" s="43"/>
      <c r="AU1293" s="43"/>
      <c r="AV1293" s="43"/>
      <c r="AW1293" s="43"/>
      <c r="AX1293" s="43"/>
      <c r="AY1293" s="43"/>
      <c r="AZ1293" s="43"/>
      <c r="BA1293" s="43"/>
      <c r="BB1293" s="43"/>
      <c r="BC1293" s="43"/>
      <c r="BD1293" s="43"/>
      <c r="BE1293" s="43"/>
      <c r="BF1293" s="43"/>
      <c r="BG1293" s="43"/>
      <c r="BH1293" s="43"/>
      <c r="BI1293" s="43"/>
      <c r="BJ1293" s="43"/>
      <c r="BK1293" s="43"/>
      <c r="BL1293" s="43"/>
      <c r="BM1293" s="43"/>
      <c r="BN1293" s="43"/>
      <c r="BO1293" s="43"/>
      <c r="BP1293" s="43"/>
      <c r="BQ1293" s="43"/>
      <c r="BR1293" s="43"/>
      <c r="BS1293" s="43"/>
      <c r="BT1293" s="43"/>
      <c r="BU1293" s="43"/>
      <c r="BV1293" s="43"/>
      <c r="BW1293" s="43"/>
      <c r="BX1293" s="43"/>
      <c r="BY1293" s="43"/>
      <c r="BZ1293" s="43"/>
      <c r="CA1293" s="43"/>
      <c r="CB1293" s="43"/>
      <c r="CC1293" s="43"/>
      <c r="CD1293" s="43"/>
      <c r="CE1293" s="43"/>
      <c r="CF1293" s="43"/>
    </row>
    <row r="1294" spans="18:84">
      <c r="R1294" s="43"/>
      <c r="S1294" s="43"/>
      <c r="T1294" s="43"/>
      <c r="U1294" s="43"/>
      <c r="V1294" s="43"/>
      <c r="W1294" s="43"/>
      <c r="X1294" s="43"/>
      <c r="Y1294" s="43"/>
      <c r="Z1294" s="43"/>
      <c r="AA1294" s="43"/>
      <c r="AB1294" s="43"/>
      <c r="AC1294" s="43"/>
      <c r="AD1294" s="43"/>
      <c r="AE1294" s="43"/>
      <c r="AF1294" s="43"/>
      <c r="AG1294" s="43"/>
      <c r="AH1294" s="43"/>
      <c r="AI1294" s="43"/>
      <c r="AJ1294" s="43"/>
      <c r="AK1294" s="43"/>
      <c r="AL1294" s="43"/>
      <c r="AM1294" s="43"/>
      <c r="AN1294" s="43"/>
      <c r="AO1294" s="43"/>
      <c r="AP1294" s="43"/>
      <c r="AQ1294" s="43"/>
      <c r="AR1294" s="43"/>
      <c r="AS1294" s="43"/>
      <c r="AT1294" s="43"/>
      <c r="AU1294" s="43"/>
      <c r="AV1294" s="43"/>
      <c r="AW1294" s="43"/>
      <c r="AX1294" s="43"/>
      <c r="AY1294" s="43"/>
      <c r="AZ1294" s="43"/>
      <c r="BA1294" s="43"/>
      <c r="BB1294" s="43"/>
      <c r="BC1294" s="43"/>
      <c r="BD1294" s="43"/>
      <c r="BE1294" s="43"/>
      <c r="BF1294" s="43"/>
      <c r="BG1294" s="43"/>
      <c r="BH1294" s="43"/>
      <c r="BI1294" s="43"/>
      <c r="BJ1294" s="43"/>
      <c r="BK1294" s="43"/>
      <c r="BL1294" s="43"/>
      <c r="BM1294" s="43"/>
      <c r="BN1294" s="43"/>
      <c r="BO1294" s="43"/>
      <c r="BP1294" s="43"/>
      <c r="BQ1294" s="43"/>
      <c r="BR1294" s="43"/>
      <c r="BS1294" s="43"/>
      <c r="BT1294" s="43"/>
      <c r="BU1294" s="43"/>
      <c r="BV1294" s="43"/>
      <c r="BW1294" s="43"/>
      <c r="BX1294" s="43"/>
      <c r="BY1294" s="43"/>
      <c r="BZ1294" s="43"/>
      <c r="CA1294" s="43"/>
      <c r="CB1294" s="43"/>
      <c r="CC1294" s="43"/>
      <c r="CD1294" s="43"/>
      <c r="CE1294" s="43"/>
      <c r="CF1294" s="43"/>
    </row>
    <row r="1295" spans="18:84">
      <c r="R1295" s="43"/>
      <c r="S1295" s="43"/>
      <c r="T1295" s="43"/>
      <c r="U1295" s="43"/>
      <c r="V1295" s="43"/>
      <c r="W1295" s="43"/>
      <c r="X1295" s="43"/>
      <c r="Y1295" s="43"/>
      <c r="Z1295" s="43"/>
      <c r="AA1295" s="43"/>
      <c r="AB1295" s="43"/>
      <c r="AC1295" s="43"/>
      <c r="AD1295" s="43"/>
      <c r="AE1295" s="43"/>
      <c r="AF1295" s="43"/>
      <c r="AG1295" s="43"/>
      <c r="AH1295" s="43"/>
      <c r="AI1295" s="43"/>
      <c r="AJ1295" s="43"/>
      <c r="AK1295" s="43"/>
      <c r="AL1295" s="43"/>
      <c r="AM1295" s="43"/>
      <c r="AN1295" s="43"/>
      <c r="AO1295" s="43"/>
      <c r="AP1295" s="43"/>
      <c r="AQ1295" s="43"/>
      <c r="AR1295" s="43"/>
      <c r="AS1295" s="43"/>
      <c r="AT1295" s="43"/>
      <c r="AU1295" s="43"/>
      <c r="AV1295" s="43"/>
      <c r="AW1295" s="43"/>
      <c r="AX1295" s="43"/>
      <c r="AY1295" s="43"/>
      <c r="AZ1295" s="43"/>
      <c r="BA1295" s="43"/>
      <c r="BB1295" s="43"/>
      <c r="BC1295" s="43"/>
      <c r="BD1295" s="43"/>
      <c r="BE1295" s="43"/>
      <c r="BF1295" s="43"/>
      <c r="BG1295" s="43"/>
      <c r="BH1295" s="43"/>
      <c r="BI1295" s="43"/>
      <c r="BJ1295" s="43"/>
      <c r="BK1295" s="43"/>
      <c r="BL1295" s="43"/>
      <c r="BM1295" s="43"/>
      <c r="BN1295" s="43"/>
      <c r="BO1295" s="43"/>
      <c r="BP1295" s="43"/>
      <c r="BQ1295" s="43"/>
      <c r="BR1295" s="43"/>
      <c r="BS1295" s="43"/>
      <c r="BT1295" s="43"/>
      <c r="BU1295" s="43"/>
      <c r="BV1295" s="43"/>
      <c r="BW1295" s="43"/>
      <c r="BX1295" s="43"/>
      <c r="BY1295" s="43"/>
      <c r="BZ1295" s="43"/>
      <c r="CA1295" s="43"/>
      <c r="CB1295" s="43"/>
      <c r="CC1295" s="43"/>
      <c r="CD1295" s="43"/>
      <c r="CE1295" s="43"/>
      <c r="CF1295" s="43"/>
    </row>
    <row r="1296" spans="18:84">
      <c r="R1296" s="43"/>
      <c r="S1296" s="43"/>
      <c r="T1296" s="43"/>
      <c r="U1296" s="43"/>
      <c r="V1296" s="43"/>
      <c r="W1296" s="43"/>
      <c r="X1296" s="43"/>
      <c r="Y1296" s="43"/>
      <c r="Z1296" s="43"/>
      <c r="AA1296" s="43"/>
      <c r="AB1296" s="43"/>
      <c r="AC1296" s="43"/>
      <c r="AD1296" s="43"/>
      <c r="AE1296" s="43"/>
      <c r="AF1296" s="43"/>
      <c r="AG1296" s="43"/>
      <c r="AH1296" s="43"/>
      <c r="AI1296" s="43"/>
      <c r="AJ1296" s="43"/>
      <c r="AK1296" s="43"/>
      <c r="AL1296" s="43"/>
      <c r="AM1296" s="43"/>
      <c r="AN1296" s="43"/>
      <c r="AO1296" s="43"/>
      <c r="AP1296" s="43"/>
      <c r="AQ1296" s="43"/>
      <c r="AR1296" s="43"/>
      <c r="AS1296" s="43"/>
      <c r="AT1296" s="43"/>
      <c r="AU1296" s="43"/>
      <c r="AV1296" s="43"/>
      <c r="AW1296" s="43"/>
      <c r="AX1296" s="43"/>
      <c r="AY1296" s="43"/>
      <c r="AZ1296" s="43"/>
      <c r="BA1296" s="43"/>
      <c r="BB1296" s="43"/>
      <c r="BC1296" s="43"/>
      <c r="BD1296" s="43"/>
      <c r="BE1296" s="43"/>
      <c r="BF1296" s="43"/>
      <c r="BG1296" s="43"/>
      <c r="BH1296" s="43"/>
      <c r="BI1296" s="43"/>
      <c r="BJ1296" s="43"/>
      <c r="BK1296" s="43"/>
      <c r="BL1296" s="43"/>
      <c r="BM1296" s="43"/>
      <c r="BN1296" s="43"/>
      <c r="BO1296" s="43"/>
      <c r="BP1296" s="43"/>
      <c r="BQ1296" s="43"/>
      <c r="BR1296" s="43"/>
      <c r="BS1296" s="43"/>
      <c r="BT1296" s="43"/>
      <c r="BU1296" s="43"/>
      <c r="BV1296" s="43"/>
      <c r="BW1296" s="43"/>
      <c r="BX1296" s="43"/>
      <c r="BY1296" s="43"/>
      <c r="BZ1296" s="43"/>
      <c r="CA1296" s="43"/>
      <c r="CB1296" s="43"/>
      <c r="CC1296" s="43"/>
      <c r="CD1296" s="43"/>
      <c r="CE1296" s="43"/>
      <c r="CF1296" s="43"/>
    </row>
    <row r="1297" spans="18:84">
      <c r="R1297" s="43"/>
      <c r="S1297" s="43"/>
      <c r="T1297" s="43"/>
      <c r="U1297" s="43"/>
      <c r="V1297" s="43"/>
      <c r="W1297" s="43"/>
      <c r="X1297" s="43"/>
      <c r="Y1297" s="43"/>
      <c r="Z1297" s="43"/>
      <c r="AA1297" s="43"/>
      <c r="AB1297" s="43"/>
      <c r="AC1297" s="43"/>
      <c r="AD1297" s="43"/>
      <c r="AE1297" s="43"/>
      <c r="AF1297" s="43"/>
      <c r="AG1297" s="43"/>
      <c r="AH1297" s="43"/>
      <c r="AI1297" s="43"/>
      <c r="AJ1297" s="43"/>
      <c r="AK1297" s="43"/>
      <c r="AL1297" s="43"/>
      <c r="AM1297" s="43"/>
      <c r="AN1297" s="43"/>
      <c r="AO1297" s="43"/>
      <c r="AP1297" s="43"/>
      <c r="AQ1297" s="43"/>
      <c r="AR1297" s="43"/>
      <c r="AS1297" s="43"/>
      <c r="AT1297" s="43"/>
      <c r="AU1297" s="43"/>
      <c r="AV1297" s="43"/>
      <c r="AW1297" s="43"/>
      <c r="AX1297" s="43"/>
      <c r="AY1297" s="43"/>
      <c r="AZ1297" s="43"/>
      <c r="BA1297" s="43"/>
      <c r="BB1297" s="43"/>
      <c r="BC1297" s="43"/>
      <c r="BD1297" s="43"/>
      <c r="BE1297" s="43"/>
      <c r="BF1297" s="43"/>
      <c r="BG1297" s="43"/>
      <c r="BH1297" s="43"/>
      <c r="BI1297" s="43"/>
      <c r="BJ1297" s="43"/>
      <c r="BK1297" s="43"/>
      <c r="BL1297" s="43"/>
      <c r="BM1297" s="43"/>
      <c r="BN1297" s="43"/>
      <c r="BO1297" s="43"/>
      <c r="BP1297" s="43"/>
      <c r="BQ1297" s="43"/>
      <c r="BR1297" s="43"/>
      <c r="BS1297" s="43"/>
      <c r="BT1297" s="43"/>
      <c r="BU1297" s="43"/>
      <c r="BV1297" s="43"/>
      <c r="BW1297" s="43"/>
      <c r="BX1297" s="43"/>
      <c r="BY1297" s="43"/>
      <c r="BZ1297" s="43"/>
      <c r="CA1297" s="43"/>
      <c r="CB1297" s="43"/>
      <c r="CC1297" s="43"/>
      <c r="CD1297" s="43"/>
      <c r="CE1297" s="43"/>
      <c r="CF1297" s="43"/>
    </row>
    <row r="1298" spans="18:84">
      <c r="R1298" s="43"/>
      <c r="S1298" s="43"/>
      <c r="T1298" s="43"/>
      <c r="U1298" s="43"/>
      <c r="V1298" s="43"/>
      <c r="W1298" s="43"/>
      <c r="X1298" s="43"/>
      <c r="Y1298" s="43"/>
      <c r="Z1298" s="43"/>
      <c r="AA1298" s="43"/>
      <c r="AB1298" s="43"/>
      <c r="AC1298" s="43"/>
      <c r="AD1298" s="43"/>
      <c r="AE1298" s="43"/>
      <c r="AF1298" s="43"/>
      <c r="AG1298" s="43"/>
      <c r="AH1298" s="43"/>
      <c r="AI1298" s="43"/>
      <c r="AJ1298" s="43"/>
      <c r="AK1298" s="43"/>
      <c r="AL1298" s="43"/>
      <c r="AM1298" s="43"/>
      <c r="AN1298" s="43"/>
      <c r="AO1298" s="43"/>
      <c r="AP1298" s="43"/>
      <c r="AQ1298" s="43"/>
      <c r="AR1298" s="43"/>
      <c r="AS1298" s="43"/>
      <c r="AT1298" s="43"/>
      <c r="AU1298" s="43"/>
      <c r="AV1298" s="43"/>
      <c r="AW1298" s="43"/>
      <c r="AX1298" s="43"/>
      <c r="AY1298" s="43"/>
      <c r="AZ1298" s="43"/>
      <c r="BA1298" s="43"/>
      <c r="BB1298" s="43"/>
      <c r="BC1298" s="43"/>
      <c r="BD1298" s="43"/>
      <c r="BE1298" s="43"/>
      <c r="BF1298" s="43"/>
      <c r="BG1298" s="43"/>
      <c r="BH1298" s="43"/>
      <c r="BI1298" s="43"/>
      <c r="BJ1298" s="43"/>
      <c r="BK1298" s="43"/>
      <c r="BL1298" s="43"/>
      <c r="BM1298" s="43"/>
      <c r="BN1298" s="43"/>
      <c r="BO1298" s="43"/>
      <c r="BP1298" s="43"/>
      <c r="BQ1298" s="43"/>
      <c r="BR1298" s="43"/>
      <c r="BS1298" s="43"/>
      <c r="BT1298" s="43"/>
      <c r="BU1298" s="43"/>
      <c r="BV1298" s="43"/>
      <c r="BW1298" s="43"/>
      <c r="BX1298" s="43"/>
      <c r="BY1298" s="43"/>
      <c r="BZ1298" s="43"/>
      <c r="CA1298" s="43"/>
      <c r="CB1298" s="43"/>
      <c r="CC1298" s="43"/>
      <c r="CD1298" s="43"/>
      <c r="CE1298" s="43"/>
      <c r="CF1298" s="43"/>
    </row>
    <row r="1299" spans="18:84">
      <c r="R1299" s="43"/>
      <c r="S1299" s="43"/>
      <c r="T1299" s="43"/>
      <c r="U1299" s="43"/>
      <c r="V1299" s="43"/>
      <c r="W1299" s="43"/>
      <c r="X1299" s="43"/>
      <c r="Y1299" s="43"/>
      <c r="Z1299" s="43"/>
      <c r="AA1299" s="43"/>
      <c r="AB1299" s="43"/>
      <c r="AC1299" s="43"/>
      <c r="AD1299" s="43"/>
      <c r="AE1299" s="43"/>
      <c r="AF1299" s="43"/>
      <c r="AG1299" s="43"/>
      <c r="AH1299" s="43"/>
      <c r="AI1299" s="43"/>
      <c r="AJ1299" s="43"/>
      <c r="AK1299" s="43"/>
      <c r="AL1299" s="43"/>
      <c r="AM1299" s="43"/>
      <c r="AN1299" s="43"/>
      <c r="AO1299" s="43"/>
      <c r="AP1299" s="43"/>
      <c r="AQ1299" s="43"/>
      <c r="AR1299" s="43"/>
      <c r="AS1299" s="43"/>
      <c r="AT1299" s="43"/>
      <c r="AU1299" s="43"/>
      <c r="AV1299" s="43"/>
      <c r="AW1299" s="43"/>
      <c r="AX1299" s="43"/>
      <c r="AY1299" s="43"/>
      <c r="AZ1299" s="43"/>
      <c r="BA1299" s="43"/>
      <c r="BB1299" s="43"/>
      <c r="BC1299" s="43"/>
      <c r="BD1299" s="43"/>
      <c r="BE1299" s="43"/>
      <c r="BF1299" s="43"/>
      <c r="BG1299" s="43"/>
      <c r="BH1299" s="43"/>
      <c r="BI1299" s="43"/>
      <c r="BJ1299" s="43"/>
      <c r="BK1299" s="43"/>
      <c r="BL1299" s="43"/>
      <c r="BM1299" s="43"/>
      <c r="BN1299" s="43"/>
      <c r="BO1299" s="43"/>
      <c r="BP1299" s="43"/>
      <c r="BQ1299" s="43"/>
      <c r="BR1299" s="43"/>
      <c r="BS1299" s="43"/>
      <c r="BT1299" s="43"/>
      <c r="BU1299" s="43"/>
      <c r="BV1299" s="43"/>
      <c r="BW1299" s="43"/>
      <c r="BX1299" s="43"/>
      <c r="BY1299" s="43"/>
      <c r="BZ1299" s="43"/>
      <c r="CA1299" s="43"/>
      <c r="CB1299" s="43"/>
      <c r="CC1299" s="43"/>
      <c r="CD1299" s="43"/>
      <c r="CE1299" s="43"/>
      <c r="CF1299" s="43"/>
    </row>
    <row r="1300" spans="18:84">
      <c r="R1300" s="43"/>
      <c r="S1300" s="43"/>
      <c r="T1300" s="43"/>
      <c r="U1300" s="43"/>
      <c r="V1300" s="43"/>
      <c r="W1300" s="43"/>
      <c r="X1300" s="43"/>
      <c r="Y1300" s="43"/>
      <c r="Z1300" s="43"/>
      <c r="AA1300" s="43"/>
      <c r="AB1300" s="43"/>
      <c r="AC1300" s="43"/>
      <c r="AD1300" s="43"/>
      <c r="AE1300" s="43"/>
      <c r="AF1300" s="43"/>
      <c r="AG1300" s="43"/>
      <c r="AH1300" s="43"/>
      <c r="AI1300" s="43"/>
      <c r="AJ1300" s="43"/>
      <c r="AK1300" s="43"/>
      <c r="AL1300" s="43"/>
      <c r="AM1300" s="43"/>
      <c r="AN1300" s="43"/>
      <c r="AO1300" s="43"/>
      <c r="AP1300" s="43"/>
      <c r="AQ1300" s="43"/>
      <c r="AR1300" s="43"/>
      <c r="AS1300" s="43"/>
      <c r="AT1300" s="43"/>
      <c r="AU1300" s="43"/>
      <c r="AV1300" s="43"/>
      <c r="AW1300" s="43"/>
      <c r="AX1300" s="43"/>
      <c r="AY1300" s="43"/>
      <c r="AZ1300" s="43"/>
      <c r="BA1300" s="43"/>
      <c r="BB1300" s="43"/>
      <c r="BC1300" s="43"/>
      <c r="BD1300" s="43"/>
      <c r="BE1300" s="43"/>
      <c r="BF1300" s="43"/>
      <c r="BG1300" s="43"/>
      <c r="BH1300" s="43"/>
      <c r="BI1300" s="43"/>
      <c r="BJ1300" s="43"/>
      <c r="BK1300" s="43"/>
      <c r="BL1300" s="43"/>
      <c r="BM1300" s="43"/>
      <c r="BN1300" s="43"/>
      <c r="BO1300" s="43"/>
      <c r="BP1300" s="43"/>
      <c r="BQ1300" s="43"/>
      <c r="BR1300" s="43"/>
      <c r="BS1300" s="43"/>
      <c r="BT1300" s="43"/>
      <c r="BU1300" s="43"/>
      <c r="BV1300" s="43"/>
      <c r="BW1300" s="43"/>
      <c r="BX1300" s="43"/>
      <c r="BY1300" s="43"/>
      <c r="BZ1300" s="43"/>
      <c r="CA1300" s="43"/>
      <c r="CB1300" s="43"/>
      <c r="CC1300" s="43"/>
      <c r="CD1300" s="43"/>
      <c r="CE1300" s="43"/>
      <c r="CF1300" s="43"/>
    </row>
    <row r="1301" spans="18:84">
      <c r="R1301" s="43"/>
      <c r="S1301" s="43"/>
      <c r="T1301" s="43"/>
      <c r="U1301" s="43"/>
      <c r="V1301" s="43"/>
      <c r="W1301" s="43"/>
      <c r="X1301" s="43"/>
      <c r="Y1301" s="43"/>
      <c r="Z1301" s="43"/>
      <c r="AA1301" s="43"/>
      <c r="AB1301" s="43"/>
      <c r="AC1301" s="43"/>
      <c r="AD1301" s="43"/>
      <c r="AE1301" s="43"/>
      <c r="AF1301" s="43"/>
      <c r="AG1301" s="43"/>
      <c r="AH1301" s="43"/>
      <c r="AI1301" s="43"/>
      <c r="AJ1301" s="43"/>
      <c r="AK1301" s="43"/>
      <c r="AL1301" s="43"/>
      <c r="AM1301" s="43"/>
      <c r="AN1301" s="43"/>
      <c r="AO1301" s="43"/>
      <c r="AP1301" s="43"/>
      <c r="AQ1301" s="43"/>
      <c r="AR1301" s="43"/>
      <c r="AS1301" s="43"/>
      <c r="AT1301" s="43"/>
      <c r="AU1301" s="43"/>
      <c r="AV1301" s="43"/>
      <c r="AW1301" s="43"/>
      <c r="AX1301" s="43"/>
      <c r="AY1301" s="43"/>
      <c r="AZ1301" s="43"/>
      <c r="BA1301" s="43"/>
      <c r="BB1301" s="43"/>
      <c r="BC1301" s="43"/>
      <c r="BD1301" s="43"/>
      <c r="BE1301" s="43"/>
      <c r="BF1301" s="43"/>
      <c r="BG1301" s="43"/>
      <c r="BH1301" s="43"/>
      <c r="BI1301" s="43"/>
      <c r="BJ1301" s="43"/>
      <c r="BK1301" s="43"/>
      <c r="BL1301" s="43"/>
      <c r="BM1301" s="43"/>
      <c r="BN1301" s="43"/>
      <c r="BO1301" s="43"/>
      <c r="BP1301" s="43"/>
      <c r="BQ1301" s="43"/>
      <c r="BR1301" s="43"/>
      <c r="BS1301" s="43"/>
      <c r="BT1301" s="43"/>
      <c r="BU1301" s="43"/>
      <c r="BV1301" s="43"/>
      <c r="BW1301" s="43"/>
      <c r="BX1301" s="43"/>
      <c r="BY1301" s="43"/>
      <c r="BZ1301" s="43"/>
      <c r="CA1301" s="43"/>
      <c r="CB1301" s="43"/>
      <c r="CC1301" s="43"/>
      <c r="CD1301" s="43"/>
      <c r="CE1301" s="43"/>
      <c r="CF1301" s="43"/>
    </row>
    <row r="1302" spans="18:84">
      <c r="R1302" s="43"/>
      <c r="S1302" s="43"/>
      <c r="T1302" s="43"/>
      <c r="U1302" s="43"/>
      <c r="V1302" s="43"/>
      <c r="W1302" s="43"/>
      <c r="X1302" s="43"/>
      <c r="Y1302" s="43"/>
      <c r="Z1302" s="43"/>
      <c r="AA1302" s="43"/>
      <c r="AB1302" s="43"/>
      <c r="AC1302" s="43"/>
      <c r="AD1302" s="43"/>
      <c r="AE1302" s="43"/>
      <c r="AF1302" s="43"/>
      <c r="AG1302" s="43"/>
      <c r="AH1302" s="43"/>
      <c r="AI1302" s="43"/>
      <c r="AJ1302" s="43"/>
      <c r="AK1302" s="43"/>
      <c r="AL1302" s="43"/>
      <c r="AM1302" s="43"/>
      <c r="AN1302" s="43"/>
      <c r="AO1302" s="43"/>
      <c r="AP1302" s="43"/>
      <c r="AQ1302" s="43"/>
      <c r="AR1302" s="43"/>
      <c r="AS1302" s="43"/>
      <c r="AT1302" s="43"/>
      <c r="AU1302" s="43"/>
      <c r="AV1302" s="43"/>
      <c r="AW1302" s="43"/>
      <c r="AX1302" s="43"/>
      <c r="AY1302" s="43"/>
      <c r="AZ1302" s="43"/>
      <c r="BA1302" s="43"/>
      <c r="BB1302" s="43"/>
      <c r="BC1302" s="43"/>
      <c r="BD1302" s="43"/>
      <c r="BE1302" s="43"/>
      <c r="BF1302" s="43"/>
      <c r="BG1302" s="43"/>
      <c r="BH1302" s="43"/>
      <c r="BI1302" s="43"/>
      <c r="BJ1302" s="43"/>
      <c r="BK1302" s="43"/>
      <c r="BL1302" s="43"/>
      <c r="BM1302" s="43"/>
      <c r="BN1302" s="43"/>
      <c r="BO1302" s="43"/>
      <c r="BP1302" s="43"/>
      <c r="BQ1302" s="43"/>
      <c r="BR1302" s="43"/>
      <c r="BS1302" s="43"/>
      <c r="BT1302" s="43"/>
      <c r="BU1302" s="43"/>
      <c r="BV1302" s="43"/>
      <c r="BW1302" s="43"/>
      <c r="BX1302" s="43"/>
      <c r="BY1302" s="43"/>
      <c r="BZ1302" s="43"/>
      <c r="CA1302" s="43"/>
      <c r="CB1302" s="43"/>
      <c r="CC1302" s="43"/>
      <c r="CD1302" s="43"/>
      <c r="CE1302" s="43"/>
      <c r="CF1302" s="43"/>
    </row>
    <row r="1303" spans="18:84">
      <c r="R1303" s="43"/>
      <c r="S1303" s="43"/>
      <c r="T1303" s="43"/>
      <c r="U1303" s="43"/>
      <c r="V1303" s="43"/>
      <c r="W1303" s="43"/>
      <c r="X1303" s="43"/>
      <c r="Y1303" s="43"/>
      <c r="Z1303" s="43"/>
      <c r="AA1303" s="43"/>
      <c r="AB1303" s="43"/>
      <c r="AC1303" s="43"/>
      <c r="AD1303" s="43"/>
      <c r="AE1303" s="43"/>
      <c r="AF1303" s="43"/>
      <c r="AG1303" s="43"/>
      <c r="AH1303" s="43"/>
      <c r="AI1303" s="43"/>
      <c r="AJ1303" s="43"/>
      <c r="AK1303" s="43"/>
      <c r="AL1303" s="43"/>
      <c r="AM1303" s="43"/>
      <c r="AN1303" s="43"/>
      <c r="AO1303" s="43"/>
      <c r="AP1303" s="43"/>
      <c r="AQ1303" s="43"/>
      <c r="AR1303" s="43"/>
      <c r="AS1303" s="43"/>
      <c r="AT1303" s="43"/>
      <c r="AU1303" s="43"/>
      <c r="AV1303" s="43"/>
      <c r="AW1303" s="43"/>
      <c r="AX1303" s="43"/>
      <c r="AY1303" s="43"/>
      <c r="AZ1303" s="43"/>
      <c r="BA1303" s="43"/>
      <c r="BB1303" s="43"/>
      <c r="BC1303" s="43"/>
      <c r="BD1303" s="43"/>
      <c r="BE1303" s="43"/>
      <c r="BF1303" s="43"/>
      <c r="BG1303" s="43"/>
      <c r="BH1303" s="43"/>
      <c r="BI1303" s="43"/>
      <c r="BJ1303" s="43"/>
      <c r="BK1303" s="43"/>
      <c r="BL1303" s="43"/>
      <c r="BM1303" s="43"/>
      <c r="BN1303" s="43"/>
      <c r="BO1303" s="43"/>
      <c r="BP1303" s="43"/>
      <c r="BQ1303" s="43"/>
      <c r="BR1303" s="43"/>
      <c r="BS1303" s="43"/>
      <c r="BT1303" s="43"/>
      <c r="BU1303" s="43"/>
      <c r="BV1303" s="43"/>
      <c r="BW1303" s="43"/>
      <c r="BX1303" s="43"/>
      <c r="BY1303" s="43"/>
      <c r="BZ1303" s="43"/>
      <c r="CA1303" s="43"/>
      <c r="CB1303" s="43"/>
      <c r="CC1303" s="43"/>
      <c r="CD1303" s="43"/>
      <c r="CE1303" s="43"/>
      <c r="CF1303" s="43"/>
    </row>
    <row r="1304" spans="18:84">
      <c r="R1304" s="43"/>
      <c r="S1304" s="43"/>
      <c r="T1304" s="43"/>
      <c r="U1304" s="43"/>
      <c r="V1304" s="43"/>
      <c r="W1304" s="43"/>
      <c r="X1304" s="43"/>
      <c r="Y1304" s="43"/>
      <c r="Z1304" s="43"/>
      <c r="AA1304" s="43"/>
      <c r="AB1304" s="43"/>
      <c r="AC1304" s="43"/>
      <c r="AD1304" s="43"/>
      <c r="AE1304" s="43"/>
      <c r="AF1304" s="43"/>
      <c r="AG1304" s="43"/>
      <c r="AH1304" s="43"/>
      <c r="AI1304" s="43"/>
      <c r="AJ1304" s="43"/>
      <c r="AK1304" s="43"/>
      <c r="AL1304" s="43"/>
      <c r="AM1304" s="43"/>
      <c r="AN1304" s="43"/>
      <c r="AO1304" s="43"/>
      <c r="AP1304" s="43"/>
      <c r="AQ1304" s="43"/>
      <c r="AR1304" s="43"/>
      <c r="AS1304" s="43"/>
      <c r="AT1304" s="43"/>
      <c r="AU1304" s="43"/>
      <c r="AV1304" s="43"/>
      <c r="AW1304" s="43"/>
      <c r="AX1304" s="43"/>
      <c r="AY1304" s="43"/>
      <c r="AZ1304" s="43"/>
      <c r="BA1304" s="43"/>
      <c r="BB1304" s="43"/>
      <c r="BC1304" s="43"/>
      <c r="BD1304" s="43"/>
      <c r="BE1304" s="43"/>
      <c r="BF1304" s="43"/>
      <c r="BG1304" s="43"/>
      <c r="BH1304" s="43"/>
      <c r="BI1304" s="43"/>
      <c r="BJ1304" s="43"/>
      <c r="BK1304" s="43"/>
      <c r="BL1304" s="43"/>
      <c r="BM1304" s="43"/>
      <c r="BN1304" s="43"/>
      <c r="BO1304" s="43"/>
      <c r="BP1304" s="43"/>
      <c r="BQ1304" s="43"/>
      <c r="BR1304" s="43"/>
      <c r="BS1304" s="43"/>
      <c r="BT1304" s="43"/>
      <c r="BU1304" s="43"/>
      <c r="BV1304" s="43"/>
      <c r="BW1304" s="43"/>
      <c r="BX1304" s="43"/>
      <c r="BY1304" s="43"/>
      <c r="BZ1304" s="43"/>
      <c r="CA1304" s="43"/>
      <c r="CB1304" s="43"/>
      <c r="CC1304" s="43"/>
      <c r="CD1304" s="43"/>
      <c r="CE1304" s="43"/>
      <c r="CF1304" s="43"/>
    </row>
    <row r="1305" spans="18:84">
      <c r="R1305" s="43"/>
      <c r="S1305" s="43"/>
      <c r="T1305" s="43"/>
      <c r="U1305" s="43"/>
      <c r="V1305" s="43"/>
      <c r="W1305" s="43"/>
      <c r="X1305" s="43"/>
      <c r="Y1305" s="43"/>
      <c r="Z1305" s="43"/>
      <c r="AA1305" s="43"/>
      <c r="AB1305" s="43"/>
      <c r="AC1305" s="43"/>
      <c r="AD1305" s="43"/>
      <c r="AE1305" s="43"/>
      <c r="AF1305" s="43"/>
      <c r="AG1305" s="43"/>
      <c r="AH1305" s="43"/>
      <c r="AI1305" s="43"/>
      <c r="AJ1305" s="43"/>
      <c r="AK1305" s="43"/>
      <c r="AL1305" s="43"/>
      <c r="AM1305" s="43"/>
      <c r="AN1305" s="43"/>
      <c r="AO1305" s="43"/>
      <c r="AP1305" s="43"/>
      <c r="AQ1305" s="43"/>
      <c r="AR1305" s="43"/>
      <c r="AS1305" s="43"/>
      <c r="AT1305" s="43"/>
      <c r="AU1305" s="43"/>
      <c r="AV1305" s="43"/>
      <c r="AW1305" s="43"/>
      <c r="AX1305" s="43"/>
      <c r="AY1305" s="43"/>
      <c r="AZ1305" s="43"/>
      <c r="BA1305" s="43"/>
      <c r="BB1305" s="43"/>
      <c r="BC1305" s="43"/>
      <c r="BD1305" s="43"/>
      <c r="BE1305" s="43"/>
      <c r="BF1305" s="43"/>
      <c r="BG1305" s="43"/>
      <c r="BH1305" s="43"/>
      <c r="BI1305" s="43"/>
      <c r="BJ1305" s="43"/>
      <c r="BK1305" s="43"/>
      <c r="BL1305" s="43"/>
      <c r="BM1305" s="43"/>
      <c r="BN1305" s="43"/>
      <c r="BO1305" s="43"/>
      <c r="BP1305" s="43"/>
      <c r="BQ1305" s="43"/>
      <c r="BR1305" s="43"/>
      <c r="BS1305" s="43"/>
      <c r="BT1305" s="43"/>
      <c r="BU1305" s="43"/>
      <c r="BV1305" s="43"/>
      <c r="BW1305" s="43"/>
      <c r="BX1305" s="43"/>
      <c r="BY1305" s="43"/>
      <c r="BZ1305" s="43"/>
      <c r="CA1305" s="43"/>
      <c r="CB1305" s="43"/>
      <c r="CC1305" s="43"/>
      <c r="CD1305" s="43"/>
      <c r="CE1305" s="43"/>
      <c r="CF1305" s="43"/>
    </row>
    <row r="1306" spans="18:84">
      <c r="R1306" s="43"/>
      <c r="S1306" s="43"/>
      <c r="T1306" s="43"/>
      <c r="U1306" s="43"/>
      <c r="V1306" s="43"/>
      <c r="W1306" s="43"/>
      <c r="X1306" s="43"/>
      <c r="Y1306" s="43"/>
      <c r="Z1306" s="43"/>
      <c r="AA1306" s="43"/>
      <c r="AB1306" s="43"/>
      <c r="AC1306" s="43"/>
      <c r="AD1306" s="43"/>
      <c r="AE1306" s="43"/>
      <c r="AF1306" s="43"/>
      <c r="AG1306" s="43"/>
      <c r="AH1306" s="43"/>
      <c r="AI1306" s="43"/>
      <c r="AJ1306" s="43"/>
      <c r="AK1306" s="43"/>
      <c r="AL1306" s="43"/>
      <c r="AM1306" s="43"/>
      <c r="AN1306" s="43"/>
      <c r="AO1306" s="43"/>
      <c r="AP1306" s="43"/>
      <c r="AQ1306" s="43"/>
      <c r="AR1306" s="43"/>
      <c r="AS1306" s="43"/>
      <c r="AT1306" s="43"/>
      <c r="AU1306" s="43"/>
      <c r="AV1306" s="43"/>
      <c r="AW1306" s="43"/>
      <c r="AX1306" s="43"/>
      <c r="AY1306" s="43"/>
      <c r="AZ1306" s="43"/>
      <c r="BA1306" s="43"/>
      <c r="BB1306" s="43"/>
      <c r="BC1306" s="43"/>
      <c r="BD1306" s="43"/>
      <c r="BE1306" s="43"/>
      <c r="BF1306" s="43"/>
      <c r="BG1306" s="43"/>
      <c r="BH1306" s="43"/>
      <c r="BI1306" s="43"/>
      <c r="BJ1306" s="43"/>
      <c r="BK1306" s="43"/>
      <c r="BL1306" s="43"/>
      <c r="BM1306" s="43"/>
      <c r="BN1306" s="43"/>
      <c r="BO1306" s="43"/>
      <c r="BP1306" s="43"/>
      <c r="BQ1306" s="43"/>
      <c r="BR1306" s="43"/>
      <c r="BS1306" s="43"/>
      <c r="BT1306" s="43"/>
      <c r="BU1306" s="43"/>
      <c r="BV1306" s="43"/>
      <c r="BW1306" s="43"/>
      <c r="BX1306" s="43"/>
      <c r="BY1306" s="43"/>
      <c r="BZ1306" s="43"/>
      <c r="CA1306" s="43"/>
      <c r="CB1306" s="43"/>
      <c r="CC1306" s="43"/>
      <c r="CD1306" s="43"/>
      <c r="CE1306" s="43"/>
      <c r="CF1306" s="43"/>
    </row>
    <row r="1307" spans="18:84">
      <c r="R1307" s="43"/>
      <c r="S1307" s="43"/>
      <c r="T1307" s="43"/>
      <c r="U1307" s="43"/>
      <c r="V1307" s="43"/>
      <c r="W1307" s="43"/>
      <c r="X1307" s="43"/>
      <c r="Y1307" s="43"/>
      <c r="Z1307" s="43"/>
      <c r="AA1307" s="43"/>
      <c r="AB1307" s="43"/>
      <c r="AC1307" s="43"/>
      <c r="AD1307" s="43"/>
      <c r="AE1307" s="43"/>
      <c r="AF1307" s="43"/>
      <c r="AG1307" s="43"/>
      <c r="AH1307" s="43"/>
      <c r="AI1307" s="43"/>
      <c r="AJ1307" s="43"/>
      <c r="AK1307" s="43"/>
      <c r="AL1307" s="43"/>
      <c r="AM1307" s="43"/>
      <c r="AN1307" s="43"/>
      <c r="AO1307" s="43"/>
      <c r="AP1307" s="43"/>
      <c r="AQ1307" s="43"/>
      <c r="AR1307" s="43"/>
      <c r="AS1307" s="43"/>
      <c r="AT1307" s="43"/>
      <c r="AU1307" s="43"/>
      <c r="AV1307" s="43"/>
      <c r="AW1307" s="43"/>
      <c r="AX1307" s="43"/>
      <c r="AY1307" s="43"/>
      <c r="AZ1307" s="43"/>
      <c r="BA1307" s="43"/>
      <c r="BB1307" s="43"/>
      <c r="BC1307" s="43"/>
      <c r="BD1307" s="43"/>
      <c r="BE1307" s="43"/>
      <c r="BF1307" s="43"/>
      <c r="BG1307" s="43"/>
      <c r="BH1307" s="43"/>
      <c r="BI1307" s="43"/>
      <c r="BJ1307" s="43"/>
      <c r="BK1307" s="43"/>
      <c r="BL1307" s="43"/>
      <c r="BM1307" s="43"/>
      <c r="BN1307" s="43"/>
      <c r="BO1307" s="43"/>
      <c r="BP1307" s="43"/>
      <c r="BQ1307" s="43"/>
      <c r="BR1307" s="43"/>
      <c r="BS1307" s="43"/>
      <c r="BT1307" s="43"/>
      <c r="BU1307" s="43"/>
      <c r="BV1307" s="43"/>
      <c r="BW1307" s="43"/>
      <c r="BX1307" s="43"/>
      <c r="BY1307" s="43"/>
      <c r="BZ1307" s="43"/>
      <c r="CA1307" s="43"/>
      <c r="CB1307" s="43"/>
      <c r="CC1307" s="43"/>
      <c r="CD1307" s="43"/>
      <c r="CE1307" s="43"/>
      <c r="CF1307" s="43"/>
    </row>
    <row r="1308" spans="18:84">
      <c r="R1308" s="43"/>
      <c r="S1308" s="43"/>
      <c r="T1308" s="43"/>
      <c r="U1308" s="43"/>
      <c r="V1308" s="43"/>
      <c r="W1308" s="43"/>
      <c r="X1308" s="43"/>
      <c r="Y1308" s="43"/>
      <c r="Z1308" s="43"/>
      <c r="AA1308" s="43"/>
      <c r="AB1308" s="43"/>
      <c r="AC1308" s="43"/>
      <c r="AD1308" s="43"/>
      <c r="AE1308" s="43"/>
      <c r="AF1308" s="43"/>
      <c r="AG1308" s="43"/>
      <c r="AH1308" s="43"/>
      <c r="AI1308" s="43"/>
      <c r="AJ1308" s="43"/>
      <c r="AK1308" s="43"/>
      <c r="AL1308" s="43"/>
      <c r="AM1308" s="43"/>
      <c r="AN1308" s="43"/>
      <c r="AO1308" s="43"/>
      <c r="AP1308" s="43"/>
      <c r="AQ1308" s="43"/>
      <c r="AR1308" s="43"/>
      <c r="AS1308" s="43"/>
      <c r="AT1308" s="43"/>
      <c r="AU1308" s="43"/>
      <c r="AV1308" s="43"/>
      <c r="AW1308" s="43"/>
      <c r="AX1308" s="43"/>
      <c r="AY1308" s="43"/>
      <c r="AZ1308" s="43"/>
      <c r="BA1308" s="43"/>
      <c r="BB1308" s="43"/>
      <c r="BC1308" s="43"/>
      <c r="BD1308" s="43"/>
      <c r="BE1308" s="43"/>
      <c r="BF1308" s="43"/>
      <c r="BG1308" s="43"/>
      <c r="BH1308" s="43"/>
      <c r="BI1308" s="43"/>
      <c r="BJ1308" s="43"/>
      <c r="BK1308" s="43"/>
      <c r="BL1308" s="43"/>
      <c r="BM1308" s="43"/>
      <c r="BN1308" s="43"/>
      <c r="BO1308" s="43"/>
      <c r="BP1308" s="43"/>
      <c r="BQ1308" s="43"/>
      <c r="BR1308" s="43"/>
      <c r="BS1308" s="43"/>
      <c r="BT1308" s="43"/>
      <c r="BU1308" s="43"/>
      <c r="BV1308" s="43"/>
      <c r="BW1308" s="43"/>
      <c r="BX1308" s="43"/>
      <c r="BY1308" s="43"/>
      <c r="BZ1308" s="43"/>
      <c r="CA1308" s="43"/>
      <c r="CB1308" s="43"/>
      <c r="CC1308" s="43"/>
      <c r="CD1308" s="43"/>
      <c r="CE1308" s="43"/>
      <c r="CF1308" s="43"/>
    </row>
    <row r="1309" spans="18:84">
      <c r="R1309" s="43"/>
      <c r="S1309" s="43"/>
      <c r="T1309" s="43"/>
      <c r="U1309" s="43"/>
      <c r="V1309" s="43"/>
      <c r="W1309" s="43"/>
      <c r="X1309" s="43"/>
      <c r="Y1309" s="43"/>
      <c r="Z1309" s="43"/>
      <c r="AA1309" s="43"/>
      <c r="AB1309" s="43"/>
      <c r="AC1309" s="43"/>
      <c r="AD1309" s="43"/>
      <c r="AE1309" s="43"/>
      <c r="AF1309" s="43"/>
      <c r="AG1309" s="43"/>
      <c r="AH1309" s="43"/>
      <c r="AI1309" s="43"/>
      <c r="AJ1309" s="43"/>
      <c r="AK1309" s="43"/>
      <c r="AL1309" s="43"/>
      <c r="AM1309" s="43"/>
      <c r="AN1309" s="43"/>
      <c r="AO1309" s="43"/>
      <c r="AP1309" s="43"/>
      <c r="AQ1309" s="43"/>
      <c r="AR1309" s="43"/>
      <c r="AS1309" s="43"/>
      <c r="AT1309" s="43"/>
      <c r="AU1309" s="43"/>
      <c r="AV1309" s="43"/>
      <c r="AW1309" s="43"/>
      <c r="AX1309" s="43"/>
      <c r="AY1309" s="43"/>
      <c r="AZ1309" s="43"/>
      <c r="BA1309" s="43"/>
      <c r="BB1309" s="43"/>
      <c r="BC1309" s="43"/>
      <c r="BD1309" s="43"/>
      <c r="BE1309" s="43"/>
      <c r="BF1309" s="43"/>
      <c r="BG1309" s="43"/>
      <c r="BH1309" s="43"/>
      <c r="BI1309" s="43"/>
      <c r="BJ1309" s="43"/>
      <c r="BK1309" s="43"/>
      <c r="BL1309" s="43"/>
      <c r="BM1309" s="43"/>
      <c r="BN1309" s="43"/>
      <c r="BO1309" s="43"/>
      <c r="BP1309" s="43"/>
      <c r="BQ1309" s="43"/>
      <c r="BR1309" s="43"/>
      <c r="BS1309" s="43"/>
      <c r="BT1309" s="43"/>
      <c r="BU1309" s="43"/>
      <c r="BV1309" s="43"/>
      <c r="BW1309" s="43"/>
      <c r="BX1309" s="43"/>
      <c r="BY1309" s="43"/>
      <c r="BZ1309" s="43"/>
      <c r="CA1309" s="43"/>
      <c r="CB1309" s="43"/>
      <c r="CC1309" s="43"/>
      <c r="CD1309" s="43"/>
      <c r="CE1309" s="43"/>
      <c r="CF1309" s="43"/>
    </row>
    <row r="1310" spans="18:84">
      <c r="R1310" s="43"/>
      <c r="S1310" s="43"/>
      <c r="T1310" s="43"/>
      <c r="U1310" s="43"/>
      <c r="V1310" s="43"/>
      <c r="W1310" s="43"/>
      <c r="X1310" s="43"/>
      <c r="Y1310" s="43"/>
      <c r="Z1310" s="43"/>
      <c r="AA1310" s="43"/>
      <c r="AB1310" s="43"/>
      <c r="AC1310" s="43"/>
      <c r="AD1310" s="43"/>
      <c r="AE1310" s="43"/>
      <c r="AF1310" s="43"/>
      <c r="AG1310" s="43"/>
      <c r="AH1310" s="43"/>
      <c r="AI1310" s="43"/>
      <c r="AJ1310" s="43"/>
      <c r="AK1310" s="43"/>
      <c r="AL1310" s="43"/>
      <c r="AM1310" s="43"/>
      <c r="AN1310" s="43"/>
      <c r="AO1310" s="43"/>
      <c r="AP1310" s="43"/>
      <c r="AQ1310" s="43"/>
      <c r="AR1310" s="43"/>
      <c r="AS1310" s="43"/>
      <c r="AT1310" s="43"/>
      <c r="AU1310" s="43"/>
      <c r="AV1310" s="43"/>
      <c r="AW1310" s="43"/>
      <c r="AX1310" s="43"/>
      <c r="AY1310" s="43"/>
      <c r="AZ1310" s="43"/>
      <c r="BA1310" s="43"/>
      <c r="BB1310" s="43"/>
      <c r="BC1310" s="43"/>
      <c r="BD1310" s="43"/>
      <c r="BE1310" s="43"/>
      <c r="BF1310" s="43"/>
      <c r="BG1310" s="43"/>
      <c r="BH1310" s="43"/>
      <c r="BI1310" s="43"/>
      <c r="BJ1310" s="43"/>
      <c r="BK1310" s="43"/>
      <c r="BL1310" s="43"/>
      <c r="BM1310" s="43"/>
      <c r="BN1310" s="43"/>
      <c r="BO1310" s="43"/>
      <c r="BP1310" s="43"/>
      <c r="BQ1310" s="43"/>
      <c r="BR1310" s="43"/>
      <c r="BS1310" s="43"/>
      <c r="BT1310" s="43"/>
      <c r="BU1310" s="43"/>
      <c r="BV1310" s="43"/>
      <c r="BW1310" s="43"/>
      <c r="BX1310" s="43"/>
      <c r="BY1310" s="43"/>
      <c r="BZ1310" s="43"/>
      <c r="CA1310" s="43"/>
      <c r="CB1310" s="43"/>
      <c r="CC1310" s="43"/>
      <c r="CD1310" s="43"/>
      <c r="CE1310" s="43"/>
      <c r="CF1310" s="43"/>
    </row>
    <row r="1311" spans="18:84">
      <c r="R1311" s="43"/>
      <c r="S1311" s="43"/>
      <c r="T1311" s="43"/>
      <c r="U1311" s="43"/>
      <c r="V1311" s="43"/>
      <c r="W1311" s="43"/>
      <c r="X1311" s="43"/>
      <c r="Y1311" s="43"/>
      <c r="Z1311" s="43"/>
      <c r="AA1311" s="43"/>
      <c r="AB1311" s="43"/>
      <c r="AC1311" s="43"/>
      <c r="AD1311" s="43"/>
      <c r="AE1311" s="43"/>
      <c r="AF1311" s="43"/>
      <c r="AG1311" s="43"/>
      <c r="AH1311" s="43"/>
      <c r="AI1311" s="43"/>
      <c r="AJ1311" s="43"/>
      <c r="AK1311" s="43"/>
      <c r="AL1311" s="43"/>
      <c r="AM1311" s="43"/>
      <c r="AN1311" s="43"/>
      <c r="AO1311" s="43"/>
      <c r="AP1311" s="43"/>
      <c r="AQ1311" s="43"/>
      <c r="AR1311" s="43"/>
      <c r="AS1311" s="43"/>
      <c r="AT1311" s="43"/>
      <c r="AU1311" s="43"/>
      <c r="AV1311" s="43"/>
      <c r="AW1311" s="43"/>
      <c r="AX1311" s="43"/>
      <c r="AY1311" s="43"/>
      <c r="AZ1311" s="43"/>
      <c r="BA1311" s="43"/>
      <c r="BB1311" s="43"/>
      <c r="BC1311" s="43"/>
      <c r="BD1311" s="43"/>
      <c r="BE1311" s="43"/>
      <c r="BF1311" s="43"/>
      <c r="BG1311" s="43"/>
      <c r="BH1311" s="43"/>
      <c r="BI1311" s="43"/>
      <c r="BJ1311" s="43"/>
      <c r="BK1311" s="43"/>
      <c r="BL1311" s="43"/>
      <c r="BM1311" s="43"/>
      <c r="BN1311" s="43"/>
      <c r="BO1311" s="43"/>
      <c r="BP1311" s="43"/>
      <c r="BQ1311" s="43"/>
      <c r="BR1311" s="43"/>
      <c r="BS1311" s="43"/>
      <c r="BT1311" s="43"/>
      <c r="BU1311" s="43"/>
      <c r="BV1311" s="43"/>
      <c r="BW1311" s="43"/>
      <c r="BX1311" s="43"/>
      <c r="BY1311" s="43"/>
      <c r="BZ1311" s="43"/>
      <c r="CA1311" s="43"/>
      <c r="CB1311" s="43"/>
      <c r="CC1311" s="43"/>
      <c r="CD1311" s="43"/>
      <c r="CE1311" s="43"/>
      <c r="CF1311" s="43"/>
    </row>
    <row r="1312" spans="18:84">
      <c r="R1312" s="43"/>
      <c r="S1312" s="43"/>
      <c r="T1312" s="43"/>
      <c r="U1312" s="43"/>
      <c r="V1312" s="43"/>
      <c r="W1312" s="43"/>
      <c r="X1312" s="43"/>
      <c r="Y1312" s="43"/>
      <c r="Z1312" s="43"/>
      <c r="AA1312" s="43"/>
      <c r="AB1312" s="43"/>
      <c r="AC1312" s="43"/>
      <c r="AD1312" s="43"/>
      <c r="AE1312" s="43"/>
      <c r="AF1312" s="43"/>
      <c r="AG1312" s="43"/>
      <c r="AH1312" s="43"/>
      <c r="AI1312" s="43"/>
      <c r="AJ1312" s="43"/>
      <c r="AK1312" s="43"/>
      <c r="AL1312" s="43"/>
      <c r="AM1312" s="43"/>
      <c r="AN1312" s="43"/>
      <c r="AO1312" s="43"/>
      <c r="AP1312" s="43"/>
      <c r="AQ1312" s="43"/>
      <c r="AR1312" s="43"/>
      <c r="AS1312" s="43"/>
      <c r="AT1312" s="43"/>
      <c r="AU1312" s="43"/>
      <c r="AV1312" s="43"/>
      <c r="AW1312" s="43"/>
      <c r="AX1312" s="43"/>
      <c r="AY1312" s="43"/>
      <c r="AZ1312" s="43"/>
      <c r="BA1312" s="43"/>
      <c r="BB1312" s="43"/>
      <c r="BC1312" s="43"/>
      <c r="BD1312" s="43"/>
      <c r="BE1312" s="43"/>
      <c r="BF1312" s="43"/>
      <c r="BG1312" s="43"/>
      <c r="BH1312" s="43"/>
      <c r="BI1312" s="43"/>
      <c r="BJ1312" s="43"/>
      <c r="BK1312" s="43"/>
      <c r="BL1312" s="43"/>
      <c r="BM1312" s="43"/>
      <c r="BN1312" s="43"/>
      <c r="BO1312" s="43"/>
      <c r="BP1312" s="43"/>
      <c r="BQ1312" s="43"/>
      <c r="BR1312" s="43"/>
      <c r="BS1312" s="43"/>
      <c r="BT1312" s="43"/>
      <c r="BU1312" s="43"/>
      <c r="BV1312" s="43"/>
      <c r="BW1312" s="43"/>
      <c r="BX1312" s="43"/>
      <c r="BY1312" s="43"/>
      <c r="BZ1312" s="43"/>
      <c r="CA1312" s="43"/>
      <c r="CB1312" s="43"/>
      <c r="CC1312" s="43"/>
      <c r="CD1312" s="43"/>
      <c r="CE1312" s="43"/>
      <c r="CF1312" s="43"/>
    </row>
    <row r="1313" spans="18:84">
      <c r="R1313" s="43"/>
      <c r="S1313" s="43"/>
      <c r="T1313" s="43"/>
      <c r="U1313" s="43"/>
      <c r="V1313" s="43"/>
      <c r="W1313" s="43"/>
      <c r="X1313" s="43"/>
      <c r="Y1313" s="43"/>
      <c r="Z1313" s="43"/>
      <c r="AA1313" s="43"/>
      <c r="AB1313" s="43"/>
      <c r="AC1313" s="43"/>
      <c r="AD1313" s="43"/>
      <c r="AE1313" s="43"/>
      <c r="AF1313" s="43"/>
      <c r="AG1313" s="43"/>
      <c r="AH1313" s="43"/>
      <c r="AI1313" s="43"/>
      <c r="AJ1313" s="43"/>
      <c r="AK1313" s="43"/>
      <c r="AL1313" s="43"/>
      <c r="AM1313" s="43"/>
      <c r="AN1313" s="43"/>
      <c r="AO1313" s="43"/>
      <c r="AP1313" s="43"/>
      <c r="AQ1313" s="43"/>
      <c r="AR1313" s="43"/>
      <c r="AS1313" s="43"/>
      <c r="AT1313" s="43"/>
      <c r="AU1313" s="43"/>
      <c r="AV1313" s="43"/>
      <c r="AW1313" s="43"/>
      <c r="AX1313" s="43"/>
      <c r="AY1313" s="43"/>
      <c r="AZ1313" s="43"/>
      <c r="BA1313" s="43"/>
      <c r="BB1313" s="43"/>
      <c r="BC1313" s="43"/>
      <c r="BD1313" s="43"/>
      <c r="BE1313" s="43"/>
      <c r="BF1313" s="43"/>
      <c r="BG1313" s="43"/>
      <c r="BH1313" s="43"/>
      <c r="BI1313" s="43"/>
      <c r="BJ1313" s="43"/>
      <c r="BK1313" s="43"/>
      <c r="BL1313" s="43"/>
      <c r="BM1313" s="43"/>
      <c r="BN1313" s="43"/>
      <c r="BO1313" s="43"/>
      <c r="BP1313" s="43"/>
      <c r="BQ1313" s="43"/>
      <c r="BR1313" s="43"/>
      <c r="BS1313" s="43"/>
      <c r="BT1313" s="43"/>
      <c r="BU1313" s="43"/>
      <c r="BV1313" s="43"/>
      <c r="BW1313" s="43"/>
      <c r="BX1313" s="43"/>
      <c r="BY1313" s="43"/>
      <c r="BZ1313" s="43"/>
      <c r="CA1313" s="43"/>
      <c r="CB1313" s="43"/>
      <c r="CC1313" s="43"/>
      <c r="CD1313" s="43"/>
      <c r="CE1313" s="43"/>
      <c r="CF1313" s="43"/>
    </row>
    <row r="1314" spans="18:84">
      <c r="R1314" s="43"/>
      <c r="S1314" s="43"/>
      <c r="T1314" s="43"/>
      <c r="U1314" s="43"/>
      <c r="V1314" s="43"/>
      <c r="W1314" s="43"/>
      <c r="X1314" s="43"/>
      <c r="Y1314" s="43"/>
      <c r="Z1314" s="43"/>
      <c r="AA1314" s="43"/>
      <c r="AB1314" s="43"/>
      <c r="AC1314" s="43"/>
      <c r="AD1314" s="43"/>
      <c r="AE1314" s="43"/>
      <c r="AF1314" s="43"/>
      <c r="AG1314" s="43"/>
      <c r="AH1314" s="43"/>
      <c r="AI1314" s="43"/>
      <c r="AJ1314" s="43"/>
      <c r="AK1314" s="43"/>
      <c r="AL1314" s="43"/>
      <c r="AM1314" s="43"/>
      <c r="AN1314" s="43"/>
      <c r="AO1314" s="43"/>
      <c r="AP1314" s="43"/>
      <c r="AQ1314" s="43"/>
      <c r="AR1314" s="43"/>
      <c r="AS1314" s="43"/>
      <c r="AT1314" s="43"/>
      <c r="AU1314" s="43"/>
      <c r="AV1314" s="43"/>
      <c r="AW1314" s="43"/>
      <c r="AX1314" s="43"/>
      <c r="AY1314" s="43"/>
      <c r="AZ1314" s="43"/>
      <c r="BA1314" s="43"/>
      <c r="BB1314" s="43"/>
      <c r="BC1314" s="43"/>
      <c r="BD1314" s="43"/>
      <c r="BE1314" s="43"/>
      <c r="BF1314" s="43"/>
      <c r="BG1314" s="43"/>
      <c r="BH1314" s="43"/>
      <c r="BI1314" s="43"/>
      <c r="BJ1314" s="43"/>
      <c r="BK1314" s="43"/>
      <c r="BL1314" s="43"/>
      <c r="BM1314" s="43"/>
      <c r="BN1314" s="43"/>
      <c r="BO1314" s="43"/>
      <c r="BP1314" s="43"/>
      <c r="BQ1314" s="43"/>
      <c r="BR1314" s="43"/>
      <c r="BS1314" s="43"/>
      <c r="BT1314" s="43"/>
      <c r="BU1314" s="43"/>
      <c r="BV1314" s="43"/>
      <c r="BW1314" s="43"/>
      <c r="BX1314" s="43"/>
      <c r="BY1314" s="43"/>
      <c r="BZ1314" s="43"/>
      <c r="CA1314" s="43"/>
      <c r="CB1314" s="43"/>
      <c r="CC1314" s="43"/>
      <c r="CD1314" s="43"/>
      <c r="CE1314" s="43"/>
      <c r="CF1314" s="43"/>
    </row>
    <row r="1315" spans="18:84">
      <c r="R1315" s="43"/>
      <c r="S1315" s="43"/>
      <c r="T1315" s="43"/>
      <c r="U1315" s="43"/>
      <c r="V1315" s="43"/>
      <c r="W1315" s="43"/>
      <c r="X1315" s="43"/>
      <c r="Y1315" s="43"/>
      <c r="Z1315" s="43"/>
      <c r="AA1315" s="43"/>
      <c r="AB1315" s="43"/>
      <c r="AC1315" s="43"/>
      <c r="AD1315" s="43"/>
      <c r="AE1315" s="43"/>
      <c r="AF1315" s="43"/>
      <c r="AG1315" s="43"/>
      <c r="AH1315" s="43"/>
      <c r="AI1315" s="43"/>
      <c r="AJ1315" s="43"/>
      <c r="AK1315" s="43"/>
      <c r="AL1315" s="43"/>
      <c r="AM1315" s="43"/>
      <c r="AN1315" s="43"/>
      <c r="AO1315" s="43"/>
      <c r="AP1315" s="43"/>
      <c r="AQ1315" s="43"/>
      <c r="AR1315" s="43"/>
      <c r="AS1315" s="43"/>
      <c r="AT1315" s="43"/>
      <c r="AU1315" s="43"/>
      <c r="AV1315" s="43"/>
      <c r="AW1315" s="43"/>
      <c r="AX1315" s="43"/>
      <c r="AY1315" s="43"/>
      <c r="AZ1315" s="43"/>
      <c r="BA1315" s="43"/>
      <c r="BB1315" s="43"/>
      <c r="BC1315" s="43"/>
      <c r="BD1315" s="43"/>
      <c r="BE1315" s="43"/>
      <c r="BF1315" s="43"/>
      <c r="BG1315" s="43"/>
      <c r="BH1315" s="43"/>
      <c r="BI1315" s="43"/>
      <c r="BJ1315" s="43"/>
      <c r="BK1315" s="43"/>
      <c r="BL1315" s="43"/>
      <c r="BM1315" s="43"/>
      <c r="BN1315" s="43"/>
      <c r="BO1315" s="43"/>
      <c r="BP1315" s="43"/>
      <c r="BQ1315" s="43"/>
      <c r="BR1315" s="43"/>
      <c r="BS1315" s="43"/>
      <c r="BT1315" s="43"/>
      <c r="BU1315" s="43"/>
      <c r="BV1315" s="43"/>
      <c r="BW1315" s="43"/>
      <c r="BX1315" s="43"/>
      <c r="BY1315" s="43"/>
      <c r="BZ1315" s="43"/>
      <c r="CA1315" s="43"/>
      <c r="CB1315" s="43"/>
      <c r="CC1315" s="43"/>
      <c r="CD1315" s="43"/>
      <c r="CE1315" s="43"/>
      <c r="CF1315" s="43"/>
    </row>
    <row r="1316" spans="18:84">
      <c r="R1316" s="43"/>
      <c r="S1316" s="43"/>
      <c r="T1316" s="43"/>
      <c r="U1316" s="43"/>
      <c r="V1316" s="43"/>
      <c r="W1316" s="43"/>
      <c r="X1316" s="43"/>
      <c r="Y1316" s="43"/>
      <c r="Z1316" s="43"/>
      <c r="AA1316" s="43"/>
      <c r="AB1316" s="43"/>
      <c r="AC1316" s="43"/>
      <c r="AD1316" s="43"/>
      <c r="AE1316" s="43"/>
      <c r="AF1316" s="43"/>
      <c r="AG1316" s="43"/>
      <c r="AH1316" s="43"/>
      <c r="AI1316" s="43"/>
      <c r="AJ1316" s="43"/>
      <c r="AK1316" s="43"/>
      <c r="AL1316" s="43"/>
      <c r="AM1316" s="43"/>
      <c r="AN1316" s="43"/>
      <c r="AO1316" s="43"/>
      <c r="AP1316" s="43"/>
      <c r="AQ1316" s="43"/>
      <c r="AR1316" s="43"/>
      <c r="AS1316" s="43"/>
      <c r="AT1316" s="43"/>
      <c r="AU1316" s="43"/>
      <c r="AV1316" s="43"/>
      <c r="AW1316" s="43"/>
      <c r="AX1316" s="43"/>
      <c r="AY1316" s="43"/>
      <c r="AZ1316" s="43"/>
      <c r="BA1316" s="43"/>
      <c r="BB1316" s="43"/>
      <c r="BC1316" s="43"/>
      <c r="BD1316" s="43"/>
      <c r="BE1316" s="43"/>
      <c r="BF1316" s="43"/>
      <c r="BG1316" s="43"/>
      <c r="BH1316" s="43"/>
      <c r="BI1316" s="43"/>
      <c r="BJ1316" s="43"/>
      <c r="BK1316" s="43"/>
      <c r="BL1316" s="43"/>
      <c r="BM1316" s="43"/>
      <c r="BN1316" s="43"/>
      <c r="BO1316" s="43"/>
      <c r="BP1316" s="43"/>
      <c r="BQ1316" s="43"/>
      <c r="BR1316" s="43"/>
      <c r="BS1316" s="43"/>
      <c r="BT1316" s="43"/>
      <c r="BU1316" s="43"/>
      <c r="BV1316" s="43"/>
      <c r="BW1316" s="43"/>
      <c r="BX1316" s="43"/>
      <c r="BY1316" s="43"/>
      <c r="BZ1316" s="43"/>
      <c r="CA1316" s="43"/>
      <c r="CB1316" s="43"/>
      <c r="CC1316" s="43"/>
      <c r="CD1316" s="43"/>
      <c r="CE1316" s="43"/>
      <c r="CF1316" s="43"/>
    </row>
    <row r="1317" spans="18:84">
      <c r="R1317" s="43"/>
      <c r="S1317" s="43"/>
      <c r="T1317" s="43"/>
      <c r="U1317" s="43"/>
      <c r="V1317" s="43"/>
      <c r="W1317" s="43"/>
      <c r="X1317" s="43"/>
      <c r="Y1317" s="43"/>
      <c r="Z1317" s="43"/>
      <c r="AA1317" s="43"/>
      <c r="AB1317" s="43"/>
      <c r="AC1317" s="43"/>
      <c r="AD1317" s="43"/>
      <c r="AE1317" s="43"/>
      <c r="AF1317" s="43"/>
      <c r="AG1317" s="43"/>
      <c r="AH1317" s="43"/>
      <c r="AI1317" s="43"/>
      <c r="AJ1317" s="43"/>
      <c r="AK1317" s="43"/>
      <c r="AL1317" s="43"/>
      <c r="AM1317" s="43"/>
      <c r="AN1317" s="43"/>
      <c r="AO1317" s="43"/>
      <c r="AP1317" s="43"/>
      <c r="AQ1317" s="43"/>
      <c r="AR1317" s="43"/>
      <c r="AS1317" s="43"/>
      <c r="AT1317" s="43"/>
      <c r="AU1317" s="43"/>
      <c r="AV1317" s="43"/>
      <c r="AW1317" s="43"/>
      <c r="AX1317" s="43"/>
      <c r="AY1317" s="43"/>
      <c r="AZ1317" s="43"/>
      <c r="BA1317" s="43"/>
      <c r="BB1317" s="43"/>
      <c r="BC1317" s="43"/>
      <c r="BD1317" s="43"/>
      <c r="BE1317" s="43"/>
      <c r="BF1317" s="43"/>
      <c r="BG1317" s="43"/>
      <c r="BH1317" s="43"/>
      <c r="BI1317" s="43"/>
      <c r="BJ1317" s="43"/>
      <c r="BK1317" s="43"/>
      <c r="BL1317" s="43"/>
      <c r="BM1317" s="43"/>
      <c r="BN1317" s="43"/>
      <c r="BO1317" s="43"/>
      <c r="BP1317" s="43"/>
      <c r="BQ1317" s="43"/>
      <c r="BR1317" s="43"/>
      <c r="BS1317" s="43"/>
      <c r="BT1317" s="43"/>
      <c r="BU1317" s="43"/>
      <c r="BV1317" s="43"/>
      <c r="BW1317" s="43"/>
      <c r="BX1317" s="43"/>
      <c r="BY1317" s="43"/>
      <c r="BZ1317" s="43"/>
      <c r="CA1317" s="43"/>
      <c r="CB1317" s="43"/>
      <c r="CC1317" s="43"/>
      <c r="CD1317" s="43"/>
      <c r="CE1317" s="43"/>
      <c r="CF1317" s="43"/>
    </row>
    <row r="1318" spans="18:84">
      <c r="R1318" s="43"/>
      <c r="S1318" s="43"/>
      <c r="T1318" s="43"/>
      <c r="U1318" s="43"/>
      <c r="V1318" s="43"/>
      <c r="W1318" s="43"/>
      <c r="X1318" s="43"/>
      <c r="Y1318" s="43"/>
      <c r="Z1318" s="43"/>
      <c r="AA1318" s="43"/>
      <c r="AB1318" s="43"/>
      <c r="AC1318" s="43"/>
      <c r="AD1318" s="43"/>
      <c r="AE1318" s="43"/>
      <c r="AF1318" s="43"/>
      <c r="AG1318" s="43"/>
      <c r="AH1318" s="43"/>
      <c r="AI1318" s="43"/>
      <c r="AJ1318" s="43"/>
      <c r="AK1318" s="43"/>
      <c r="AL1318" s="43"/>
      <c r="AM1318" s="43"/>
      <c r="AN1318" s="43"/>
      <c r="AO1318" s="43"/>
      <c r="AP1318" s="43"/>
      <c r="AQ1318" s="43"/>
      <c r="AR1318" s="43"/>
      <c r="AS1318" s="43"/>
      <c r="AT1318" s="43"/>
      <c r="AU1318" s="43"/>
      <c r="AV1318" s="43"/>
      <c r="AW1318" s="43"/>
      <c r="AX1318" s="43"/>
      <c r="AY1318" s="43"/>
      <c r="AZ1318" s="43"/>
      <c r="BA1318" s="43"/>
      <c r="BB1318" s="43"/>
      <c r="BC1318" s="43"/>
      <c r="BD1318" s="43"/>
      <c r="BE1318" s="43"/>
      <c r="BF1318" s="43"/>
      <c r="BG1318" s="43"/>
      <c r="BH1318" s="43"/>
      <c r="BI1318" s="43"/>
      <c r="BJ1318" s="43"/>
      <c r="BK1318" s="43"/>
      <c r="BL1318" s="43"/>
      <c r="BM1318" s="43"/>
      <c r="BN1318" s="43"/>
      <c r="BO1318" s="43"/>
      <c r="BP1318" s="43"/>
      <c r="BQ1318" s="43"/>
      <c r="BR1318" s="43"/>
      <c r="BS1318" s="43"/>
      <c r="BT1318" s="43"/>
      <c r="BU1318" s="43"/>
      <c r="BV1318" s="43"/>
      <c r="BW1318" s="43"/>
      <c r="BX1318" s="43"/>
      <c r="BY1318" s="43"/>
      <c r="BZ1318" s="43"/>
      <c r="CA1318" s="43"/>
      <c r="CB1318" s="43"/>
      <c r="CC1318" s="43"/>
      <c r="CD1318" s="43"/>
      <c r="CE1318" s="43"/>
      <c r="CF1318" s="43"/>
    </row>
    <row r="1319" spans="18:84">
      <c r="R1319" s="43"/>
      <c r="S1319" s="43"/>
      <c r="T1319" s="43"/>
      <c r="U1319" s="43"/>
      <c r="V1319" s="43"/>
      <c r="W1319" s="43"/>
      <c r="X1319" s="43"/>
      <c r="Y1319" s="43"/>
      <c r="Z1319" s="43"/>
      <c r="AA1319" s="43"/>
      <c r="AB1319" s="43"/>
      <c r="AC1319" s="43"/>
      <c r="AD1319" s="43"/>
      <c r="AE1319" s="43"/>
      <c r="AF1319" s="43"/>
      <c r="AG1319" s="43"/>
      <c r="AH1319" s="43"/>
      <c r="AI1319" s="43"/>
      <c r="AJ1319" s="43"/>
      <c r="AK1319" s="43"/>
      <c r="AL1319" s="43"/>
      <c r="AM1319" s="43"/>
      <c r="AN1319" s="43"/>
      <c r="AO1319" s="43"/>
      <c r="AP1319" s="43"/>
      <c r="AQ1319" s="43"/>
      <c r="AR1319" s="43"/>
      <c r="AS1319" s="43"/>
      <c r="AT1319" s="43"/>
      <c r="AU1319" s="43"/>
      <c r="AV1319" s="43"/>
      <c r="AW1319" s="43"/>
      <c r="AX1319" s="43"/>
      <c r="AY1319" s="43"/>
      <c r="AZ1319" s="43"/>
      <c r="BA1319" s="43"/>
      <c r="BB1319" s="43"/>
      <c r="BC1319" s="43"/>
      <c r="BD1319" s="43"/>
      <c r="BE1319" s="43"/>
      <c r="BF1319" s="43"/>
      <c r="BG1319" s="43"/>
      <c r="BH1319" s="43"/>
      <c r="BI1319" s="43"/>
      <c r="BJ1319" s="43"/>
      <c r="BK1319" s="43"/>
      <c r="BL1319" s="43"/>
      <c r="BM1319" s="43"/>
      <c r="BN1319" s="43"/>
      <c r="BO1319" s="43"/>
      <c r="BP1319" s="43"/>
      <c r="BQ1319" s="43"/>
      <c r="BR1319" s="43"/>
      <c r="BS1319" s="43"/>
      <c r="BT1319" s="43"/>
      <c r="BU1319" s="43"/>
      <c r="BV1319" s="43"/>
      <c r="BW1319" s="43"/>
      <c r="BX1319" s="43"/>
      <c r="BY1319" s="43"/>
      <c r="BZ1319" s="43"/>
      <c r="CA1319" s="43"/>
      <c r="CB1319" s="43"/>
      <c r="CC1319" s="43"/>
      <c r="CD1319" s="43"/>
      <c r="CE1319" s="43"/>
      <c r="CF1319" s="43"/>
    </row>
    <row r="1320" spans="18:84">
      <c r="R1320" s="43"/>
      <c r="S1320" s="43"/>
      <c r="T1320" s="43"/>
      <c r="U1320" s="43"/>
      <c r="V1320" s="43"/>
      <c r="W1320" s="43"/>
      <c r="X1320" s="43"/>
      <c r="Y1320" s="43"/>
      <c r="Z1320" s="43"/>
      <c r="AA1320" s="43"/>
      <c r="AB1320" s="43"/>
      <c r="AC1320" s="43"/>
      <c r="AD1320" s="43"/>
      <c r="AE1320" s="43"/>
      <c r="AF1320" s="43"/>
      <c r="AG1320" s="43"/>
      <c r="AH1320" s="43"/>
      <c r="AI1320" s="43"/>
      <c r="AJ1320" s="43"/>
      <c r="AK1320" s="43"/>
      <c r="AL1320" s="43"/>
      <c r="AM1320" s="43"/>
      <c r="AN1320" s="43"/>
      <c r="AO1320" s="43"/>
      <c r="AP1320" s="43"/>
      <c r="AQ1320" s="43"/>
      <c r="AR1320" s="43"/>
      <c r="AS1320" s="43"/>
      <c r="AT1320" s="43"/>
      <c r="AU1320" s="43"/>
      <c r="AV1320" s="43"/>
      <c r="AW1320" s="43"/>
      <c r="AX1320" s="43"/>
      <c r="AY1320" s="43"/>
      <c r="AZ1320" s="43"/>
      <c r="BA1320" s="43"/>
      <c r="BB1320" s="43"/>
      <c r="BC1320" s="43"/>
      <c r="BD1320" s="43"/>
      <c r="BE1320" s="43"/>
      <c r="BF1320" s="43"/>
      <c r="BG1320" s="43"/>
      <c r="BH1320" s="43"/>
      <c r="BI1320" s="43"/>
      <c r="BJ1320" s="43"/>
      <c r="BK1320" s="43"/>
      <c r="BL1320" s="43"/>
      <c r="BM1320" s="43"/>
      <c r="BN1320" s="43"/>
      <c r="BO1320" s="43"/>
      <c r="BP1320" s="43"/>
      <c r="BQ1320" s="43"/>
      <c r="BR1320" s="43"/>
      <c r="BS1320" s="43"/>
      <c r="BT1320" s="43"/>
      <c r="BU1320" s="43"/>
      <c r="BV1320" s="43"/>
      <c r="BW1320" s="43"/>
      <c r="BX1320" s="43"/>
      <c r="BY1320" s="43"/>
      <c r="BZ1320" s="43"/>
      <c r="CA1320" s="43"/>
      <c r="CB1320" s="43"/>
      <c r="CC1320" s="43"/>
      <c r="CD1320" s="43"/>
      <c r="CE1320" s="43"/>
      <c r="CF1320" s="43"/>
    </row>
    <row r="1321" spans="18:84">
      <c r="R1321" s="43"/>
      <c r="S1321" s="43"/>
      <c r="T1321" s="43"/>
      <c r="U1321" s="43"/>
      <c r="V1321" s="43"/>
      <c r="W1321" s="43"/>
      <c r="X1321" s="43"/>
      <c r="Y1321" s="43"/>
      <c r="Z1321" s="43"/>
      <c r="AA1321" s="43"/>
      <c r="AB1321" s="43"/>
      <c r="AC1321" s="43"/>
      <c r="AD1321" s="43"/>
      <c r="AE1321" s="43"/>
      <c r="AF1321" s="43"/>
      <c r="AG1321" s="43"/>
      <c r="AH1321" s="43"/>
      <c r="AI1321" s="43"/>
      <c r="AJ1321" s="43"/>
      <c r="AK1321" s="43"/>
      <c r="AL1321" s="43"/>
      <c r="AM1321" s="43"/>
      <c r="AN1321" s="43"/>
      <c r="AO1321" s="43"/>
      <c r="AP1321" s="43"/>
      <c r="AQ1321" s="43"/>
      <c r="AR1321" s="43"/>
      <c r="AS1321" s="43"/>
      <c r="AT1321" s="43"/>
      <c r="AU1321" s="43"/>
      <c r="AV1321" s="43"/>
      <c r="AW1321" s="43"/>
      <c r="AX1321" s="43"/>
      <c r="AY1321" s="43"/>
      <c r="AZ1321" s="43"/>
      <c r="BA1321" s="43"/>
      <c r="BB1321" s="43"/>
      <c r="BC1321" s="43"/>
      <c r="BD1321" s="43"/>
      <c r="BE1321" s="43"/>
      <c r="BF1321" s="43"/>
      <c r="BG1321" s="43"/>
      <c r="BH1321" s="43"/>
      <c r="BI1321" s="43"/>
      <c r="BJ1321" s="43"/>
      <c r="BK1321" s="43"/>
      <c r="BL1321" s="43"/>
      <c r="BM1321" s="43"/>
      <c r="BN1321" s="43"/>
      <c r="BO1321" s="43"/>
      <c r="BP1321" s="43"/>
      <c r="BQ1321" s="43"/>
      <c r="BR1321" s="43"/>
      <c r="BS1321" s="43"/>
      <c r="BT1321" s="43"/>
      <c r="BU1321" s="43"/>
      <c r="BV1321" s="43"/>
      <c r="BW1321" s="43"/>
      <c r="BX1321" s="43"/>
      <c r="BY1321" s="43"/>
      <c r="BZ1321" s="43"/>
      <c r="CA1321" s="43"/>
      <c r="CB1321" s="43"/>
      <c r="CC1321" s="43"/>
      <c r="CD1321" s="43"/>
      <c r="CE1321" s="43"/>
      <c r="CF1321" s="43"/>
    </row>
    <row r="1322" spans="18:84">
      <c r="R1322" s="43"/>
      <c r="S1322" s="43"/>
      <c r="T1322" s="43"/>
      <c r="U1322" s="43"/>
      <c r="V1322" s="43"/>
      <c r="W1322" s="43"/>
      <c r="X1322" s="43"/>
      <c r="Y1322" s="43"/>
      <c r="Z1322" s="43"/>
      <c r="AA1322" s="43"/>
      <c r="AB1322" s="43"/>
      <c r="AC1322" s="43"/>
      <c r="AD1322" s="43"/>
      <c r="AE1322" s="43"/>
      <c r="AF1322" s="43"/>
      <c r="AG1322" s="43"/>
      <c r="AH1322" s="43"/>
      <c r="AI1322" s="43"/>
      <c r="AJ1322" s="43"/>
      <c r="AK1322" s="43"/>
      <c r="AL1322" s="43"/>
      <c r="AM1322" s="43"/>
      <c r="AN1322" s="43"/>
      <c r="AO1322" s="43"/>
      <c r="AP1322" s="43"/>
      <c r="AQ1322" s="43"/>
      <c r="AR1322" s="43"/>
      <c r="AS1322" s="43"/>
      <c r="AT1322" s="43"/>
      <c r="AU1322" s="43"/>
      <c r="AV1322" s="43"/>
      <c r="AW1322" s="43"/>
      <c r="AX1322" s="43"/>
      <c r="AY1322" s="43"/>
      <c r="AZ1322" s="43"/>
      <c r="BA1322" s="43"/>
      <c r="BB1322" s="43"/>
      <c r="BC1322" s="43"/>
      <c r="BD1322" s="43"/>
      <c r="BE1322" s="43"/>
      <c r="BF1322" s="43"/>
      <c r="BG1322" s="43"/>
      <c r="BH1322" s="43"/>
      <c r="BI1322" s="43"/>
      <c r="BJ1322" s="43"/>
      <c r="BK1322" s="43"/>
      <c r="BL1322" s="43"/>
      <c r="BM1322" s="43"/>
      <c r="BN1322" s="43"/>
      <c r="BO1322" s="43"/>
      <c r="BP1322" s="43"/>
      <c r="BQ1322" s="43"/>
      <c r="BR1322" s="43"/>
      <c r="BS1322" s="43"/>
      <c r="BT1322" s="43"/>
      <c r="BU1322" s="43"/>
      <c r="BV1322" s="43"/>
      <c r="BW1322" s="43"/>
      <c r="BX1322" s="43"/>
      <c r="BY1322" s="43"/>
      <c r="BZ1322" s="43"/>
      <c r="CA1322" s="43"/>
      <c r="CB1322" s="43"/>
      <c r="CC1322" s="43"/>
      <c r="CD1322" s="43"/>
      <c r="CE1322" s="43"/>
      <c r="CF1322" s="43"/>
    </row>
    <row r="1323" spans="18:84">
      <c r="R1323" s="43"/>
      <c r="S1323" s="43"/>
      <c r="T1323" s="43"/>
      <c r="U1323" s="43"/>
      <c r="V1323" s="43"/>
      <c r="W1323" s="43"/>
      <c r="X1323" s="43"/>
      <c r="Y1323" s="43"/>
      <c r="Z1323" s="43"/>
      <c r="AA1323" s="43"/>
      <c r="AB1323" s="43"/>
      <c r="AC1323" s="43"/>
      <c r="AD1323" s="43"/>
      <c r="AE1323" s="43"/>
      <c r="AF1323" s="43"/>
      <c r="AG1323" s="43"/>
      <c r="AH1323" s="43"/>
      <c r="AI1323" s="43"/>
      <c r="AJ1323" s="43"/>
      <c r="AK1323" s="43"/>
      <c r="AL1323" s="43"/>
      <c r="AM1323" s="43"/>
      <c r="AN1323" s="43"/>
      <c r="AO1323" s="43"/>
      <c r="AP1323" s="43"/>
      <c r="AQ1323" s="43"/>
      <c r="AR1323" s="43"/>
      <c r="AS1323" s="43"/>
      <c r="AT1323" s="43"/>
      <c r="AU1323" s="43"/>
      <c r="AV1323" s="43"/>
      <c r="AW1323" s="43"/>
      <c r="AX1323" s="43"/>
      <c r="AY1323" s="43"/>
      <c r="AZ1323" s="43"/>
      <c r="BA1323" s="43"/>
      <c r="BB1323" s="43"/>
      <c r="BC1323" s="43"/>
      <c r="BD1323" s="43"/>
      <c r="BE1323" s="43"/>
      <c r="BF1323" s="43"/>
      <c r="BG1323" s="43"/>
      <c r="BH1323" s="43"/>
      <c r="BI1323" s="43"/>
      <c r="BJ1323" s="43"/>
      <c r="BK1323" s="43"/>
      <c r="BL1323" s="43"/>
      <c r="BM1323" s="43"/>
      <c r="BN1323" s="43"/>
      <c r="BO1323" s="43"/>
      <c r="BP1323" s="43"/>
      <c r="BQ1323" s="43"/>
      <c r="BR1323" s="43"/>
      <c r="BS1323" s="43"/>
      <c r="BT1323" s="43"/>
      <c r="BU1323" s="43"/>
      <c r="BV1323" s="43"/>
      <c r="BW1323" s="43"/>
      <c r="BX1323" s="43"/>
      <c r="BY1323" s="43"/>
      <c r="BZ1323" s="43"/>
      <c r="CA1323" s="43"/>
      <c r="CB1323" s="43"/>
      <c r="CC1323" s="43"/>
      <c r="CD1323" s="43"/>
      <c r="CE1323" s="43"/>
      <c r="CF1323" s="43"/>
    </row>
    <row r="1324" spans="18:84">
      <c r="R1324" s="43"/>
      <c r="S1324" s="43"/>
      <c r="T1324" s="43"/>
      <c r="U1324" s="43"/>
      <c r="V1324" s="43"/>
      <c r="W1324" s="43"/>
      <c r="X1324" s="43"/>
      <c r="Y1324" s="43"/>
      <c r="Z1324" s="43"/>
      <c r="AA1324" s="43"/>
      <c r="AB1324" s="43"/>
      <c r="AC1324" s="43"/>
      <c r="AD1324" s="43"/>
      <c r="AE1324" s="43"/>
      <c r="AF1324" s="43"/>
      <c r="AG1324" s="43"/>
      <c r="AH1324" s="43"/>
      <c r="AI1324" s="43"/>
      <c r="AJ1324" s="43"/>
      <c r="AK1324" s="43"/>
      <c r="AL1324" s="43"/>
      <c r="AM1324" s="43"/>
      <c r="AN1324" s="43"/>
      <c r="AO1324" s="43"/>
      <c r="AP1324" s="43"/>
      <c r="AQ1324" s="43"/>
      <c r="AR1324" s="43"/>
      <c r="AS1324" s="43"/>
      <c r="AT1324" s="43"/>
      <c r="AU1324" s="43"/>
      <c r="AV1324" s="43"/>
      <c r="AW1324" s="43"/>
      <c r="AX1324" s="43"/>
      <c r="AY1324" s="43"/>
      <c r="AZ1324" s="43"/>
      <c r="BA1324" s="43"/>
      <c r="BB1324" s="43"/>
      <c r="BC1324" s="43"/>
      <c r="BD1324" s="43"/>
      <c r="BE1324" s="43"/>
      <c r="BF1324" s="43"/>
      <c r="BG1324" s="43"/>
      <c r="BH1324" s="43"/>
      <c r="BI1324" s="43"/>
      <c r="BJ1324" s="43"/>
      <c r="BK1324" s="43"/>
      <c r="BL1324" s="43"/>
      <c r="BM1324" s="43"/>
      <c r="BN1324" s="43"/>
      <c r="BO1324" s="43"/>
      <c r="BP1324" s="43"/>
      <c r="BQ1324" s="43"/>
      <c r="BR1324" s="43"/>
      <c r="BS1324" s="43"/>
      <c r="BT1324" s="43"/>
      <c r="BU1324" s="43"/>
      <c r="BV1324" s="43"/>
      <c r="BW1324" s="43"/>
      <c r="BX1324" s="43"/>
      <c r="BY1324" s="43"/>
      <c r="BZ1324" s="43"/>
      <c r="CA1324" s="43"/>
      <c r="CB1324" s="43"/>
      <c r="CC1324" s="43"/>
      <c r="CD1324" s="43"/>
      <c r="CE1324" s="43"/>
      <c r="CF1324" s="43"/>
    </row>
    <row r="1325" spans="18:84">
      <c r="R1325" s="43"/>
      <c r="S1325" s="43"/>
      <c r="T1325" s="43"/>
      <c r="U1325" s="43"/>
      <c r="V1325" s="43"/>
      <c r="W1325" s="43"/>
      <c r="X1325" s="43"/>
      <c r="Y1325" s="43"/>
      <c r="Z1325" s="43"/>
      <c r="AA1325" s="43"/>
      <c r="AB1325" s="43"/>
      <c r="AC1325" s="43"/>
      <c r="AD1325" s="43"/>
      <c r="AE1325" s="43"/>
      <c r="AF1325" s="43"/>
      <c r="AG1325" s="43"/>
      <c r="AH1325" s="43"/>
      <c r="AI1325" s="43"/>
      <c r="AJ1325" s="43"/>
      <c r="AK1325" s="43"/>
      <c r="AL1325" s="43"/>
      <c r="AM1325" s="43"/>
      <c r="AN1325" s="43"/>
      <c r="AO1325" s="43"/>
      <c r="AP1325" s="43"/>
      <c r="AQ1325" s="43"/>
      <c r="AR1325" s="43"/>
      <c r="AS1325" s="43"/>
      <c r="AT1325" s="43"/>
      <c r="AU1325" s="43"/>
      <c r="AV1325" s="43"/>
      <c r="AW1325" s="43"/>
      <c r="AX1325" s="43"/>
      <c r="AY1325" s="43"/>
      <c r="AZ1325" s="43"/>
      <c r="BA1325" s="43"/>
      <c r="BB1325" s="43"/>
      <c r="BC1325" s="43"/>
      <c r="BD1325" s="43"/>
      <c r="BE1325" s="43"/>
      <c r="BF1325" s="43"/>
      <c r="BG1325" s="43"/>
      <c r="BH1325" s="43"/>
      <c r="BI1325" s="43"/>
      <c r="BJ1325" s="43"/>
      <c r="BK1325" s="43"/>
      <c r="BL1325" s="43"/>
      <c r="BM1325" s="43"/>
      <c r="BN1325" s="43"/>
      <c r="BO1325" s="43"/>
      <c r="BP1325" s="43"/>
      <c r="BQ1325" s="43"/>
      <c r="BR1325" s="43"/>
      <c r="BS1325" s="43"/>
      <c r="BT1325" s="43"/>
      <c r="BU1325" s="43"/>
      <c r="BV1325" s="43"/>
      <c r="BW1325" s="43"/>
      <c r="BX1325" s="43"/>
      <c r="BY1325" s="43"/>
      <c r="BZ1325" s="43"/>
      <c r="CA1325" s="43"/>
      <c r="CB1325" s="43"/>
      <c r="CC1325" s="43"/>
      <c r="CD1325" s="43"/>
      <c r="CE1325" s="43"/>
      <c r="CF1325" s="43"/>
    </row>
    <row r="1326" spans="18:84">
      <c r="R1326" s="43"/>
      <c r="S1326" s="43"/>
      <c r="T1326" s="43"/>
      <c r="U1326" s="43"/>
      <c r="V1326" s="43"/>
      <c r="W1326" s="43"/>
      <c r="X1326" s="43"/>
      <c r="Y1326" s="43"/>
      <c r="Z1326" s="43"/>
      <c r="AA1326" s="43"/>
      <c r="AB1326" s="43"/>
      <c r="AC1326" s="43"/>
      <c r="AD1326" s="43"/>
      <c r="AE1326" s="43"/>
      <c r="AF1326" s="43"/>
      <c r="AG1326" s="43"/>
      <c r="AH1326" s="43"/>
      <c r="AI1326" s="43"/>
      <c r="AJ1326" s="43"/>
      <c r="AK1326" s="43"/>
      <c r="AL1326" s="43"/>
      <c r="AM1326" s="43"/>
      <c r="AN1326" s="43"/>
      <c r="AO1326" s="43"/>
      <c r="AP1326" s="43"/>
      <c r="AQ1326" s="43"/>
      <c r="AR1326" s="43"/>
      <c r="AS1326" s="43"/>
      <c r="AT1326" s="43"/>
      <c r="AU1326" s="43"/>
      <c r="AV1326" s="43"/>
      <c r="AW1326" s="43"/>
      <c r="AX1326" s="43"/>
      <c r="AY1326" s="43"/>
      <c r="AZ1326" s="43"/>
      <c r="BA1326" s="43"/>
      <c r="BB1326" s="43"/>
      <c r="BC1326" s="43"/>
      <c r="BD1326" s="43"/>
      <c r="BE1326" s="43"/>
      <c r="BF1326" s="43"/>
      <c r="BG1326" s="43"/>
      <c r="BH1326" s="43"/>
      <c r="BI1326" s="43"/>
      <c r="BJ1326" s="43"/>
      <c r="BK1326" s="43"/>
      <c r="BL1326" s="43"/>
      <c r="BM1326" s="43"/>
      <c r="BN1326" s="43"/>
      <c r="BO1326" s="43"/>
      <c r="BP1326" s="43"/>
      <c r="BQ1326" s="43"/>
      <c r="BR1326" s="43"/>
      <c r="BS1326" s="43"/>
      <c r="BT1326" s="43"/>
      <c r="BU1326" s="43"/>
      <c r="BV1326" s="43"/>
      <c r="BW1326" s="43"/>
      <c r="BX1326" s="43"/>
      <c r="BY1326" s="43"/>
      <c r="BZ1326" s="43"/>
      <c r="CA1326" s="43"/>
      <c r="CB1326" s="43"/>
      <c r="CC1326" s="43"/>
      <c r="CD1326" s="43"/>
      <c r="CE1326" s="43"/>
      <c r="CF1326" s="43"/>
    </row>
    <row r="1327" spans="18:84">
      <c r="R1327" s="43"/>
      <c r="S1327" s="43"/>
      <c r="T1327" s="43"/>
      <c r="U1327" s="43"/>
      <c r="V1327" s="43"/>
      <c r="W1327" s="43"/>
      <c r="X1327" s="43"/>
      <c r="Y1327" s="43"/>
      <c r="Z1327" s="43"/>
      <c r="AA1327" s="43"/>
      <c r="AB1327" s="43"/>
      <c r="AC1327" s="43"/>
      <c r="AD1327" s="43"/>
      <c r="AE1327" s="43"/>
      <c r="AF1327" s="43"/>
      <c r="AG1327" s="43"/>
      <c r="AH1327" s="43"/>
      <c r="AI1327" s="43"/>
      <c r="AJ1327" s="43"/>
      <c r="AK1327" s="43"/>
      <c r="AL1327" s="43"/>
      <c r="AM1327" s="43"/>
      <c r="AN1327" s="43"/>
      <c r="AO1327" s="43"/>
      <c r="AP1327" s="43"/>
      <c r="AQ1327" s="43"/>
      <c r="AR1327" s="43"/>
      <c r="AS1327" s="43"/>
      <c r="AT1327" s="43"/>
      <c r="AU1327" s="43"/>
      <c r="AV1327" s="43"/>
      <c r="AW1327" s="43"/>
      <c r="AX1327" s="43"/>
      <c r="AY1327" s="43"/>
      <c r="AZ1327" s="43"/>
      <c r="BA1327" s="43"/>
      <c r="BB1327" s="43"/>
      <c r="BC1327" s="43"/>
      <c r="BD1327" s="43"/>
      <c r="BE1327" s="43"/>
      <c r="BF1327" s="43"/>
      <c r="BG1327" s="43"/>
      <c r="BH1327" s="43"/>
      <c r="BI1327" s="43"/>
      <c r="BJ1327" s="43"/>
      <c r="BK1327" s="43"/>
      <c r="BL1327" s="43"/>
      <c r="BM1327" s="43"/>
      <c r="BN1327" s="43"/>
      <c r="BO1327" s="43"/>
      <c r="BP1327" s="43"/>
      <c r="BQ1327" s="43"/>
      <c r="BR1327" s="43"/>
      <c r="BS1327" s="43"/>
      <c r="BT1327" s="43"/>
      <c r="BU1327" s="43"/>
      <c r="BV1327" s="43"/>
      <c r="BW1327" s="43"/>
      <c r="BX1327" s="43"/>
      <c r="BY1327" s="43"/>
      <c r="BZ1327" s="43"/>
      <c r="CA1327" s="43"/>
      <c r="CB1327" s="43"/>
      <c r="CC1327" s="43"/>
      <c r="CD1327" s="43"/>
      <c r="CE1327" s="43"/>
      <c r="CF1327" s="43"/>
    </row>
    <row r="1328" spans="18:84">
      <c r="R1328" s="43"/>
      <c r="S1328" s="43"/>
      <c r="T1328" s="43"/>
      <c r="U1328" s="43"/>
      <c r="V1328" s="43"/>
      <c r="W1328" s="43"/>
      <c r="X1328" s="43"/>
      <c r="Y1328" s="43"/>
      <c r="Z1328" s="43"/>
      <c r="AA1328" s="43"/>
      <c r="AB1328" s="43"/>
      <c r="AC1328" s="43"/>
      <c r="AD1328" s="43"/>
      <c r="AE1328" s="43"/>
      <c r="AF1328" s="43"/>
      <c r="AG1328" s="43"/>
      <c r="AH1328" s="43"/>
      <c r="AI1328" s="43"/>
      <c r="AJ1328" s="43"/>
      <c r="AK1328" s="43"/>
      <c r="AL1328" s="43"/>
      <c r="AM1328" s="43"/>
      <c r="AN1328" s="43"/>
      <c r="AO1328" s="43"/>
      <c r="AP1328" s="43"/>
      <c r="AQ1328" s="43"/>
      <c r="AR1328" s="43"/>
      <c r="AS1328" s="43"/>
      <c r="AT1328" s="43"/>
      <c r="AU1328" s="43"/>
      <c r="AV1328" s="43"/>
      <c r="AW1328" s="43"/>
      <c r="AX1328" s="43"/>
      <c r="AY1328" s="43"/>
      <c r="AZ1328" s="43"/>
      <c r="BA1328" s="43"/>
      <c r="BB1328" s="43"/>
      <c r="BC1328" s="43"/>
      <c r="BD1328" s="43"/>
      <c r="BE1328" s="43"/>
      <c r="BF1328" s="43"/>
      <c r="BG1328" s="43"/>
      <c r="BH1328" s="43"/>
      <c r="BI1328" s="43"/>
      <c r="BJ1328" s="43"/>
      <c r="BK1328" s="43"/>
      <c r="BL1328" s="43"/>
      <c r="BM1328" s="43"/>
      <c r="BN1328" s="43"/>
      <c r="BO1328" s="43"/>
      <c r="BP1328" s="43"/>
      <c r="BQ1328" s="43"/>
      <c r="BR1328" s="43"/>
      <c r="BS1328" s="43"/>
      <c r="BT1328" s="43"/>
      <c r="BU1328" s="43"/>
      <c r="BV1328" s="43"/>
      <c r="BW1328" s="43"/>
      <c r="BX1328" s="43"/>
      <c r="BY1328" s="43"/>
      <c r="BZ1328" s="43"/>
      <c r="CA1328" s="43"/>
      <c r="CB1328" s="43"/>
      <c r="CC1328" s="43"/>
      <c r="CD1328" s="43"/>
      <c r="CE1328" s="43"/>
      <c r="CF1328" s="43"/>
    </row>
    <row r="1329" spans="18:84">
      <c r="R1329" s="43"/>
      <c r="S1329" s="43"/>
      <c r="T1329" s="43"/>
      <c r="U1329" s="43"/>
      <c r="V1329" s="43"/>
      <c r="W1329" s="43"/>
      <c r="X1329" s="43"/>
      <c r="Y1329" s="43"/>
      <c r="Z1329" s="43"/>
      <c r="AA1329" s="43"/>
      <c r="AB1329" s="43"/>
      <c r="AC1329" s="43"/>
      <c r="AD1329" s="43"/>
      <c r="AE1329" s="43"/>
      <c r="AF1329" s="43"/>
      <c r="AG1329" s="43"/>
      <c r="AH1329" s="43"/>
      <c r="AI1329" s="43"/>
      <c r="AJ1329" s="43"/>
      <c r="AK1329" s="43"/>
      <c r="AL1329" s="43"/>
      <c r="AM1329" s="43"/>
      <c r="AN1329" s="43"/>
      <c r="AO1329" s="43"/>
      <c r="AP1329" s="43"/>
      <c r="AQ1329" s="43"/>
      <c r="AR1329" s="43"/>
      <c r="AS1329" s="43"/>
      <c r="AT1329" s="43"/>
      <c r="AU1329" s="43"/>
      <c r="AV1329" s="43"/>
      <c r="AW1329" s="43"/>
      <c r="AX1329" s="43"/>
      <c r="AY1329" s="43"/>
      <c r="AZ1329" s="43"/>
      <c r="BA1329" s="43"/>
      <c r="BB1329" s="43"/>
      <c r="BC1329" s="43"/>
      <c r="BD1329" s="43"/>
      <c r="BE1329" s="43"/>
      <c r="BF1329" s="43"/>
      <c r="BG1329" s="43"/>
      <c r="BH1329" s="43"/>
      <c r="BI1329" s="43"/>
      <c r="BJ1329" s="43"/>
      <c r="BK1329" s="43"/>
      <c r="BL1329" s="43"/>
      <c r="BM1329" s="43"/>
      <c r="BN1329" s="43"/>
      <c r="BO1329" s="43"/>
      <c r="BP1329" s="43"/>
      <c r="BQ1329" s="43"/>
      <c r="BR1329" s="43"/>
      <c r="BS1329" s="43"/>
      <c r="BT1329" s="43"/>
      <c r="BU1329" s="43"/>
      <c r="BV1329" s="43"/>
      <c r="BW1329" s="43"/>
      <c r="BX1329" s="43"/>
      <c r="BY1329" s="43"/>
      <c r="BZ1329" s="43"/>
      <c r="CA1329" s="43"/>
      <c r="CB1329" s="43"/>
      <c r="CC1329" s="43"/>
      <c r="CD1329" s="43"/>
      <c r="CE1329" s="43"/>
      <c r="CF1329" s="43"/>
    </row>
    <row r="1330" spans="18:84">
      <c r="R1330" s="43"/>
      <c r="S1330" s="43"/>
      <c r="T1330" s="43"/>
      <c r="U1330" s="43"/>
      <c r="V1330" s="43"/>
      <c r="W1330" s="43"/>
      <c r="X1330" s="43"/>
      <c r="Y1330" s="43"/>
      <c r="Z1330" s="43"/>
      <c r="AA1330" s="43"/>
      <c r="AB1330" s="43"/>
      <c r="AC1330" s="43"/>
      <c r="AD1330" s="43"/>
      <c r="AE1330" s="43"/>
      <c r="AF1330" s="43"/>
      <c r="AG1330" s="43"/>
      <c r="AH1330" s="43"/>
      <c r="AI1330" s="43"/>
      <c r="AJ1330" s="43"/>
      <c r="AK1330" s="43"/>
      <c r="AL1330" s="43"/>
      <c r="AM1330" s="43"/>
      <c r="AN1330" s="43"/>
      <c r="AO1330" s="43"/>
      <c r="AP1330" s="43"/>
      <c r="AQ1330" s="43"/>
      <c r="AR1330" s="43"/>
      <c r="AS1330" s="43"/>
      <c r="AT1330" s="43"/>
      <c r="AU1330" s="43"/>
      <c r="AV1330" s="43"/>
      <c r="AW1330" s="43"/>
      <c r="AX1330" s="43"/>
      <c r="AY1330" s="43"/>
      <c r="AZ1330" s="43"/>
      <c r="BA1330" s="43"/>
      <c r="BB1330" s="43"/>
      <c r="BC1330" s="43"/>
      <c r="BD1330" s="43"/>
      <c r="BE1330" s="43"/>
      <c r="BF1330" s="43"/>
      <c r="BG1330" s="43"/>
      <c r="BH1330" s="43"/>
      <c r="BI1330" s="43"/>
      <c r="BJ1330" s="43"/>
      <c r="BK1330" s="43"/>
      <c r="BL1330" s="43"/>
      <c r="BM1330" s="43"/>
      <c r="BN1330" s="43"/>
      <c r="BO1330" s="43"/>
      <c r="BP1330" s="43"/>
      <c r="BQ1330" s="43"/>
      <c r="BR1330" s="43"/>
      <c r="BS1330" s="43"/>
      <c r="BT1330" s="43"/>
      <c r="BU1330" s="43"/>
      <c r="BV1330" s="43"/>
      <c r="BW1330" s="43"/>
      <c r="BX1330" s="43"/>
      <c r="BY1330" s="43"/>
      <c r="BZ1330" s="43"/>
      <c r="CA1330" s="43"/>
      <c r="CB1330" s="43"/>
      <c r="CC1330" s="43"/>
      <c r="CD1330" s="43"/>
      <c r="CE1330" s="43"/>
      <c r="CF1330" s="43"/>
    </row>
    <row r="1331" spans="18:84">
      <c r="R1331" s="43"/>
      <c r="S1331" s="43"/>
      <c r="T1331" s="43"/>
      <c r="U1331" s="43"/>
      <c r="V1331" s="43"/>
      <c r="W1331" s="43"/>
      <c r="X1331" s="43"/>
      <c r="Y1331" s="43"/>
      <c r="Z1331" s="43"/>
      <c r="AA1331" s="43"/>
      <c r="AB1331" s="43"/>
      <c r="AC1331" s="43"/>
      <c r="AD1331" s="43"/>
      <c r="AE1331" s="43"/>
      <c r="AF1331" s="43"/>
      <c r="AG1331" s="43"/>
      <c r="AH1331" s="43"/>
      <c r="AI1331" s="43"/>
      <c r="AJ1331" s="43"/>
      <c r="AK1331" s="43"/>
      <c r="AL1331" s="43"/>
      <c r="AM1331" s="43"/>
      <c r="AN1331" s="43"/>
      <c r="AO1331" s="43"/>
      <c r="AP1331" s="43"/>
      <c r="AQ1331" s="43"/>
      <c r="AR1331" s="43"/>
      <c r="AS1331" s="43"/>
      <c r="AT1331" s="43"/>
      <c r="AU1331" s="43"/>
      <c r="AV1331" s="43"/>
      <c r="AW1331" s="43"/>
      <c r="AX1331" s="43"/>
      <c r="AY1331" s="43"/>
      <c r="AZ1331" s="43"/>
      <c r="BA1331" s="43"/>
      <c r="BB1331" s="43"/>
      <c r="BC1331" s="43"/>
      <c r="BD1331" s="43"/>
      <c r="BE1331" s="43"/>
      <c r="BF1331" s="43"/>
      <c r="BG1331" s="43"/>
      <c r="BH1331" s="43"/>
      <c r="BI1331" s="43"/>
      <c r="BJ1331" s="43"/>
      <c r="BK1331" s="43"/>
      <c r="BL1331" s="43"/>
      <c r="BM1331" s="43"/>
      <c r="BN1331" s="43"/>
      <c r="BO1331" s="43"/>
      <c r="BP1331" s="43"/>
      <c r="BQ1331" s="43"/>
      <c r="BR1331" s="43"/>
      <c r="BS1331" s="43"/>
      <c r="BT1331" s="43"/>
      <c r="BU1331" s="43"/>
      <c r="BV1331" s="43"/>
      <c r="BW1331" s="43"/>
      <c r="BX1331" s="43"/>
      <c r="BY1331" s="43"/>
      <c r="BZ1331" s="43"/>
      <c r="CA1331" s="43"/>
      <c r="CB1331" s="43"/>
      <c r="CC1331" s="43"/>
      <c r="CD1331" s="43"/>
      <c r="CE1331" s="43"/>
      <c r="CF1331" s="43"/>
    </row>
    <row r="1332" spans="18:84">
      <c r="R1332" s="43"/>
      <c r="S1332" s="43"/>
      <c r="T1332" s="43"/>
      <c r="U1332" s="43"/>
      <c r="V1332" s="43"/>
      <c r="W1332" s="43"/>
      <c r="X1332" s="43"/>
      <c r="Y1332" s="43"/>
      <c r="Z1332" s="43"/>
      <c r="AA1332" s="43"/>
      <c r="AB1332" s="43"/>
      <c r="AC1332" s="43"/>
      <c r="AD1332" s="43"/>
      <c r="AE1332" s="43"/>
      <c r="AF1332" s="43"/>
      <c r="AG1332" s="43"/>
      <c r="AH1332" s="43"/>
      <c r="AI1332" s="43"/>
      <c r="AJ1332" s="43"/>
      <c r="AK1332" s="43"/>
      <c r="AL1332" s="43"/>
      <c r="AM1332" s="43"/>
      <c r="AN1332" s="43"/>
      <c r="AO1332" s="43"/>
      <c r="AP1332" s="43"/>
      <c r="AQ1332" s="43"/>
      <c r="AR1332" s="43"/>
      <c r="AS1332" s="43"/>
      <c r="AT1332" s="43"/>
      <c r="AU1332" s="43"/>
      <c r="AV1332" s="43"/>
      <c r="AW1332" s="43"/>
      <c r="AX1332" s="43"/>
      <c r="AY1332" s="43"/>
      <c r="AZ1332" s="43"/>
      <c r="BA1332" s="43"/>
      <c r="BB1332" s="43"/>
      <c r="BC1332" s="43"/>
      <c r="BD1332" s="43"/>
      <c r="BE1332" s="43"/>
      <c r="BF1332" s="43"/>
      <c r="BG1332" s="43"/>
      <c r="BH1332" s="43"/>
      <c r="BI1332" s="43"/>
      <c r="BJ1332" s="43"/>
      <c r="BK1332" s="43"/>
      <c r="BL1332" s="43"/>
      <c r="BM1332" s="43"/>
      <c r="BN1332" s="43"/>
      <c r="BO1332" s="43"/>
      <c r="BP1332" s="43"/>
      <c r="BQ1332" s="43"/>
      <c r="BR1332" s="43"/>
      <c r="BS1332" s="43"/>
      <c r="BT1332" s="43"/>
      <c r="BU1332" s="43"/>
      <c r="BV1332" s="43"/>
      <c r="BW1332" s="43"/>
      <c r="BX1332" s="43"/>
      <c r="BY1332" s="43"/>
      <c r="BZ1332" s="43"/>
      <c r="CA1332" s="43"/>
      <c r="CB1332" s="43"/>
      <c r="CC1332" s="43"/>
      <c r="CD1332" s="43"/>
      <c r="CE1332" s="43"/>
      <c r="CF1332" s="43"/>
    </row>
    <row r="1333" spans="18:84">
      <c r="R1333" s="43"/>
      <c r="S1333" s="43"/>
      <c r="T1333" s="43"/>
      <c r="U1333" s="43"/>
      <c r="V1333" s="43"/>
      <c r="W1333" s="43"/>
      <c r="X1333" s="43"/>
      <c r="Y1333" s="43"/>
      <c r="Z1333" s="43"/>
      <c r="AA1333" s="43"/>
      <c r="AB1333" s="43"/>
      <c r="AC1333" s="43"/>
      <c r="AD1333" s="43"/>
      <c r="AE1333" s="43"/>
      <c r="AF1333" s="43"/>
      <c r="AG1333" s="43"/>
      <c r="AH1333" s="43"/>
      <c r="AI1333" s="43"/>
      <c r="AJ1333" s="43"/>
      <c r="AK1333" s="43"/>
      <c r="AL1333" s="43"/>
      <c r="AM1333" s="43"/>
      <c r="AN1333" s="43"/>
      <c r="AO1333" s="43"/>
      <c r="AP1333" s="43"/>
      <c r="AQ1333" s="43"/>
      <c r="AR1333" s="43"/>
      <c r="AS1333" s="43"/>
      <c r="AT1333" s="43"/>
      <c r="AU1333" s="43"/>
      <c r="AV1333" s="43"/>
      <c r="AW1333" s="43"/>
      <c r="AX1333" s="43"/>
      <c r="AY1333" s="43"/>
      <c r="AZ1333" s="43"/>
      <c r="BA1333" s="43"/>
      <c r="BB1333" s="43"/>
      <c r="BC1333" s="43"/>
      <c r="BD1333" s="43"/>
      <c r="BE1333" s="43"/>
      <c r="BF1333" s="43"/>
      <c r="BG1333" s="43"/>
      <c r="BH1333" s="43"/>
      <c r="BI1333" s="43"/>
      <c r="BJ1333" s="43"/>
      <c r="BK1333" s="43"/>
      <c r="BL1333" s="43"/>
      <c r="BM1333" s="43"/>
      <c r="BN1333" s="43"/>
      <c r="BO1333" s="43"/>
      <c r="BP1333" s="43"/>
      <c r="BQ1333" s="43"/>
      <c r="BR1333" s="43"/>
      <c r="BS1333" s="43"/>
      <c r="BT1333" s="43"/>
      <c r="BU1333" s="43"/>
      <c r="BV1333" s="43"/>
      <c r="BW1333" s="43"/>
      <c r="BX1333" s="43"/>
      <c r="BY1333" s="43"/>
      <c r="BZ1333" s="43"/>
      <c r="CA1333" s="43"/>
      <c r="CB1333" s="43"/>
      <c r="CC1333" s="43"/>
      <c r="CD1333" s="43"/>
      <c r="CE1333" s="43"/>
      <c r="CF1333" s="43"/>
    </row>
    <row r="1334" spans="18:84">
      <c r="R1334" s="43"/>
      <c r="S1334" s="43"/>
      <c r="T1334" s="43"/>
      <c r="U1334" s="43"/>
      <c r="V1334" s="43"/>
      <c r="W1334" s="43"/>
      <c r="X1334" s="43"/>
      <c r="Y1334" s="43"/>
      <c r="Z1334" s="43"/>
      <c r="AA1334" s="43"/>
      <c r="AB1334" s="43"/>
      <c r="AC1334" s="43"/>
      <c r="AD1334" s="43"/>
      <c r="AE1334" s="43"/>
      <c r="AF1334" s="43"/>
      <c r="AG1334" s="43"/>
      <c r="AH1334" s="43"/>
      <c r="AI1334" s="43"/>
      <c r="AJ1334" s="43"/>
      <c r="AK1334" s="43"/>
      <c r="AL1334" s="43"/>
      <c r="AM1334" s="43"/>
      <c r="AN1334" s="43"/>
      <c r="AO1334" s="43"/>
      <c r="AP1334" s="43"/>
      <c r="AQ1334" s="43"/>
      <c r="AR1334" s="43"/>
      <c r="AS1334" s="43"/>
      <c r="AT1334" s="43"/>
      <c r="AU1334" s="43"/>
      <c r="AV1334" s="43"/>
      <c r="AW1334" s="43"/>
      <c r="AX1334" s="43"/>
      <c r="AY1334" s="43"/>
      <c r="AZ1334" s="43"/>
      <c r="BA1334" s="43"/>
      <c r="BB1334" s="43"/>
      <c r="BC1334" s="43"/>
      <c r="BD1334" s="43"/>
      <c r="BE1334" s="43"/>
      <c r="BF1334" s="43"/>
      <c r="BG1334" s="43"/>
      <c r="BH1334" s="43"/>
      <c r="BI1334" s="43"/>
      <c r="BJ1334" s="43"/>
      <c r="BK1334" s="43"/>
      <c r="BL1334" s="43"/>
      <c r="BM1334" s="43"/>
      <c r="BN1334" s="43"/>
      <c r="BO1334" s="43"/>
      <c r="BP1334" s="43"/>
      <c r="BQ1334" s="43"/>
      <c r="BR1334" s="43"/>
      <c r="BS1334" s="43"/>
      <c r="BT1334" s="43"/>
      <c r="BU1334" s="43"/>
      <c r="BV1334" s="43"/>
      <c r="BW1334" s="43"/>
      <c r="BX1334" s="43"/>
      <c r="BY1334" s="43"/>
      <c r="BZ1334" s="43"/>
      <c r="CA1334" s="43"/>
      <c r="CB1334" s="43"/>
      <c r="CC1334" s="43"/>
      <c r="CD1334" s="43"/>
      <c r="CE1334" s="43"/>
      <c r="CF1334" s="43"/>
    </row>
    <row r="1335" spans="18:84">
      <c r="R1335" s="43"/>
      <c r="S1335" s="43"/>
      <c r="T1335" s="43"/>
      <c r="U1335" s="43"/>
      <c r="V1335" s="43"/>
      <c r="W1335" s="43"/>
      <c r="X1335" s="43"/>
      <c r="Y1335" s="43"/>
      <c r="Z1335" s="43"/>
      <c r="AA1335" s="43"/>
      <c r="AB1335" s="43"/>
      <c r="AC1335" s="43"/>
      <c r="AD1335" s="43"/>
      <c r="AE1335" s="43"/>
      <c r="AF1335" s="43"/>
      <c r="AG1335" s="43"/>
      <c r="AH1335" s="43"/>
      <c r="AI1335" s="43"/>
      <c r="AJ1335" s="43"/>
      <c r="AK1335" s="43"/>
      <c r="AL1335" s="43"/>
      <c r="AM1335" s="43"/>
      <c r="AN1335" s="43"/>
      <c r="AO1335" s="43"/>
      <c r="AP1335" s="43"/>
      <c r="AQ1335" s="43"/>
      <c r="AR1335" s="43"/>
      <c r="AS1335" s="43"/>
      <c r="AT1335" s="43"/>
      <c r="AU1335" s="43"/>
      <c r="AV1335" s="43"/>
      <c r="AW1335" s="43"/>
      <c r="AX1335" s="43"/>
      <c r="AY1335" s="43"/>
      <c r="AZ1335" s="43"/>
      <c r="BA1335" s="43"/>
      <c r="BB1335" s="43"/>
      <c r="BC1335" s="43"/>
      <c r="BD1335" s="43"/>
      <c r="BE1335" s="43"/>
      <c r="BF1335" s="43"/>
      <c r="BG1335" s="43"/>
      <c r="BH1335" s="43"/>
      <c r="BI1335" s="43"/>
      <c r="BJ1335" s="43"/>
      <c r="BK1335" s="43"/>
      <c r="BL1335" s="43"/>
      <c r="BM1335" s="43"/>
      <c r="BN1335" s="43"/>
      <c r="BO1335" s="43"/>
      <c r="BP1335" s="43"/>
      <c r="BQ1335" s="43"/>
      <c r="BR1335" s="43"/>
      <c r="BS1335" s="43"/>
      <c r="BT1335" s="43"/>
      <c r="BU1335" s="43"/>
      <c r="BV1335" s="43"/>
      <c r="BW1335" s="43"/>
      <c r="BX1335" s="43"/>
      <c r="BY1335" s="43"/>
      <c r="BZ1335" s="43"/>
      <c r="CA1335" s="43"/>
      <c r="CB1335" s="43"/>
      <c r="CC1335" s="43"/>
      <c r="CD1335" s="43"/>
      <c r="CE1335" s="43"/>
      <c r="CF1335" s="43"/>
    </row>
    <row r="1336" spans="18:84">
      <c r="R1336" s="43"/>
      <c r="S1336" s="43"/>
      <c r="T1336" s="43"/>
      <c r="U1336" s="43"/>
      <c r="V1336" s="43"/>
      <c r="W1336" s="43"/>
      <c r="X1336" s="43"/>
      <c r="Y1336" s="43"/>
      <c r="Z1336" s="43"/>
      <c r="AA1336" s="43"/>
      <c r="AB1336" s="43"/>
      <c r="AC1336" s="43"/>
      <c r="AD1336" s="43"/>
      <c r="AE1336" s="43"/>
      <c r="AF1336" s="43"/>
      <c r="AG1336" s="43"/>
      <c r="AH1336" s="43"/>
      <c r="AI1336" s="43"/>
      <c r="AJ1336" s="43"/>
      <c r="AK1336" s="43"/>
      <c r="AL1336" s="43"/>
      <c r="AM1336" s="43"/>
      <c r="AN1336" s="43"/>
      <c r="AO1336" s="43"/>
      <c r="AP1336" s="43"/>
      <c r="AQ1336" s="43"/>
      <c r="AR1336" s="43"/>
      <c r="AS1336" s="43"/>
      <c r="AT1336" s="43"/>
      <c r="AU1336" s="43"/>
      <c r="AV1336" s="43"/>
      <c r="AW1336" s="43"/>
      <c r="AX1336" s="43"/>
      <c r="AY1336" s="43"/>
      <c r="AZ1336" s="43"/>
      <c r="BA1336" s="43"/>
      <c r="BB1336" s="43"/>
      <c r="BC1336" s="43"/>
      <c r="BD1336" s="43"/>
      <c r="BE1336" s="43"/>
      <c r="BF1336" s="43"/>
      <c r="BG1336" s="43"/>
      <c r="BH1336" s="43"/>
      <c r="BI1336" s="43"/>
      <c r="BJ1336" s="43"/>
      <c r="BK1336" s="43"/>
      <c r="BL1336" s="43"/>
      <c r="BM1336" s="43"/>
      <c r="BN1336" s="43"/>
      <c r="BO1336" s="43"/>
      <c r="BP1336" s="43"/>
      <c r="BQ1336" s="43"/>
      <c r="BR1336" s="43"/>
      <c r="BS1336" s="43"/>
      <c r="BT1336" s="43"/>
      <c r="BU1336" s="43"/>
      <c r="BV1336" s="43"/>
      <c r="BW1336" s="43"/>
      <c r="BX1336" s="43"/>
      <c r="BY1336" s="43"/>
      <c r="BZ1336" s="43"/>
      <c r="CA1336" s="43"/>
      <c r="CB1336" s="43"/>
      <c r="CC1336" s="43"/>
      <c r="CD1336" s="43"/>
      <c r="CE1336" s="43"/>
      <c r="CF1336" s="43"/>
    </row>
    <row r="1337" spans="18:84">
      <c r="R1337" s="43"/>
      <c r="S1337" s="43"/>
      <c r="T1337" s="43"/>
      <c r="U1337" s="43"/>
      <c r="V1337" s="43"/>
      <c r="W1337" s="43"/>
      <c r="X1337" s="43"/>
      <c r="Y1337" s="43"/>
      <c r="Z1337" s="43"/>
      <c r="AA1337" s="43"/>
      <c r="AB1337" s="43"/>
      <c r="AC1337" s="43"/>
      <c r="AD1337" s="43"/>
      <c r="AE1337" s="43"/>
      <c r="AF1337" s="43"/>
      <c r="AG1337" s="43"/>
      <c r="AH1337" s="43"/>
      <c r="AI1337" s="43"/>
      <c r="AJ1337" s="43"/>
      <c r="AK1337" s="43"/>
      <c r="AL1337" s="43"/>
      <c r="AM1337" s="43"/>
      <c r="AN1337" s="43"/>
      <c r="AO1337" s="43"/>
      <c r="AP1337" s="43"/>
      <c r="AQ1337" s="43"/>
      <c r="AR1337" s="43"/>
      <c r="AS1337" s="43"/>
      <c r="AT1337" s="43"/>
      <c r="AU1337" s="43"/>
      <c r="AV1337" s="43"/>
      <c r="AW1337" s="43"/>
      <c r="AX1337" s="43"/>
      <c r="AY1337" s="43"/>
      <c r="AZ1337" s="43"/>
      <c r="BA1337" s="43"/>
      <c r="BB1337" s="43"/>
      <c r="BC1337" s="43"/>
      <c r="BD1337" s="43"/>
      <c r="BE1337" s="43"/>
      <c r="BF1337" s="43"/>
      <c r="BG1337" s="43"/>
      <c r="BH1337" s="43"/>
      <c r="BI1337" s="43"/>
      <c r="BJ1337" s="43"/>
      <c r="BK1337" s="43"/>
      <c r="BL1337" s="43"/>
      <c r="BM1337" s="43"/>
      <c r="BN1337" s="43"/>
      <c r="BO1337" s="43"/>
      <c r="BP1337" s="43"/>
      <c r="BQ1337" s="43"/>
      <c r="BR1337" s="43"/>
      <c r="BS1337" s="43"/>
      <c r="BT1337" s="43"/>
      <c r="BU1337" s="43"/>
      <c r="BV1337" s="43"/>
      <c r="BW1337" s="43"/>
      <c r="BX1337" s="43"/>
      <c r="BY1337" s="43"/>
      <c r="BZ1337" s="43"/>
      <c r="CA1337" s="43"/>
      <c r="CB1337" s="43"/>
      <c r="CC1337" s="43"/>
      <c r="CD1337" s="43"/>
      <c r="CE1337" s="43"/>
      <c r="CF1337" s="43"/>
    </row>
    <row r="1338" spans="18:84">
      <c r="R1338" s="43"/>
      <c r="S1338" s="43"/>
      <c r="T1338" s="43"/>
      <c r="U1338" s="43"/>
      <c r="V1338" s="43"/>
      <c r="W1338" s="43"/>
      <c r="X1338" s="43"/>
      <c r="Y1338" s="43"/>
      <c r="Z1338" s="43"/>
      <c r="AA1338" s="43"/>
      <c r="AB1338" s="43"/>
      <c r="AC1338" s="43"/>
      <c r="AD1338" s="43"/>
      <c r="AE1338" s="43"/>
      <c r="AF1338" s="43"/>
      <c r="AG1338" s="43"/>
      <c r="AH1338" s="43"/>
      <c r="AI1338" s="43"/>
      <c r="AJ1338" s="43"/>
      <c r="AK1338" s="43"/>
      <c r="AL1338" s="43"/>
      <c r="AM1338" s="43"/>
      <c r="AN1338" s="43"/>
      <c r="AO1338" s="43"/>
      <c r="AP1338" s="43"/>
      <c r="AQ1338" s="43"/>
      <c r="AR1338" s="43"/>
      <c r="AS1338" s="43"/>
      <c r="AT1338" s="43"/>
      <c r="AU1338" s="43"/>
      <c r="AV1338" s="43"/>
      <c r="AW1338" s="43"/>
      <c r="AX1338" s="43"/>
      <c r="AY1338" s="43"/>
      <c r="AZ1338" s="43"/>
      <c r="BA1338" s="43"/>
      <c r="BB1338" s="43"/>
      <c r="BC1338" s="43"/>
      <c r="BD1338" s="43"/>
      <c r="BE1338" s="43"/>
      <c r="BF1338" s="43"/>
      <c r="BG1338" s="43"/>
      <c r="BH1338" s="43"/>
      <c r="BI1338" s="43"/>
      <c r="BJ1338" s="43"/>
      <c r="BK1338" s="43"/>
      <c r="BL1338" s="43"/>
      <c r="BM1338" s="43"/>
      <c r="BN1338" s="43"/>
      <c r="BO1338" s="43"/>
      <c r="BP1338" s="43"/>
      <c r="BQ1338" s="43"/>
      <c r="BR1338" s="43"/>
      <c r="BS1338" s="43"/>
      <c r="BT1338" s="43"/>
      <c r="BU1338" s="43"/>
      <c r="BV1338" s="43"/>
      <c r="BW1338" s="43"/>
      <c r="BX1338" s="43"/>
      <c r="BY1338" s="43"/>
      <c r="BZ1338" s="43"/>
      <c r="CA1338" s="43"/>
      <c r="CB1338" s="43"/>
      <c r="CC1338" s="43"/>
      <c r="CD1338" s="43"/>
      <c r="CE1338" s="43"/>
      <c r="CF1338" s="43"/>
    </row>
    <row r="1339" spans="18:84">
      <c r="R1339" s="43"/>
      <c r="S1339" s="43"/>
      <c r="T1339" s="43"/>
      <c r="U1339" s="43"/>
      <c r="V1339" s="43"/>
      <c r="W1339" s="43"/>
      <c r="X1339" s="43"/>
      <c r="Y1339" s="43"/>
      <c r="Z1339" s="43"/>
      <c r="AA1339" s="43"/>
      <c r="AB1339" s="43"/>
      <c r="AC1339" s="43"/>
      <c r="AD1339" s="43"/>
      <c r="AE1339" s="43"/>
      <c r="AF1339" s="43"/>
      <c r="AG1339" s="43"/>
      <c r="AH1339" s="43"/>
      <c r="AI1339" s="43"/>
      <c r="AJ1339" s="43"/>
      <c r="AK1339" s="43"/>
      <c r="AL1339" s="43"/>
      <c r="AM1339" s="43"/>
      <c r="AN1339" s="43"/>
      <c r="AO1339" s="43"/>
      <c r="AP1339" s="43"/>
      <c r="AQ1339" s="43"/>
      <c r="AR1339" s="43"/>
      <c r="AS1339" s="43"/>
      <c r="AT1339" s="43"/>
      <c r="AU1339" s="43"/>
      <c r="AV1339" s="43"/>
      <c r="AW1339" s="43"/>
      <c r="AX1339" s="43"/>
      <c r="AY1339" s="43"/>
      <c r="AZ1339" s="43"/>
      <c r="BA1339" s="43"/>
      <c r="BB1339" s="43"/>
      <c r="BC1339" s="43"/>
      <c r="BD1339" s="43"/>
      <c r="BE1339" s="43"/>
      <c r="BF1339" s="43"/>
      <c r="BG1339" s="43"/>
      <c r="BH1339" s="43"/>
      <c r="BI1339" s="43"/>
      <c r="BJ1339" s="43"/>
      <c r="BK1339" s="43"/>
      <c r="BL1339" s="43"/>
      <c r="BM1339" s="43"/>
      <c r="BN1339" s="43"/>
      <c r="BO1339" s="43"/>
      <c r="BP1339" s="43"/>
      <c r="BQ1339" s="43"/>
      <c r="BR1339" s="43"/>
      <c r="BS1339" s="43"/>
      <c r="BT1339" s="43"/>
      <c r="BU1339" s="43"/>
      <c r="BV1339" s="43"/>
      <c r="BW1339" s="43"/>
      <c r="BX1339" s="43"/>
      <c r="BY1339" s="43"/>
      <c r="BZ1339" s="43"/>
      <c r="CA1339" s="43"/>
      <c r="CB1339" s="43"/>
      <c r="CC1339" s="43"/>
      <c r="CD1339" s="43"/>
      <c r="CE1339" s="43"/>
      <c r="CF1339" s="43"/>
    </row>
    <row r="1340" spans="18:84">
      <c r="R1340" s="43"/>
      <c r="S1340" s="43"/>
      <c r="T1340" s="43"/>
      <c r="U1340" s="43"/>
      <c r="V1340" s="43"/>
      <c r="W1340" s="43"/>
      <c r="X1340" s="43"/>
      <c r="Y1340" s="43"/>
      <c r="Z1340" s="43"/>
      <c r="AA1340" s="43"/>
      <c r="AB1340" s="43"/>
      <c r="AC1340" s="43"/>
      <c r="AD1340" s="43"/>
      <c r="AE1340" s="43"/>
      <c r="AF1340" s="43"/>
      <c r="AG1340" s="43"/>
      <c r="AH1340" s="43"/>
      <c r="AI1340" s="43"/>
      <c r="AJ1340" s="43"/>
      <c r="AK1340" s="43"/>
      <c r="AL1340" s="43"/>
      <c r="AM1340" s="43"/>
      <c r="AN1340" s="43"/>
      <c r="AO1340" s="43"/>
      <c r="AP1340" s="43"/>
      <c r="AQ1340" s="43"/>
      <c r="AR1340" s="43"/>
      <c r="AS1340" s="43"/>
      <c r="AT1340" s="43"/>
      <c r="AU1340" s="43"/>
      <c r="AV1340" s="43"/>
      <c r="AW1340" s="43"/>
      <c r="AX1340" s="43"/>
      <c r="AY1340" s="43"/>
      <c r="AZ1340" s="43"/>
      <c r="BA1340" s="43"/>
      <c r="BB1340" s="43"/>
      <c r="BC1340" s="43"/>
      <c r="BD1340" s="43"/>
      <c r="BE1340" s="43"/>
      <c r="BF1340" s="43"/>
      <c r="BG1340" s="43"/>
      <c r="BH1340" s="43"/>
      <c r="BI1340" s="43"/>
      <c r="BJ1340" s="43"/>
      <c r="BK1340" s="43"/>
      <c r="BL1340" s="43"/>
      <c r="BM1340" s="43"/>
      <c r="BN1340" s="43"/>
      <c r="BO1340" s="43"/>
      <c r="BP1340" s="43"/>
      <c r="BQ1340" s="43"/>
      <c r="BR1340" s="43"/>
      <c r="BS1340" s="43"/>
      <c r="BT1340" s="43"/>
      <c r="BU1340" s="43"/>
      <c r="BV1340" s="43"/>
      <c r="BW1340" s="43"/>
      <c r="BX1340" s="43"/>
      <c r="BY1340" s="43"/>
      <c r="BZ1340" s="43"/>
      <c r="CA1340" s="43"/>
      <c r="CB1340" s="43"/>
      <c r="CC1340" s="43"/>
      <c r="CD1340" s="43"/>
      <c r="CE1340" s="43"/>
      <c r="CF1340" s="43"/>
    </row>
    <row r="1341" spans="18:84">
      <c r="R1341" s="43"/>
      <c r="S1341" s="43"/>
      <c r="T1341" s="43"/>
      <c r="U1341" s="43"/>
      <c r="V1341" s="43"/>
      <c r="W1341" s="43"/>
      <c r="X1341" s="43"/>
      <c r="Y1341" s="43"/>
      <c r="Z1341" s="43"/>
      <c r="AA1341" s="43"/>
      <c r="AB1341" s="43"/>
      <c r="AC1341" s="43"/>
      <c r="AD1341" s="43"/>
      <c r="AE1341" s="43"/>
      <c r="AF1341" s="43"/>
      <c r="AG1341" s="43"/>
      <c r="AH1341" s="43"/>
      <c r="AI1341" s="43"/>
      <c r="AJ1341" s="43"/>
      <c r="AK1341" s="43"/>
      <c r="AL1341" s="43"/>
      <c r="AM1341" s="43"/>
      <c r="AN1341" s="43"/>
      <c r="AO1341" s="43"/>
      <c r="AP1341" s="43"/>
      <c r="AQ1341" s="43"/>
      <c r="AR1341" s="43"/>
      <c r="AS1341" s="43"/>
      <c r="AT1341" s="43"/>
      <c r="AU1341" s="43"/>
      <c r="AV1341" s="43"/>
      <c r="AW1341" s="43"/>
      <c r="AX1341" s="43"/>
      <c r="AY1341" s="43"/>
      <c r="AZ1341" s="43"/>
      <c r="BA1341" s="43"/>
      <c r="BB1341" s="43"/>
      <c r="BC1341" s="43"/>
      <c r="BD1341" s="43"/>
      <c r="BE1341" s="43"/>
      <c r="BF1341" s="43"/>
      <c r="BG1341" s="43"/>
      <c r="BH1341" s="43"/>
      <c r="BI1341" s="43"/>
      <c r="BJ1341" s="43"/>
      <c r="BK1341" s="43"/>
      <c r="BL1341" s="43"/>
      <c r="BM1341" s="43"/>
      <c r="BN1341" s="43"/>
      <c r="BO1341" s="43"/>
      <c r="BP1341" s="43"/>
      <c r="BQ1341" s="43"/>
      <c r="BR1341" s="43"/>
      <c r="BS1341" s="43"/>
      <c r="BT1341" s="43"/>
      <c r="BU1341" s="43"/>
      <c r="BV1341" s="43"/>
      <c r="BW1341" s="43"/>
      <c r="BX1341" s="43"/>
      <c r="BY1341" s="43"/>
      <c r="BZ1341" s="43"/>
      <c r="CA1341" s="43"/>
      <c r="CB1341" s="43"/>
      <c r="CC1341" s="43"/>
      <c r="CD1341" s="43"/>
      <c r="CE1341" s="43"/>
      <c r="CF1341" s="43"/>
    </row>
    <row r="1342" spans="18:84">
      <c r="R1342" s="43"/>
      <c r="S1342" s="43"/>
      <c r="T1342" s="43"/>
      <c r="U1342" s="43"/>
      <c r="V1342" s="43"/>
      <c r="W1342" s="43"/>
      <c r="X1342" s="43"/>
      <c r="Y1342" s="43"/>
      <c r="Z1342" s="43"/>
      <c r="AA1342" s="43"/>
      <c r="AB1342" s="43"/>
      <c r="AC1342" s="43"/>
      <c r="AD1342" s="43"/>
      <c r="AE1342" s="43"/>
      <c r="AF1342" s="43"/>
      <c r="AG1342" s="43"/>
      <c r="AH1342" s="43"/>
      <c r="AI1342" s="43"/>
      <c r="AJ1342" s="43"/>
      <c r="AK1342" s="43"/>
      <c r="AL1342" s="43"/>
      <c r="AM1342" s="43"/>
      <c r="AN1342" s="43"/>
      <c r="AO1342" s="43"/>
      <c r="AP1342" s="43"/>
      <c r="AQ1342" s="43"/>
      <c r="AR1342" s="43"/>
      <c r="AS1342" s="43"/>
      <c r="AT1342" s="43"/>
      <c r="AU1342" s="43"/>
      <c r="AV1342" s="43"/>
      <c r="AW1342" s="43"/>
      <c r="AX1342" s="43"/>
      <c r="AY1342" s="43"/>
      <c r="AZ1342" s="43"/>
      <c r="BA1342" s="43"/>
      <c r="BB1342" s="43"/>
      <c r="BC1342" s="43"/>
      <c r="BD1342" s="43"/>
      <c r="BE1342" s="43"/>
      <c r="BF1342" s="43"/>
      <c r="BG1342" s="43"/>
      <c r="BH1342" s="43"/>
      <c r="BI1342" s="43"/>
      <c r="BJ1342" s="43"/>
      <c r="BK1342" s="43"/>
      <c r="BL1342" s="43"/>
      <c r="BM1342" s="43"/>
      <c r="BN1342" s="43"/>
      <c r="BO1342" s="43"/>
      <c r="BP1342" s="43"/>
      <c r="BQ1342" s="43"/>
      <c r="BR1342" s="43"/>
      <c r="BS1342" s="43"/>
      <c r="BT1342" s="43"/>
      <c r="BU1342" s="43"/>
      <c r="BV1342" s="43"/>
      <c r="BW1342" s="43"/>
      <c r="BX1342" s="43"/>
      <c r="BY1342" s="43"/>
      <c r="BZ1342" s="43"/>
      <c r="CA1342" s="43"/>
      <c r="CB1342" s="43"/>
      <c r="CC1342" s="43"/>
      <c r="CD1342" s="43"/>
      <c r="CE1342" s="43"/>
      <c r="CF1342" s="43"/>
    </row>
    <row r="1343" spans="18:84">
      <c r="R1343" s="43"/>
      <c r="S1343" s="43"/>
      <c r="T1343" s="43"/>
      <c r="U1343" s="43"/>
      <c r="V1343" s="43"/>
      <c r="W1343" s="43"/>
      <c r="X1343" s="43"/>
      <c r="Y1343" s="43"/>
      <c r="Z1343" s="43"/>
      <c r="AA1343" s="43"/>
      <c r="AB1343" s="43"/>
      <c r="AC1343" s="43"/>
      <c r="AD1343" s="43"/>
      <c r="AE1343" s="43"/>
      <c r="AF1343" s="43"/>
      <c r="AG1343" s="43"/>
      <c r="AH1343" s="43"/>
      <c r="AI1343" s="43"/>
      <c r="AJ1343" s="43"/>
      <c r="AK1343" s="43"/>
      <c r="AL1343" s="43"/>
      <c r="AM1343" s="43"/>
      <c r="AN1343" s="43"/>
      <c r="AO1343" s="43"/>
      <c r="AP1343" s="43"/>
      <c r="AQ1343" s="43"/>
      <c r="AR1343" s="43"/>
      <c r="AS1343" s="43"/>
      <c r="AT1343" s="43"/>
      <c r="AU1343" s="43"/>
      <c r="AV1343" s="43"/>
      <c r="AW1343" s="43"/>
      <c r="AX1343" s="43"/>
      <c r="AY1343" s="43"/>
      <c r="AZ1343" s="43"/>
      <c r="BA1343" s="43"/>
      <c r="BB1343" s="43"/>
      <c r="BC1343" s="43"/>
      <c r="BD1343" s="43"/>
      <c r="BE1343" s="43"/>
      <c r="BF1343" s="43"/>
      <c r="BG1343" s="43"/>
      <c r="BH1343" s="43"/>
      <c r="BI1343" s="43"/>
      <c r="BJ1343" s="43"/>
      <c r="BK1343" s="43"/>
      <c r="BL1343" s="43"/>
      <c r="BM1343" s="43"/>
      <c r="BN1343" s="43"/>
      <c r="BO1343" s="43"/>
      <c r="BP1343" s="43"/>
      <c r="BQ1343" s="43"/>
      <c r="BR1343" s="43"/>
      <c r="BS1343" s="43"/>
      <c r="BT1343" s="43"/>
      <c r="BU1343" s="43"/>
      <c r="BV1343" s="43"/>
      <c r="BW1343" s="43"/>
      <c r="BX1343" s="43"/>
      <c r="BY1343" s="43"/>
      <c r="BZ1343" s="43"/>
      <c r="CA1343" s="43"/>
      <c r="CB1343" s="43"/>
      <c r="CC1343" s="43"/>
      <c r="CD1343" s="43"/>
      <c r="CE1343" s="43"/>
      <c r="CF1343" s="43"/>
    </row>
    <row r="1344" spans="18:84">
      <c r="R1344" s="43"/>
      <c r="S1344" s="43"/>
      <c r="T1344" s="43"/>
      <c r="U1344" s="43"/>
      <c r="V1344" s="43"/>
      <c r="W1344" s="43"/>
      <c r="X1344" s="43"/>
      <c r="Y1344" s="43"/>
      <c r="Z1344" s="43"/>
      <c r="AA1344" s="43"/>
      <c r="AB1344" s="43"/>
      <c r="AC1344" s="43"/>
      <c r="AD1344" s="43"/>
      <c r="AE1344" s="43"/>
      <c r="AF1344" s="43"/>
      <c r="AG1344" s="43"/>
      <c r="AH1344" s="43"/>
      <c r="AI1344" s="43"/>
      <c r="AJ1344" s="43"/>
      <c r="AK1344" s="43"/>
      <c r="AL1344" s="43"/>
      <c r="AM1344" s="43"/>
      <c r="AN1344" s="43"/>
      <c r="AO1344" s="43"/>
      <c r="AP1344" s="43"/>
      <c r="AQ1344" s="43"/>
      <c r="AR1344" s="43"/>
      <c r="AS1344" s="43"/>
      <c r="AT1344" s="43"/>
      <c r="AU1344" s="43"/>
      <c r="AV1344" s="43"/>
      <c r="AW1344" s="43"/>
      <c r="AX1344" s="43"/>
      <c r="AY1344" s="43"/>
      <c r="AZ1344" s="43"/>
      <c r="BA1344" s="43"/>
      <c r="BB1344" s="43"/>
      <c r="BC1344" s="43"/>
      <c r="BD1344" s="43"/>
      <c r="BE1344" s="43"/>
      <c r="BF1344" s="43"/>
      <c r="BG1344" s="43"/>
      <c r="BH1344" s="43"/>
      <c r="BI1344" s="43"/>
      <c r="BJ1344" s="43"/>
      <c r="BK1344" s="43"/>
      <c r="BL1344" s="43"/>
      <c r="BM1344" s="43"/>
      <c r="BN1344" s="43"/>
      <c r="BO1344" s="43"/>
      <c r="BP1344" s="43"/>
      <c r="BQ1344" s="43"/>
      <c r="BR1344" s="43"/>
      <c r="BS1344" s="43"/>
      <c r="BT1344" s="43"/>
      <c r="BU1344" s="43"/>
      <c r="BV1344" s="43"/>
      <c r="BW1344" s="43"/>
      <c r="BX1344" s="43"/>
      <c r="BY1344" s="43"/>
      <c r="BZ1344" s="43"/>
      <c r="CA1344" s="43"/>
      <c r="CB1344" s="43"/>
      <c r="CC1344" s="43"/>
      <c r="CD1344" s="43"/>
      <c r="CE1344" s="43"/>
      <c r="CF1344" s="43"/>
    </row>
    <row r="1345" spans="18:84">
      <c r="R1345" s="43"/>
      <c r="S1345" s="43"/>
      <c r="T1345" s="43"/>
      <c r="U1345" s="43"/>
      <c r="V1345" s="43"/>
      <c r="W1345" s="43"/>
      <c r="X1345" s="43"/>
      <c r="Y1345" s="43"/>
      <c r="Z1345" s="43"/>
      <c r="AA1345" s="43"/>
      <c r="AB1345" s="43"/>
      <c r="AC1345" s="43"/>
      <c r="AD1345" s="43"/>
      <c r="AE1345" s="43"/>
      <c r="AF1345" s="43"/>
      <c r="AG1345" s="43"/>
      <c r="AH1345" s="43"/>
      <c r="AI1345" s="43"/>
      <c r="AJ1345" s="43"/>
      <c r="AK1345" s="43"/>
      <c r="AL1345" s="43"/>
      <c r="AM1345" s="43"/>
      <c r="AN1345" s="43"/>
      <c r="AO1345" s="43"/>
      <c r="AP1345" s="43"/>
      <c r="AQ1345" s="43"/>
      <c r="AR1345" s="43"/>
      <c r="AS1345" s="43"/>
      <c r="AT1345" s="43"/>
      <c r="AU1345" s="43"/>
      <c r="AV1345" s="43"/>
      <c r="AW1345" s="43"/>
      <c r="AX1345" s="43"/>
      <c r="AY1345" s="43"/>
      <c r="AZ1345" s="43"/>
      <c r="BA1345" s="43"/>
      <c r="BB1345" s="43"/>
      <c r="BC1345" s="43"/>
      <c r="BD1345" s="43"/>
      <c r="BE1345" s="43"/>
      <c r="BF1345" s="43"/>
      <c r="BG1345" s="43"/>
      <c r="BH1345" s="43"/>
      <c r="BI1345" s="43"/>
      <c r="BJ1345" s="43"/>
      <c r="BK1345" s="43"/>
      <c r="BL1345" s="43"/>
      <c r="BM1345" s="43"/>
      <c r="BN1345" s="43"/>
      <c r="BO1345" s="43"/>
      <c r="BP1345" s="43"/>
      <c r="BQ1345" s="43"/>
      <c r="BR1345" s="43"/>
      <c r="BS1345" s="43"/>
      <c r="BT1345" s="43"/>
      <c r="BU1345" s="43"/>
      <c r="BV1345" s="43"/>
      <c r="BW1345" s="43"/>
      <c r="BX1345" s="43"/>
      <c r="BY1345" s="43"/>
      <c r="BZ1345" s="43"/>
      <c r="CA1345" s="43"/>
      <c r="CB1345" s="43"/>
      <c r="CC1345" s="43"/>
      <c r="CD1345" s="43"/>
      <c r="CE1345" s="43"/>
      <c r="CF1345" s="43"/>
    </row>
    <row r="1346" spans="18:84">
      <c r="R1346" s="43"/>
      <c r="S1346" s="43"/>
      <c r="T1346" s="43"/>
      <c r="U1346" s="43"/>
      <c r="V1346" s="43"/>
      <c r="W1346" s="43"/>
      <c r="X1346" s="43"/>
      <c r="Y1346" s="43"/>
      <c r="Z1346" s="43"/>
      <c r="AA1346" s="43"/>
      <c r="AB1346" s="43"/>
      <c r="AC1346" s="43"/>
      <c r="AD1346" s="43"/>
      <c r="AE1346" s="43"/>
      <c r="AF1346" s="43"/>
      <c r="AG1346" s="43"/>
      <c r="AH1346" s="43"/>
      <c r="AI1346" s="43"/>
      <c r="AJ1346" s="43"/>
      <c r="AK1346" s="43"/>
      <c r="AL1346" s="43"/>
      <c r="AM1346" s="43"/>
      <c r="AN1346" s="43"/>
      <c r="AO1346" s="43"/>
      <c r="AP1346" s="43"/>
      <c r="AQ1346" s="43"/>
      <c r="AR1346" s="43"/>
      <c r="AS1346" s="43"/>
      <c r="AT1346" s="43"/>
      <c r="AU1346" s="43"/>
      <c r="AV1346" s="43"/>
      <c r="AW1346" s="43"/>
      <c r="AX1346" s="43"/>
      <c r="AY1346" s="43"/>
      <c r="AZ1346" s="43"/>
      <c r="BA1346" s="43"/>
      <c r="BB1346" s="43"/>
      <c r="BC1346" s="43"/>
      <c r="BD1346" s="43"/>
      <c r="BE1346" s="43"/>
      <c r="BF1346" s="43"/>
      <c r="BG1346" s="43"/>
      <c r="BH1346" s="43"/>
      <c r="BI1346" s="43"/>
      <c r="BJ1346" s="43"/>
      <c r="BK1346" s="43"/>
      <c r="BL1346" s="43"/>
      <c r="BM1346" s="43"/>
      <c r="BN1346" s="43"/>
      <c r="BO1346" s="43"/>
      <c r="BP1346" s="43"/>
      <c r="BQ1346" s="43"/>
      <c r="BR1346" s="43"/>
      <c r="BS1346" s="43"/>
      <c r="BT1346" s="43"/>
      <c r="BU1346" s="43"/>
      <c r="BV1346" s="43"/>
      <c r="BW1346" s="43"/>
      <c r="BX1346" s="43"/>
      <c r="BY1346" s="43"/>
      <c r="BZ1346" s="43"/>
      <c r="CA1346" s="43"/>
      <c r="CB1346" s="43"/>
      <c r="CC1346" s="43"/>
      <c r="CD1346" s="43"/>
      <c r="CE1346" s="43"/>
      <c r="CF1346" s="43"/>
    </row>
    <row r="1347" spans="18:84">
      <c r="R1347" s="43"/>
      <c r="S1347" s="43"/>
      <c r="T1347" s="43"/>
      <c r="U1347" s="43"/>
      <c r="V1347" s="43"/>
      <c r="W1347" s="43"/>
      <c r="X1347" s="43"/>
      <c r="Y1347" s="43"/>
      <c r="Z1347" s="43"/>
      <c r="AA1347" s="43"/>
      <c r="AB1347" s="43"/>
      <c r="AC1347" s="43"/>
      <c r="AD1347" s="43"/>
      <c r="AE1347" s="43"/>
      <c r="AF1347" s="43"/>
      <c r="AG1347" s="43"/>
      <c r="AH1347" s="43"/>
      <c r="AI1347" s="43"/>
      <c r="AJ1347" s="43"/>
      <c r="AK1347" s="43"/>
      <c r="AL1347" s="43"/>
      <c r="AM1347" s="43"/>
      <c r="AN1347" s="43"/>
      <c r="AO1347" s="43"/>
      <c r="AP1347" s="43"/>
      <c r="AQ1347" s="43"/>
      <c r="AR1347" s="43"/>
      <c r="AS1347" s="43"/>
      <c r="AT1347" s="43"/>
      <c r="AU1347" s="43"/>
      <c r="AV1347" s="43"/>
      <c r="AW1347" s="43"/>
      <c r="AX1347" s="43"/>
      <c r="AY1347" s="43"/>
      <c r="AZ1347" s="43"/>
      <c r="BA1347" s="43"/>
      <c r="BB1347" s="43"/>
      <c r="BC1347" s="43"/>
      <c r="BD1347" s="43"/>
      <c r="BE1347" s="43"/>
      <c r="BF1347" s="43"/>
      <c r="BG1347" s="43"/>
      <c r="BH1347" s="43"/>
      <c r="BI1347" s="43"/>
      <c r="BJ1347" s="43"/>
      <c r="BK1347" s="43"/>
      <c r="BL1347" s="43"/>
      <c r="BM1347" s="43"/>
      <c r="BN1347" s="43"/>
      <c r="BO1347" s="43"/>
      <c r="BP1347" s="43"/>
      <c r="BQ1347" s="43"/>
      <c r="BR1347" s="43"/>
      <c r="BS1347" s="43"/>
      <c r="BT1347" s="43"/>
      <c r="BU1347" s="43"/>
      <c r="BV1347" s="43"/>
      <c r="BW1347" s="43"/>
      <c r="BX1347" s="43"/>
      <c r="BY1347" s="43"/>
      <c r="BZ1347" s="43"/>
      <c r="CA1347" s="43"/>
      <c r="CB1347" s="43"/>
      <c r="CC1347" s="43"/>
      <c r="CD1347" s="43"/>
      <c r="CE1347" s="43"/>
      <c r="CF1347" s="43"/>
    </row>
    <row r="1348" spans="18:84">
      <c r="R1348" s="43"/>
      <c r="S1348" s="43"/>
      <c r="T1348" s="43"/>
      <c r="U1348" s="43"/>
      <c r="V1348" s="43"/>
      <c r="W1348" s="43"/>
      <c r="X1348" s="43"/>
      <c r="Y1348" s="43"/>
      <c r="Z1348" s="43"/>
      <c r="AA1348" s="43"/>
      <c r="AB1348" s="43"/>
      <c r="AC1348" s="43"/>
      <c r="AD1348" s="43"/>
      <c r="AE1348" s="43"/>
      <c r="AF1348" s="43"/>
      <c r="AG1348" s="43"/>
      <c r="AH1348" s="43"/>
      <c r="AI1348" s="43"/>
      <c r="AJ1348" s="43"/>
      <c r="AK1348" s="43"/>
      <c r="AL1348" s="43"/>
      <c r="AM1348" s="43"/>
      <c r="AN1348" s="43"/>
      <c r="AO1348" s="43"/>
      <c r="AP1348" s="43"/>
      <c r="AQ1348" s="43"/>
      <c r="AR1348" s="43"/>
      <c r="AS1348" s="43"/>
      <c r="AT1348" s="43"/>
      <c r="AU1348" s="43"/>
      <c r="AV1348" s="43"/>
      <c r="AW1348" s="43"/>
      <c r="AX1348" s="43"/>
      <c r="AY1348" s="43"/>
      <c r="AZ1348" s="43"/>
      <c r="BA1348" s="43"/>
      <c r="BB1348" s="43"/>
      <c r="BC1348" s="43"/>
      <c r="BD1348" s="43"/>
      <c r="BE1348" s="43"/>
      <c r="BF1348" s="43"/>
      <c r="BG1348" s="43"/>
      <c r="BH1348" s="43"/>
      <c r="BI1348" s="43"/>
      <c r="BJ1348" s="43"/>
      <c r="BK1348" s="43"/>
      <c r="BL1348" s="43"/>
      <c r="BM1348" s="43"/>
      <c r="BN1348" s="43"/>
      <c r="BO1348" s="43"/>
      <c r="BP1348" s="43"/>
      <c r="BQ1348" s="43"/>
      <c r="BR1348" s="43"/>
      <c r="BS1348" s="43"/>
      <c r="BT1348" s="43"/>
      <c r="BU1348" s="43"/>
      <c r="BV1348" s="43"/>
      <c r="BW1348" s="43"/>
      <c r="BX1348" s="43"/>
      <c r="BY1348" s="43"/>
      <c r="BZ1348" s="43"/>
      <c r="CA1348" s="43"/>
      <c r="CB1348" s="43"/>
      <c r="CC1348" s="43"/>
      <c r="CD1348" s="43"/>
      <c r="CE1348" s="43"/>
      <c r="CF1348" s="43"/>
    </row>
    <row r="1349" spans="18:84">
      <c r="R1349" s="43"/>
      <c r="S1349" s="43"/>
      <c r="T1349" s="43"/>
      <c r="U1349" s="43"/>
      <c r="V1349" s="43"/>
      <c r="W1349" s="43"/>
      <c r="X1349" s="43"/>
      <c r="Y1349" s="43"/>
      <c r="Z1349" s="43"/>
      <c r="AA1349" s="43"/>
      <c r="AB1349" s="43"/>
      <c r="AC1349" s="43"/>
      <c r="AD1349" s="43"/>
      <c r="AE1349" s="43"/>
      <c r="AF1349" s="43"/>
      <c r="AG1349" s="43"/>
      <c r="AH1349" s="43"/>
      <c r="AI1349" s="43"/>
      <c r="AJ1349" s="43"/>
      <c r="AK1349" s="43"/>
      <c r="AL1349" s="43"/>
      <c r="AM1349" s="43"/>
      <c r="AN1349" s="43"/>
      <c r="AO1349" s="43"/>
      <c r="AP1349" s="43"/>
      <c r="AQ1349" s="43"/>
      <c r="AR1349" s="43"/>
      <c r="AS1349" s="43"/>
      <c r="AT1349" s="43"/>
      <c r="AU1349" s="43"/>
      <c r="AV1349" s="43"/>
      <c r="AW1349" s="43"/>
      <c r="AX1349" s="43"/>
      <c r="AY1349" s="43"/>
      <c r="AZ1349" s="43"/>
      <c r="BA1349" s="43"/>
      <c r="BB1349" s="43"/>
      <c r="BC1349" s="43"/>
      <c r="BD1349" s="43"/>
      <c r="BE1349" s="43"/>
      <c r="BF1349" s="43"/>
      <c r="BG1349" s="43"/>
      <c r="BH1349" s="43"/>
      <c r="BI1349" s="43"/>
      <c r="BJ1349" s="43"/>
      <c r="BK1349" s="43"/>
      <c r="BL1349" s="43"/>
      <c r="BM1349" s="43"/>
      <c r="BN1349" s="43"/>
      <c r="BO1349" s="43"/>
      <c r="BP1349" s="43"/>
      <c r="BQ1349" s="43"/>
      <c r="BR1349" s="43"/>
      <c r="BS1349" s="43"/>
      <c r="BT1349" s="43"/>
      <c r="BU1349" s="43"/>
      <c r="BV1349" s="43"/>
      <c r="BW1349" s="43"/>
      <c r="BX1349" s="43"/>
      <c r="BY1349" s="43"/>
      <c r="BZ1349" s="43"/>
      <c r="CA1349" s="43"/>
      <c r="CB1349" s="43"/>
      <c r="CC1349" s="43"/>
      <c r="CD1349" s="43"/>
      <c r="CE1349" s="43"/>
      <c r="CF1349" s="43"/>
    </row>
    <row r="1350" spans="18:84">
      <c r="R1350" s="43"/>
      <c r="S1350" s="43"/>
      <c r="T1350" s="43"/>
      <c r="U1350" s="43"/>
      <c r="V1350" s="43"/>
      <c r="W1350" s="43"/>
      <c r="X1350" s="43"/>
      <c r="Y1350" s="43"/>
      <c r="Z1350" s="43"/>
      <c r="AA1350" s="43"/>
      <c r="AB1350" s="43"/>
      <c r="AC1350" s="43"/>
      <c r="AD1350" s="43"/>
      <c r="AE1350" s="43"/>
      <c r="AF1350" s="43"/>
      <c r="AG1350" s="43"/>
      <c r="AH1350" s="43"/>
      <c r="AI1350" s="43"/>
      <c r="AJ1350" s="43"/>
      <c r="AK1350" s="43"/>
      <c r="AL1350" s="43"/>
      <c r="AM1350" s="43"/>
      <c r="AN1350" s="43"/>
      <c r="AO1350" s="43"/>
      <c r="AP1350" s="43"/>
      <c r="AQ1350" s="43"/>
      <c r="AR1350" s="43"/>
      <c r="AS1350" s="43"/>
      <c r="AT1350" s="43"/>
      <c r="AU1350" s="43"/>
      <c r="AV1350" s="43"/>
      <c r="AW1350" s="43"/>
      <c r="AX1350" s="43"/>
      <c r="AY1350" s="43"/>
      <c r="AZ1350" s="43"/>
      <c r="BA1350" s="43"/>
      <c r="BB1350" s="43"/>
      <c r="BC1350" s="43"/>
      <c r="BD1350" s="43"/>
      <c r="BE1350" s="43"/>
      <c r="BF1350" s="43"/>
      <c r="BG1350" s="43"/>
      <c r="BH1350" s="43"/>
      <c r="BI1350" s="43"/>
      <c r="BJ1350" s="43"/>
      <c r="BK1350" s="43"/>
      <c r="BL1350" s="43"/>
      <c r="BM1350" s="43"/>
      <c r="BN1350" s="43"/>
      <c r="BO1350" s="43"/>
      <c r="BP1350" s="43"/>
      <c r="BQ1350" s="43"/>
      <c r="BR1350" s="43"/>
      <c r="BS1350" s="43"/>
      <c r="BT1350" s="43"/>
      <c r="BU1350" s="43"/>
      <c r="BV1350" s="43"/>
      <c r="BW1350" s="43"/>
      <c r="BX1350" s="43"/>
      <c r="BY1350" s="43"/>
      <c r="BZ1350" s="43"/>
      <c r="CA1350" s="43"/>
      <c r="CB1350" s="43"/>
      <c r="CC1350" s="43"/>
      <c r="CD1350" s="43"/>
      <c r="CE1350" s="43"/>
      <c r="CF1350" s="43"/>
    </row>
    <row r="1351" spans="18:84">
      <c r="R1351" s="43"/>
      <c r="S1351" s="43"/>
      <c r="T1351" s="43"/>
      <c r="U1351" s="43"/>
      <c r="V1351" s="43"/>
      <c r="W1351" s="43"/>
      <c r="X1351" s="43"/>
      <c r="Y1351" s="43"/>
      <c r="Z1351" s="43"/>
      <c r="AA1351" s="43"/>
      <c r="AB1351" s="43"/>
      <c r="AC1351" s="43"/>
      <c r="AD1351" s="43"/>
      <c r="AE1351" s="43"/>
      <c r="AF1351" s="43"/>
      <c r="AG1351" s="43"/>
      <c r="AH1351" s="43"/>
      <c r="AI1351" s="43"/>
      <c r="AJ1351" s="43"/>
      <c r="AK1351" s="43"/>
      <c r="AL1351" s="43"/>
      <c r="AM1351" s="43"/>
      <c r="AN1351" s="43"/>
      <c r="AO1351" s="43"/>
      <c r="AP1351" s="43"/>
      <c r="AQ1351" s="43"/>
      <c r="AR1351" s="43"/>
      <c r="AS1351" s="43"/>
      <c r="AT1351" s="43"/>
      <c r="AU1351" s="43"/>
      <c r="AV1351" s="43"/>
      <c r="AW1351" s="43"/>
      <c r="AX1351" s="43"/>
      <c r="AY1351" s="43"/>
      <c r="AZ1351" s="43"/>
      <c r="BA1351" s="43"/>
      <c r="BB1351" s="43"/>
      <c r="BC1351" s="43"/>
      <c r="BD1351" s="43"/>
      <c r="BE1351" s="43"/>
      <c r="BF1351" s="43"/>
      <c r="BG1351" s="43"/>
      <c r="BH1351" s="43"/>
      <c r="BI1351" s="43"/>
      <c r="BJ1351" s="43"/>
      <c r="BK1351" s="43"/>
      <c r="BL1351" s="43"/>
      <c r="BM1351" s="43"/>
      <c r="BN1351" s="43"/>
      <c r="BO1351" s="43"/>
      <c r="BP1351" s="43"/>
      <c r="BQ1351" s="43"/>
      <c r="BR1351" s="43"/>
      <c r="BS1351" s="43"/>
      <c r="BT1351" s="43"/>
      <c r="BU1351" s="43"/>
      <c r="BV1351" s="43"/>
      <c r="BW1351" s="43"/>
      <c r="BX1351" s="43"/>
      <c r="BY1351" s="43"/>
      <c r="BZ1351" s="43"/>
      <c r="CA1351" s="43"/>
      <c r="CB1351" s="43"/>
      <c r="CC1351" s="43"/>
      <c r="CD1351" s="43"/>
      <c r="CE1351" s="43"/>
      <c r="CF1351" s="43"/>
    </row>
    <row r="1352" spans="18:84">
      <c r="R1352" s="43"/>
      <c r="S1352" s="43"/>
      <c r="T1352" s="43"/>
      <c r="U1352" s="43"/>
      <c r="V1352" s="43"/>
      <c r="W1352" s="43"/>
      <c r="X1352" s="43"/>
      <c r="Y1352" s="43"/>
      <c r="Z1352" s="43"/>
      <c r="AA1352" s="43"/>
      <c r="AB1352" s="43"/>
      <c r="AC1352" s="43"/>
      <c r="AD1352" s="43"/>
      <c r="AE1352" s="43"/>
      <c r="AF1352" s="43"/>
      <c r="AG1352" s="43"/>
      <c r="AH1352" s="43"/>
      <c r="AI1352" s="43"/>
      <c r="AJ1352" s="43"/>
      <c r="AK1352" s="43"/>
      <c r="AL1352" s="43"/>
      <c r="AM1352" s="43"/>
      <c r="AN1352" s="43"/>
      <c r="AO1352" s="43"/>
      <c r="AP1352" s="43"/>
      <c r="AQ1352" s="43"/>
      <c r="AR1352" s="43"/>
      <c r="AS1352" s="43"/>
      <c r="AT1352" s="43"/>
      <c r="AU1352" s="43"/>
      <c r="AV1352" s="43"/>
      <c r="AW1352" s="43"/>
      <c r="AX1352" s="43"/>
      <c r="AY1352" s="43"/>
      <c r="AZ1352" s="43"/>
      <c r="BA1352" s="43"/>
      <c r="BB1352" s="43"/>
      <c r="BC1352" s="43"/>
      <c r="BD1352" s="43"/>
      <c r="BE1352" s="43"/>
      <c r="BF1352" s="43"/>
      <c r="BG1352" s="43"/>
      <c r="BH1352" s="43"/>
      <c r="BI1352" s="43"/>
      <c r="BJ1352" s="43"/>
      <c r="BK1352" s="43"/>
      <c r="BL1352" s="43"/>
      <c r="BM1352" s="43"/>
      <c r="BN1352" s="43"/>
      <c r="BO1352" s="43"/>
      <c r="BP1352" s="43"/>
      <c r="BQ1352" s="43"/>
      <c r="BR1352" s="43"/>
      <c r="BS1352" s="43"/>
      <c r="BT1352" s="43"/>
      <c r="BU1352" s="43"/>
      <c r="BV1352" s="43"/>
      <c r="BW1352" s="43"/>
      <c r="BX1352" s="43"/>
      <c r="BY1352" s="43"/>
      <c r="BZ1352" s="43"/>
      <c r="CA1352" s="43"/>
      <c r="CB1352" s="43"/>
      <c r="CC1352" s="43"/>
      <c r="CD1352" s="43"/>
      <c r="CE1352" s="43"/>
      <c r="CF1352" s="43"/>
    </row>
    <row r="1353" spans="18:84">
      <c r="R1353" s="43"/>
      <c r="S1353" s="43"/>
      <c r="T1353" s="43"/>
      <c r="U1353" s="43"/>
      <c r="V1353" s="43"/>
      <c r="W1353" s="43"/>
      <c r="X1353" s="43"/>
      <c r="Y1353" s="43"/>
      <c r="Z1353" s="43"/>
      <c r="AA1353" s="43"/>
      <c r="AB1353" s="43"/>
      <c r="AC1353" s="43"/>
      <c r="AD1353" s="43"/>
      <c r="AE1353" s="43"/>
      <c r="AF1353" s="43"/>
      <c r="AG1353" s="43"/>
      <c r="AH1353" s="43"/>
      <c r="AI1353" s="43"/>
      <c r="AJ1353" s="43"/>
      <c r="AK1353" s="43"/>
      <c r="AL1353" s="43"/>
      <c r="AM1353" s="43"/>
      <c r="AN1353" s="43"/>
      <c r="AO1353" s="43"/>
      <c r="AP1353" s="43"/>
      <c r="AQ1353" s="43"/>
      <c r="AR1353" s="43"/>
      <c r="AS1353" s="43"/>
      <c r="AT1353" s="43"/>
      <c r="AU1353" s="43"/>
      <c r="AV1353" s="43"/>
      <c r="AW1353" s="43"/>
      <c r="AX1353" s="43"/>
      <c r="AY1353" s="43"/>
      <c r="AZ1353" s="43"/>
      <c r="BA1353" s="43"/>
      <c r="BB1353" s="43"/>
      <c r="BC1353" s="43"/>
      <c r="BD1353" s="43"/>
      <c r="BE1353" s="43"/>
      <c r="BF1353" s="43"/>
      <c r="BG1353" s="43"/>
      <c r="BH1353" s="43"/>
      <c r="BI1353" s="43"/>
      <c r="BJ1353" s="43"/>
      <c r="BK1353" s="43"/>
      <c r="BL1353" s="43"/>
      <c r="BM1353" s="43"/>
      <c r="BN1353" s="43"/>
      <c r="BO1353" s="43"/>
      <c r="BP1353" s="43"/>
      <c r="BQ1353" s="43"/>
      <c r="BR1353" s="43"/>
      <c r="BS1353" s="43"/>
      <c r="BT1353" s="43"/>
      <c r="BU1353" s="43"/>
      <c r="BV1353" s="43"/>
      <c r="BW1353" s="43"/>
      <c r="BX1353" s="43"/>
      <c r="BY1353" s="43"/>
      <c r="BZ1353" s="43"/>
      <c r="CA1353" s="43"/>
      <c r="CB1353" s="43"/>
      <c r="CC1353" s="43"/>
      <c r="CD1353" s="43"/>
      <c r="CE1353" s="43"/>
      <c r="CF1353" s="43"/>
    </row>
    <row r="1354" spans="18:84">
      <c r="R1354" s="43"/>
      <c r="S1354" s="43"/>
      <c r="T1354" s="43"/>
      <c r="U1354" s="43"/>
      <c r="V1354" s="43"/>
      <c r="W1354" s="43"/>
      <c r="X1354" s="43"/>
      <c r="Y1354" s="43"/>
      <c r="Z1354" s="43"/>
      <c r="AA1354" s="43"/>
      <c r="AB1354" s="43"/>
      <c r="AC1354" s="43"/>
      <c r="AD1354" s="43"/>
      <c r="AE1354" s="43"/>
      <c r="AF1354" s="43"/>
      <c r="AG1354" s="43"/>
      <c r="AH1354" s="43"/>
      <c r="AI1354" s="43"/>
      <c r="AJ1354" s="43"/>
      <c r="AK1354" s="43"/>
      <c r="AL1354" s="43"/>
      <c r="AM1354" s="43"/>
      <c r="AN1354" s="43"/>
      <c r="AO1354" s="43"/>
      <c r="AP1354" s="43"/>
      <c r="AQ1354" s="43"/>
      <c r="AR1354" s="43"/>
      <c r="AS1354" s="43"/>
      <c r="AT1354" s="43"/>
      <c r="AU1354" s="43"/>
      <c r="AV1354" s="43"/>
      <c r="AW1354" s="43"/>
      <c r="AX1354" s="43"/>
      <c r="AY1354" s="43"/>
      <c r="AZ1354" s="43"/>
      <c r="BA1354" s="43"/>
      <c r="BB1354" s="43"/>
      <c r="BC1354" s="43"/>
      <c r="BD1354" s="43"/>
      <c r="BE1354" s="43"/>
      <c r="BF1354" s="43"/>
      <c r="BG1354" s="43"/>
      <c r="BH1354" s="43"/>
      <c r="BI1354" s="43"/>
      <c r="BJ1354" s="43"/>
      <c r="BK1354" s="43"/>
      <c r="BL1354" s="43"/>
      <c r="BM1354" s="43"/>
      <c r="BN1354" s="43"/>
      <c r="BO1354" s="43"/>
      <c r="BP1354" s="43"/>
      <c r="BQ1354" s="43"/>
      <c r="BR1354" s="43"/>
      <c r="BS1354" s="43"/>
      <c r="BT1354" s="43"/>
      <c r="BU1354" s="43"/>
      <c r="BV1354" s="43"/>
      <c r="BW1354" s="43"/>
      <c r="BX1354" s="43"/>
      <c r="BY1354" s="43"/>
      <c r="BZ1354" s="43"/>
      <c r="CA1354" s="43"/>
      <c r="CB1354" s="43"/>
      <c r="CC1354" s="43"/>
      <c r="CD1354" s="43"/>
      <c r="CE1354" s="43"/>
      <c r="CF1354" s="43"/>
    </row>
    <row r="1355" spans="18:84">
      <c r="R1355" s="43"/>
      <c r="S1355" s="43"/>
      <c r="T1355" s="43"/>
      <c r="U1355" s="43"/>
      <c r="V1355" s="43"/>
      <c r="W1355" s="43"/>
      <c r="X1355" s="43"/>
      <c r="Y1355" s="43"/>
      <c r="Z1355" s="43"/>
      <c r="AA1355" s="43"/>
      <c r="AB1355" s="43"/>
      <c r="AC1355" s="43"/>
      <c r="AD1355" s="43"/>
      <c r="AE1355" s="43"/>
      <c r="AF1355" s="43"/>
      <c r="AG1355" s="43"/>
      <c r="AH1355" s="43"/>
      <c r="AI1355" s="43"/>
      <c r="AJ1355" s="43"/>
      <c r="AK1355" s="43"/>
      <c r="AL1355" s="43"/>
      <c r="AM1355" s="43"/>
      <c r="AN1355" s="43"/>
      <c r="AO1355" s="43"/>
      <c r="AP1355" s="43"/>
      <c r="AQ1355" s="43"/>
      <c r="AR1355" s="43"/>
      <c r="AS1355" s="43"/>
      <c r="AT1355" s="43"/>
      <c r="AU1355" s="43"/>
      <c r="AV1355" s="43"/>
      <c r="AW1355" s="43"/>
      <c r="AX1355" s="43"/>
      <c r="AY1355" s="43"/>
      <c r="AZ1355" s="43"/>
      <c r="BA1355" s="43"/>
      <c r="BB1355" s="43"/>
      <c r="BC1355" s="43"/>
      <c r="BD1355" s="43"/>
      <c r="BE1355" s="43"/>
      <c r="BF1355" s="43"/>
      <c r="BG1355" s="43"/>
      <c r="BH1355" s="43"/>
      <c r="BI1355" s="43"/>
      <c r="BJ1355" s="43"/>
      <c r="BK1355" s="43"/>
      <c r="BL1355" s="43"/>
      <c r="BM1355" s="43"/>
      <c r="BN1355" s="43"/>
      <c r="BO1355" s="43"/>
      <c r="BP1355" s="43"/>
      <c r="BQ1355" s="43"/>
      <c r="BR1355" s="43"/>
      <c r="BS1355" s="43"/>
      <c r="BT1355" s="43"/>
      <c r="BU1355" s="43"/>
      <c r="BV1355" s="43"/>
      <c r="BW1355" s="43"/>
      <c r="BX1355" s="43"/>
      <c r="BY1355" s="43"/>
      <c r="BZ1355" s="43"/>
      <c r="CA1355" s="43"/>
      <c r="CB1355" s="43"/>
      <c r="CC1355" s="43"/>
      <c r="CD1355" s="43"/>
      <c r="CE1355" s="43"/>
      <c r="CF1355" s="43"/>
    </row>
    <row r="1356" spans="18:84">
      <c r="R1356" s="43"/>
      <c r="S1356" s="43"/>
      <c r="T1356" s="43"/>
      <c r="U1356" s="43"/>
      <c r="V1356" s="43"/>
      <c r="W1356" s="43"/>
      <c r="X1356" s="43"/>
      <c r="Y1356" s="43"/>
      <c r="Z1356" s="43"/>
      <c r="AA1356" s="43"/>
      <c r="AB1356" s="43"/>
      <c r="AC1356" s="43"/>
      <c r="AD1356" s="43"/>
      <c r="AE1356" s="43"/>
      <c r="AF1356" s="43"/>
      <c r="AG1356" s="43"/>
      <c r="AH1356" s="43"/>
      <c r="AI1356" s="43"/>
      <c r="AJ1356" s="43"/>
      <c r="AK1356" s="43"/>
      <c r="AL1356" s="43"/>
      <c r="AM1356" s="43"/>
      <c r="AN1356" s="43"/>
      <c r="AO1356" s="43"/>
      <c r="AP1356" s="43"/>
      <c r="AQ1356" s="43"/>
      <c r="AR1356" s="43"/>
      <c r="AS1356" s="43"/>
      <c r="AT1356" s="43"/>
      <c r="AU1356" s="43"/>
      <c r="AV1356" s="43"/>
      <c r="AW1356" s="43"/>
      <c r="AX1356" s="43"/>
      <c r="AY1356" s="43"/>
      <c r="AZ1356" s="43"/>
      <c r="BA1356" s="43"/>
      <c r="BB1356" s="43"/>
      <c r="BC1356" s="43"/>
      <c r="BD1356" s="43"/>
      <c r="BE1356" s="43"/>
      <c r="BF1356" s="43"/>
      <c r="BG1356" s="43"/>
      <c r="BH1356" s="43"/>
      <c r="BI1356" s="43"/>
      <c r="BJ1356" s="43"/>
      <c r="BK1356" s="43"/>
      <c r="BL1356" s="43"/>
      <c r="BM1356" s="43"/>
      <c r="BN1356" s="43"/>
      <c r="BO1356" s="43"/>
      <c r="BP1356" s="43"/>
      <c r="BQ1356" s="43"/>
      <c r="BR1356" s="43"/>
      <c r="BS1356" s="43"/>
      <c r="BT1356" s="43"/>
      <c r="BU1356" s="43"/>
      <c r="BV1356" s="43"/>
      <c r="BW1356" s="43"/>
      <c r="BX1356" s="43"/>
      <c r="BY1356" s="43"/>
      <c r="BZ1356" s="43"/>
      <c r="CA1356" s="43"/>
      <c r="CB1356" s="43"/>
      <c r="CC1356" s="43"/>
      <c r="CD1356" s="43"/>
      <c r="CE1356" s="43"/>
      <c r="CF1356" s="43"/>
    </row>
    <row r="1357" spans="18:84">
      <c r="R1357" s="43"/>
      <c r="S1357" s="43"/>
      <c r="T1357" s="43"/>
      <c r="U1357" s="43"/>
      <c r="V1357" s="43"/>
      <c r="W1357" s="43"/>
      <c r="X1357" s="43"/>
      <c r="Y1357" s="43"/>
      <c r="Z1357" s="43"/>
      <c r="AA1357" s="43"/>
      <c r="AB1357" s="43"/>
      <c r="AC1357" s="43"/>
      <c r="AD1357" s="43"/>
      <c r="AE1357" s="43"/>
      <c r="AF1357" s="43"/>
      <c r="AG1357" s="43"/>
      <c r="AH1357" s="43"/>
      <c r="AI1357" s="43"/>
      <c r="AJ1357" s="43"/>
      <c r="AK1357" s="43"/>
      <c r="AL1357" s="43"/>
      <c r="AM1357" s="43"/>
      <c r="AN1357" s="43"/>
      <c r="AO1357" s="43"/>
      <c r="AP1357" s="43"/>
      <c r="AQ1357" s="43"/>
      <c r="AR1357" s="43"/>
      <c r="AS1357" s="43"/>
      <c r="AT1357" s="43"/>
      <c r="AU1357" s="43"/>
      <c r="AV1357" s="43"/>
      <c r="AW1357" s="43"/>
      <c r="AX1357" s="43"/>
      <c r="AY1357" s="43"/>
      <c r="AZ1357" s="43"/>
      <c r="BA1357" s="43"/>
      <c r="BB1357" s="43"/>
      <c r="BC1357" s="43"/>
      <c r="BD1357" s="43"/>
      <c r="BE1357" s="43"/>
      <c r="BF1357" s="43"/>
      <c r="BG1357" s="43"/>
      <c r="BH1357" s="43"/>
      <c r="BI1357" s="43"/>
      <c r="BJ1357" s="43"/>
      <c r="BK1357" s="43"/>
      <c r="BL1357" s="43"/>
      <c r="BM1357" s="43"/>
      <c r="BN1357" s="43"/>
      <c r="BO1357" s="43"/>
      <c r="BP1357" s="43"/>
      <c r="BQ1357" s="43"/>
      <c r="BR1357" s="43"/>
      <c r="BS1357" s="43"/>
      <c r="BT1357" s="43"/>
      <c r="BU1357" s="43"/>
      <c r="BV1357" s="43"/>
      <c r="BW1357" s="43"/>
      <c r="BX1357" s="43"/>
      <c r="BY1357" s="43"/>
      <c r="BZ1357" s="43"/>
      <c r="CA1357" s="43"/>
      <c r="CB1357" s="43"/>
      <c r="CC1357" s="43"/>
      <c r="CD1357" s="43"/>
      <c r="CE1357" s="43"/>
      <c r="CF1357" s="43"/>
    </row>
    <row r="1358" spans="18:84">
      <c r="R1358" s="43"/>
      <c r="S1358" s="43"/>
      <c r="T1358" s="43"/>
      <c r="U1358" s="43"/>
      <c r="V1358" s="43"/>
      <c r="W1358" s="43"/>
      <c r="X1358" s="43"/>
      <c r="Y1358" s="43"/>
      <c r="Z1358" s="43"/>
      <c r="AA1358" s="43"/>
      <c r="AB1358" s="43"/>
      <c r="AC1358" s="43"/>
      <c r="AD1358" s="43"/>
      <c r="AE1358" s="43"/>
      <c r="AF1358" s="43"/>
      <c r="AG1358" s="43"/>
      <c r="AH1358" s="43"/>
      <c r="AI1358" s="43"/>
      <c r="AJ1358" s="43"/>
      <c r="AK1358" s="43"/>
      <c r="AL1358" s="43"/>
      <c r="AM1358" s="43"/>
      <c r="AN1358" s="43"/>
      <c r="AO1358" s="43"/>
      <c r="AP1358" s="43"/>
      <c r="AQ1358" s="43"/>
      <c r="AR1358" s="43"/>
      <c r="AS1358" s="43"/>
      <c r="AT1358" s="43"/>
      <c r="AU1358" s="43"/>
      <c r="AV1358" s="43"/>
      <c r="AW1358" s="43"/>
      <c r="AX1358" s="43"/>
      <c r="AY1358" s="43"/>
      <c r="AZ1358" s="43"/>
      <c r="BA1358" s="43"/>
      <c r="BB1358" s="43"/>
      <c r="BC1358" s="43"/>
      <c r="BD1358" s="43"/>
      <c r="BE1358" s="43"/>
      <c r="BF1358" s="43"/>
      <c r="BG1358" s="43"/>
      <c r="BH1358" s="43"/>
      <c r="BI1358" s="43"/>
      <c r="BJ1358" s="43"/>
      <c r="BK1358" s="43"/>
      <c r="BL1358" s="43"/>
      <c r="BM1358" s="43"/>
      <c r="BN1358" s="43"/>
      <c r="BO1358" s="43"/>
      <c r="BP1358" s="43"/>
      <c r="BQ1358" s="43"/>
      <c r="BR1358" s="43"/>
      <c r="BS1358" s="43"/>
      <c r="BT1358" s="43"/>
      <c r="BU1358" s="43"/>
      <c r="BV1358" s="43"/>
      <c r="BW1358" s="43"/>
      <c r="BX1358" s="43"/>
      <c r="BY1358" s="43"/>
      <c r="BZ1358" s="43"/>
      <c r="CA1358" s="43"/>
      <c r="CB1358" s="43"/>
      <c r="CC1358" s="43"/>
      <c r="CD1358" s="43"/>
      <c r="CE1358" s="43"/>
      <c r="CF1358" s="43"/>
    </row>
    <row r="1359" spans="18:84">
      <c r="R1359" s="43"/>
      <c r="S1359" s="43"/>
      <c r="T1359" s="43"/>
      <c r="U1359" s="43"/>
      <c r="V1359" s="43"/>
      <c r="W1359" s="43"/>
      <c r="X1359" s="43"/>
      <c r="Y1359" s="43"/>
      <c r="Z1359" s="43"/>
      <c r="AA1359" s="43"/>
      <c r="AB1359" s="43"/>
      <c r="AC1359" s="43"/>
      <c r="AD1359" s="43"/>
      <c r="AE1359" s="43"/>
      <c r="AF1359" s="43"/>
      <c r="AG1359" s="43"/>
      <c r="AH1359" s="43"/>
      <c r="AI1359" s="43"/>
      <c r="AJ1359" s="43"/>
      <c r="AK1359" s="43"/>
      <c r="AL1359" s="43"/>
      <c r="AM1359" s="43"/>
      <c r="AN1359" s="43"/>
      <c r="AO1359" s="43"/>
      <c r="AP1359" s="43"/>
      <c r="AQ1359" s="43"/>
      <c r="AR1359" s="43"/>
      <c r="AS1359" s="43"/>
      <c r="AT1359" s="43"/>
      <c r="AU1359" s="43"/>
      <c r="AV1359" s="43"/>
      <c r="AW1359" s="43"/>
      <c r="AX1359" s="43"/>
      <c r="AY1359" s="43"/>
      <c r="AZ1359" s="43"/>
      <c r="BA1359" s="43"/>
      <c r="BB1359" s="43"/>
      <c r="BC1359" s="43"/>
      <c r="BD1359" s="43"/>
      <c r="BE1359" s="43"/>
      <c r="BF1359" s="43"/>
      <c r="BG1359" s="43"/>
      <c r="BH1359" s="43"/>
      <c r="BI1359" s="43"/>
      <c r="BJ1359" s="43"/>
      <c r="BK1359" s="43"/>
      <c r="BL1359" s="43"/>
      <c r="BM1359" s="43"/>
      <c r="BN1359" s="43"/>
      <c r="BO1359" s="43"/>
      <c r="BP1359" s="43"/>
      <c r="BQ1359" s="43"/>
      <c r="BR1359" s="43"/>
      <c r="BS1359" s="43"/>
      <c r="BT1359" s="43"/>
      <c r="BU1359" s="43"/>
      <c r="BV1359" s="43"/>
      <c r="BW1359" s="43"/>
      <c r="BX1359" s="43"/>
      <c r="BY1359" s="43"/>
      <c r="BZ1359" s="43"/>
      <c r="CA1359" s="43"/>
      <c r="CB1359" s="43"/>
      <c r="CC1359" s="43"/>
      <c r="CD1359" s="43"/>
      <c r="CE1359" s="43"/>
      <c r="CF1359" s="43"/>
    </row>
    <row r="1360" spans="18:84">
      <c r="R1360" s="43"/>
      <c r="S1360" s="43"/>
      <c r="T1360" s="43"/>
      <c r="U1360" s="43"/>
      <c r="V1360" s="43"/>
      <c r="W1360" s="43"/>
      <c r="X1360" s="43"/>
      <c r="Y1360" s="43"/>
      <c r="Z1360" s="43"/>
      <c r="AA1360" s="43"/>
      <c r="AB1360" s="43"/>
      <c r="AC1360" s="43"/>
      <c r="AD1360" s="43"/>
      <c r="AE1360" s="43"/>
      <c r="AF1360" s="43"/>
      <c r="AG1360" s="43"/>
      <c r="AH1360" s="43"/>
      <c r="AI1360" s="43"/>
      <c r="AJ1360" s="43"/>
      <c r="AK1360" s="43"/>
      <c r="AL1360" s="43"/>
      <c r="AM1360" s="43"/>
      <c r="AN1360" s="43"/>
      <c r="AO1360" s="43"/>
      <c r="AP1360" s="43"/>
      <c r="AQ1360" s="43"/>
      <c r="AR1360" s="43"/>
      <c r="AS1360" s="43"/>
      <c r="AT1360" s="43"/>
      <c r="AU1360" s="43"/>
      <c r="AV1360" s="43"/>
      <c r="AW1360" s="43"/>
      <c r="AX1360" s="43"/>
      <c r="AY1360" s="43"/>
      <c r="AZ1360" s="43"/>
      <c r="BA1360" s="43"/>
      <c r="BB1360" s="43"/>
      <c r="BC1360" s="43"/>
      <c r="BD1360" s="43"/>
      <c r="BE1360" s="43"/>
      <c r="BF1360" s="43"/>
      <c r="BG1360" s="43"/>
      <c r="BH1360" s="43"/>
      <c r="BI1360" s="43"/>
      <c r="BJ1360" s="43"/>
      <c r="BK1360" s="43"/>
      <c r="BL1360" s="43"/>
      <c r="BM1360" s="43"/>
      <c r="BN1360" s="43"/>
      <c r="BO1360" s="43"/>
      <c r="BP1360" s="43"/>
      <c r="BQ1360" s="43"/>
      <c r="BR1360" s="43"/>
      <c r="BS1360" s="43"/>
      <c r="BT1360" s="43"/>
      <c r="BU1360" s="43"/>
      <c r="BV1360" s="43"/>
      <c r="BW1360" s="43"/>
      <c r="BX1360" s="43"/>
      <c r="BY1360" s="43"/>
      <c r="BZ1360" s="43"/>
      <c r="CA1360" s="43"/>
      <c r="CB1360" s="43"/>
      <c r="CC1360" s="43"/>
      <c r="CD1360" s="43"/>
      <c r="CE1360" s="43"/>
      <c r="CF1360" s="43"/>
    </row>
    <row r="1361" spans="18:84">
      <c r="R1361" s="43"/>
      <c r="S1361" s="43"/>
      <c r="T1361" s="43"/>
      <c r="U1361" s="43"/>
      <c r="V1361" s="43"/>
      <c r="W1361" s="43"/>
      <c r="X1361" s="43"/>
      <c r="Y1361" s="43"/>
      <c r="Z1361" s="43"/>
      <c r="AA1361" s="43"/>
      <c r="AB1361" s="43"/>
      <c r="AC1361" s="43"/>
      <c r="AD1361" s="43"/>
      <c r="AE1361" s="43"/>
      <c r="AF1361" s="43"/>
      <c r="AG1361" s="43"/>
      <c r="AH1361" s="43"/>
      <c r="AI1361" s="43"/>
      <c r="AJ1361" s="43"/>
      <c r="AK1361" s="43"/>
      <c r="AL1361" s="43"/>
      <c r="AM1361" s="43"/>
      <c r="AN1361" s="43"/>
      <c r="AO1361" s="43"/>
      <c r="AP1361" s="43"/>
      <c r="AQ1361" s="43"/>
      <c r="AR1361" s="43"/>
      <c r="AS1361" s="43"/>
      <c r="AT1361" s="43"/>
      <c r="AU1361" s="43"/>
      <c r="AV1361" s="43"/>
      <c r="AW1361" s="43"/>
      <c r="AX1361" s="43"/>
      <c r="AY1361" s="43"/>
      <c r="AZ1361" s="43"/>
      <c r="BA1361" s="43"/>
      <c r="BB1361" s="43"/>
      <c r="BC1361" s="43"/>
      <c r="BD1361" s="43"/>
      <c r="BE1361" s="43"/>
      <c r="BF1361" s="43"/>
      <c r="BG1361" s="43"/>
      <c r="BH1361" s="43"/>
      <c r="BI1361" s="43"/>
      <c r="BJ1361" s="43"/>
      <c r="BK1361" s="43"/>
      <c r="BL1361" s="43"/>
      <c r="BM1361" s="43"/>
      <c r="BN1361" s="43"/>
      <c r="BO1361" s="43"/>
      <c r="BP1361" s="43"/>
      <c r="BQ1361" s="43"/>
      <c r="BR1361" s="43"/>
      <c r="BS1361" s="43"/>
      <c r="BT1361" s="43"/>
      <c r="BU1361" s="43"/>
      <c r="BV1361" s="43"/>
      <c r="BW1361" s="43"/>
      <c r="BX1361" s="43"/>
      <c r="BY1361" s="43"/>
      <c r="BZ1361" s="43"/>
      <c r="CA1361" s="43"/>
      <c r="CB1361" s="43"/>
      <c r="CC1361" s="43"/>
      <c r="CD1361" s="43"/>
      <c r="CE1361" s="43"/>
      <c r="CF1361" s="43"/>
    </row>
  </sheetData>
  <sheetProtection password="CC61" sheet="1" objects="1" scenarios="1"/>
  <mergeCells count="147">
    <mergeCell ref="B56:O56"/>
    <mergeCell ref="P56:Q56"/>
    <mergeCell ref="B54:B55"/>
    <mergeCell ref="C54:E55"/>
    <mergeCell ref="F54:I54"/>
    <mergeCell ref="J54:K54"/>
    <mergeCell ref="M54:N54"/>
    <mergeCell ref="P54:Q54"/>
    <mergeCell ref="F55:I55"/>
    <mergeCell ref="J55:K55"/>
    <mergeCell ref="M55:N55"/>
    <mergeCell ref="P55:Q55"/>
    <mergeCell ref="C51:O51"/>
    <mergeCell ref="P51:Q51"/>
    <mergeCell ref="C52:O52"/>
    <mergeCell ref="P52:Q52"/>
    <mergeCell ref="C53:O53"/>
    <mergeCell ref="P53:Q53"/>
    <mergeCell ref="C48:O48"/>
    <mergeCell ref="P48:Q48"/>
    <mergeCell ref="C49:O49"/>
    <mergeCell ref="P49:Q49"/>
    <mergeCell ref="C50:O50"/>
    <mergeCell ref="P50:Q50"/>
    <mergeCell ref="C47:O47"/>
    <mergeCell ref="P47:Q47"/>
    <mergeCell ref="C45:E45"/>
    <mergeCell ref="F45:G45"/>
    <mergeCell ref="H45:J45"/>
    <mergeCell ref="L45:N45"/>
    <mergeCell ref="P45:Q45"/>
    <mergeCell ref="C46:E46"/>
    <mergeCell ref="F46:G46"/>
    <mergeCell ref="H46:J46"/>
    <mergeCell ref="L46:N46"/>
    <mergeCell ref="P46:Q46"/>
    <mergeCell ref="C43:E43"/>
    <mergeCell ref="F43:G43"/>
    <mergeCell ref="H43:J43"/>
    <mergeCell ref="L43:N43"/>
    <mergeCell ref="P43:Q43"/>
    <mergeCell ref="C44:E44"/>
    <mergeCell ref="F44:G44"/>
    <mergeCell ref="H44:J44"/>
    <mergeCell ref="L44:N44"/>
    <mergeCell ref="P44:Q44"/>
    <mergeCell ref="B39:B51"/>
    <mergeCell ref="C39:Q39"/>
    <mergeCell ref="C40:G40"/>
    <mergeCell ref="H40:K40"/>
    <mergeCell ref="L40:O40"/>
    <mergeCell ref="P40:Q40"/>
    <mergeCell ref="C41:E41"/>
    <mergeCell ref="F41:G41"/>
    <mergeCell ref="C35:O35"/>
    <mergeCell ref="P35:Q35"/>
    <mergeCell ref="C36:O36"/>
    <mergeCell ref="P36:Q36"/>
    <mergeCell ref="C37:O37"/>
    <mergeCell ref="P37:Q37"/>
    <mergeCell ref="H41:J41"/>
    <mergeCell ref="L41:N41"/>
    <mergeCell ref="P41:Q41"/>
    <mergeCell ref="C42:E42"/>
    <mergeCell ref="F42:G42"/>
    <mergeCell ref="H42:J42"/>
    <mergeCell ref="L42:N42"/>
    <mergeCell ref="P42:Q42"/>
    <mergeCell ref="C38:O38"/>
    <mergeCell ref="P38:Q38"/>
    <mergeCell ref="B25:B35"/>
    <mergeCell ref="C25:Q25"/>
    <mergeCell ref="C26:O26"/>
    <mergeCell ref="P26:Q26"/>
    <mergeCell ref="C27:O27"/>
    <mergeCell ref="P27:Q27"/>
    <mergeCell ref="C28:O28"/>
    <mergeCell ref="C32:O32"/>
    <mergeCell ref="P32:Q32"/>
    <mergeCell ref="C33:O33"/>
    <mergeCell ref="P33:Q33"/>
    <mergeCell ref="C34:O34"/>
    <mergeCell ref="P34:Q34"/>
    <mergeCell ref="P28:Q28"/>
    <mergeCell ref="C29:O29"/>
    <mergeCell ref="P29:Q29"/>
    <mergeCell ref="C30:O30"/>
    <mergeCell ref="P30:Q30"/>
    <mergeCell ref="C31:O31"/>
    <mergeCell ref="P31:Q31"/>
    <mergeCell ref="C19:O19"/>
    <mergeCell ref="P19:Q19"/>
    <mergeCell ref="B20:B24"/>
    <mergeCell ref="C20:Q20"/>
    <mergeCell ref="P21:Q21"/>
    <mergeCell ref="C22:O22"/>
    <mergeCell ref="P22:Q22"/>
    <mergeCell ref="C23:O23"/>
    <mergeCell ref="P23:Q23"/>
    <mergeCell ref="C24:O24"/>
    <mergeCell ref="P24:Q24"/>
    <mergeCell ref="C21:O21"/>
    <mergeCell ref="C16:O16"/>
    <mergeCell ref="P16:Q16"/>
    <mergeCell ref="C17:O17"/>
    <mergeCell ref="P17:Q17"/>
    <mergeCell ref="C18:O18"/>
    <mergeCell ref="P18:Q18"/>
    <mergeCell ref="K14:L14"/>
    <mergeCell ref="M14:O14"/>
    <mergeCell ref="E15:G15"/>
    <mergeCell ref="H15:J15"/>
    <mergeCell ref="K15:L15"/>
    <mergeCell ref="M15:O15"/>
    <mergeCell ref="C12:O12"/>
    <mergeCell ref="P12:Q12"/>
    <mergeCell ref="B13:B15"/>
    <mergeCell ref="C13:J13"/>
    <mergeCell ref="K13:L13"/>
    <mergeCell ref="M13:O13"/>
    <mergeCell ref="P13:Q15"/>
    <mergeCell ref="C14:D15"/>
    <mergeCell ref="E14:G14"/>
    <mergeCell ref="H14:J14"/>
    <mergeCell ref="C5:O5"/>
    <mergeCell ref="P5:Q5"/>
    <mergeCell ref="C6:O6"/>
    <mergeCell ref="P6:Q6"/>
    <mergeCell ref="C7:O7"/>
    <mergeCell ref="P7:Q7"/>
    <mergeCell ref="B2:N2"/>
    <mergeCell ref="O2:Q3"/>
    <mergeCell ref="B3:N3"/>
    <mergeCell ref="C4:D4"/>
    <mergeCell ref="E4:J4"/>
    <mergeCell ref="L4:N4"/>
    <mergeCell ref="P4:Q4"/>
    <mergeCell ref="B8:B11"/>
    <mergeCell ref="C8:L8"/>
    <mergeCell ref="M8:O8"/>
    <mergeCell ref="P8:Q10"/>
    <mergeCell ref="C9:L9"/>
    <mergeCell ref="M9:O9"/>
    <mergeCell ref="C10:L10"/>
    <mergeCell ref="M10:O10"/>
    <mergeCell ref="C11:O11"/>
    <mergeCell ref="P11:Q11"/>
  </mergeCells>
  <conditionalFormatting sqref="B56:O56">
    <cfRule type="containsText" dxfId="3" priority="14" operator="containsText" text="Income Tax Refundable (New Tax Regime)">
      <formula>NOT(ISERROR(SEARCH("Income Tax Refundable (New Tax Regime)",B56)))</formula>
    </cfRule>
    <cfRule type="containsText" dxfId="2" priority="15" operator="containsText" text="Income Tax Payable (New Tax Regime)">
      <formula>NOT(ISERROR(SEARCH("Income Tax Payable (New Tax Regime)",B56)))</formula>
    </cfRule>
  </conditionalFormatting>
  <conditionalFormatting sqref="P56:Q56">
    <cfRule type="cellIs" dxfId="1" priority="12" operator="lessThanOrEqual">
      <formula>0</formula>
    </cfRule>
    <cfRule type="cellIs" dxfId="0" priority="13" operator="greaterThan">
      <formula>0</formula>
    </cfRule>
  </conditionalFormatting>
  <conditionalFormatting sqref="C55:E55">
    <cfRule type="iconSet" priority="3">
      <iconSet iconSet="3TrafficLights2">
        <cfvo type="percent" val="0"/>
        <cfvo type="percent" val="&quot;Income Tax Payable&quot;"/>
        <cfvo type="formula" val="&quot;Income Tax Refundable&quot;"/>
      </iconSet>
    </cfRule>
    <cfRule type="iconSet" priority="4">
      <iconSet iconSet="3TrafficLights2">
        <cfvo type="percent" val="0"/>
        <cfvo type="percent" val="33"/>
        <cfvo type="percent" val="67"/>
      </iconSet>
    </cfRule>
  </conditionalFormatting>
  <conditionalFormatting sqref="C55:E55">
    <cfRule type="iconSet" priority="1">
      <iconSet iconSet="3TrafficLights2">
        <cfvo type="percent" val="0"/>
        <cfvo type="percent" val="&quot;Income Tax Payable&quot;"/>
        <cfvo type="formula" val="&quot;Income Tax Refundable&quot;"/>
      </iconSet>
    </cfRule>
    <cfRule type="iconSet" priority="2">
      <iconSet iconSet="3TrafficLights2">
        <cfvo type="percent" val="0"/>
        <cfvo type="percent" val="33"/>
        <cfvo type="percent" val="67"/>
      </iconSet>
    </cfRule>
  </conditionalFormatting>
  <printOptions horizontalCentered="1" verticalCentered="1"/>
  <pageMargins left="0" right="0" top="0" bottom="0" header="0" footer="0"/>
  <pageSetup paperSize="9" scale="4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दिशानिर्देश</vt:lpstr>
      <vt:lpstr>MASTERDATA</vt:lpstr>
      <vt:lpstr>GA55</vt:lpstr>
      <vt:lpstr>EXTRA DEDUCATION</vt:lpstr>
      <vt:lpstr>OLD TAX REGIME</vt:lpstr>
      <vt:lpstr>NEW TAX REGIME</vt:lpstr>
      <vt:lpstr>Sheet1</vt:lpstr>
      <vt:lpstr>'GA55'!Print_Area</vt:lpstr>
      <vt:lpstr>'NEW TAX REGIME'!Print_Area</vt:lpstr>
      <vt:lpstr>'OLD TAX REGIME'!Print_Area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TAX CALCULATION 2023-24</dc:title>
  <dc:subject>TAX CALCULATION</dc:subject>
  <dc:creator>SUNIL KUMAR MAHAWAR</dc:creator>
  <cp:lastModifiedBy>pk</cp:lastModifiedBy>
  <cp:lastPrinted>2023-11-21T14:07:21Z</cp:lastPrinted>
  <dcterms:created xsi:type="dcterms:W3CDTF">2022-10-12T15:52:35Z</dcterms:created>
  <dcterms:modified xsi:type="dcterms:W3CDTF">2023-11-21T14:10:12Z</dcterms:modified>
  <cp:contentStatus/>
</cp:coreProperties>
</file>