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E88" lockStructure="1"/>
  <bookViews>
    <workbookView xWindow="384" yWindow="144" windowWidth="16260" windowHeight="5592" tabRatio="829" firstSheet="1" activeTab="3"/>
  </bookViews>
  <sheets>
    <sheet name="Sheet1" sheetId="1" state="hidden" r:id="rId1"/>
    <sheet name="INTRO" sheetId="25" r:id="rId2"/>
    <sheet name="PROFILE" sheetId="19" r:id="rId3"/>
    <sheet name="SNA_Received" sheetId="2" r:id="rId4"/>
    <sheet name="SNA_Received (2)" sheetId="15" state="hidden" r:id="rId5"/>
    <sheet name="order" sheetId="20" r:id="rId6"/>
    <sheet name="VENDOR Master" sheetId="27" r:id="rId7"/>
    <sheet name="Demand Register" sheetId="24" r:id="rId8"/>
    <sheet name="Payment sanction" sheetId="22" r:id="rId9"/>
    <sheet name="EXPENDITURE" sheetId="17" r:id="rId10"/>
    <sheet name="SCHOOLWISE" sheetId="18" r:id="rId11"/>
    <sheet name="bhikharam dhani" sheetId="4" state="hidden" r:id="rId12"/>
    <sheet name="Chak Haribaba" sheetId="5" state="hidden" r:id="rId13"/>
    <sheet name="Dhadhiyawala" sheetId="6" state="hidden" r:id="rId14"/>
    <sheet name="Gusai mandir" sheetId="7" state="hidden" r:id="rId15"/>
    <sheet name="Natho ki dhani" sheetId="8" state="hidden" r:id="rId16"/>
    <sheet name="Tilaniya Dairy" sheetId="9" state="hidden" r:id="rId17"/>
    <sheet name="3-4PPN" sheetId="10" state="hidden" r:id="rId18"/>
    <sheet name="5BJW" sheetId="11" state="hidden" r:id="rId19"/>
    <sheet name="Kishanpura" sheetId="12" state="hidden" r:id="rId20"/>
    <sheet name="MPR" sheetId="16" r:id="rId21"/>
    <sheet name="Deemand" sheetId="21" r:id="rId22"/>
    <sheet name="Bill Register" sheetId="26" r:id="rId23"/>
  </sheets>
  <externalReferences>
    <externalReference r:id="rId24"/>
    <externalReference r:id="rId25"/>
  </externalReferences>
  <definedNames>
    <definedName name="_xlnm._FilterDatabase" localSheetId="22" hidden="1">'Bill Register'!$A$7:$K$200</definedName>
    <definedName name="HELPER">EXPENDITURE!$B$13:$AX$200</definedName>
    <definedName name="Offname">[1]Profile!$D$9:$D$21</definedName>
    <definedName name="POEntry">'Demand Register'!$A$8:$M$197</definedName>
    <definedName name="_xlnm.Print_Area" localSheetId="21">Deemand!$A$1:$H$38</definedName>
    <definedName name="_xlnm.Print_Area" localSheetId="8">'Payment sanction'!$B$1:$I$47</definedName>
    <definedName name="_xlnm.Print_Area" localSheetId="10">SCHOOLWISE!$C$2:$AX$200</definedName>
    <definedName name="_xlnm.Print_Titles" localSheetId="9">EXPENDITURE!$C:$D,EXPENDITURE!$4:$12</definedName>
    <definedName name="RECEIVED">SNA_Received!$C$5:$AV$26</definedName>
    <definedName name="SCHOOLNAME">PROFILE!$D$9:$D$23</definedName>
    <definedName name="VENDOR">VENDOR_NAME[2]</definedName>
    <definedName name="VENDOR_DATA">VENDOR_NAME[[2]:[7]]</definedName>
    <definedName name="मद_नाम">PROFILE!$J$4:$J$45</definedName>
  </definedNames>
  <calcPr calcId="144525"/>
</workbook>
</file>

<file path=xl/calcChain.xml><?xml version="1.0" encoding="utf-8"?>
<calcChain xmlns="http://schemas.openxmlformats.org/spreadsheetml/2006/main">
  <c r="A7" i="27" l="1"/>
  <c r="A8" i="27"/>
  <c r="A9" i="27"/>
  <c r="A10" i="27"/>
  <c r="A11" i="27"/>
  <c r="A12" i="27"/>
  <c r="A13" i="27"/>
  <c r="A14" i="27"/>
  <c r="A15" i="27"/>
  <c r="A16" i="27"/>
  <c r="A17" i="27"/>
  <c r="A18" i="27"/>
  <c r="A19" i="27"/>
  <c r="A20" i="27"/>
  <c r="A21" i="27"/>
  <c r="A22" i="27"/>
  <c r="A23" i="27"/>
  <c r="A24" i="27"/>
  <c r="A25" i="27"/>
  <c r="A26" i="27"/>
  <c r="E16" i="18"/>
  <c r="E15" i="18"/>
  <c r="E14" i="18"/>
  <c r="E13" i="18"/>
  <c r="E12" i="18"/>
  <c r="B32" i="17" l="1"/>
  <c r="B31" i="17"/>
  <c r="B15" i="17"/>
  <c r="G46" i="22" l="1"/>
  <c r="G47" i="22"/>
  <c r="G40" i="22"/>
  <c r="G39" i="22"/>
  <c r="G38" i="22"/>
  <c r="G45" i="22" s="1"/>
  <c r="A41" i="16" l="1"/>
  <c r="A42" i="16" s="1"/>
  <c r="A43" i="16" s="1"/>
  <c r="A44" i="16" s="1"/>
  <c r="A45" i="16" s="1"/>
  <c r="AW6" i="18"/>
  <c r="AV6" i="18"/>
  <c r="AU6" i="18"/>
  <c r="AT6" i="18"/>
  <c r="AS6" i="18"/>
  <c r="AX200" i="17"/>
  <c r="AX199" i="17"/>
  <c r="AX198" i="17"/>
  <c r="AX197" i="17"/>
  <c r="AX196" i="17"/>
  <c r="AX195" i="17"/>
  <c r="AX194" i="17"/>
  <c r="AX193" i="17"/>
  <c r="AX192" i="17"/>
  <c r="AX191" i="17"/>
  <c r="AX190" i="17"/>
  <c r="AX189" i="17"/>
  <c r="AX188" i="17"/>
  <c r="AX187" i="17"/>
  <c r="AX186" i="17"/>
  <c r="AX185" i="17"/>
  <c r="AX184" i="17"/>
  <c r="AX183" i="17"/>
  <c r="AX182" i="17"/>
  <c r="AX181" i="17"/>
  <c r="AX180" i="17"/>
  <c r="AX179" i="17"/>
  <c r="AX178" i="17"/>
  <c r="AX177" i="17"/>
  <c r="AX176" i="17"/>
  <c r="AX175" i="17"/>
  <c r="AX174" i="17"/>
  <c r="AX173" i="17"/>
  <c r="AX172" i="17"/>
  <c r="AX171" i="17"/>
  <c r="AX170" i="17"/>
  <c r="AX169" i="17"/>
  <c r="AX168" i="17"/>
  <c r="AX167" i="17"/>
  <c r="AX166" i="17"/>
  <c r="AX165" i="17"/>
  <c r="AX164" i="17"/>
  <c r="AX163" i="17"/>
  <c r="AX162" i="17"/>
  <c r="AX161" i="17"/>
  <c r="AX160" i="17"/>
  <c r="AX159" i="17"/>
  <c r="AX158" i="17"/>
  <c r="AX157" i="17"/>
  <c r="AX156" i="17"/>
  <c r="AX155" i="17"/>
  <c r="AX154" i="17"/>
  <c r="AX153" i="17"/>
  <c r="AX152" i="17"/>
  <c r="AX151" i="17"/>
  <c r="AX150" i="17"/>
  <c r="AX149" i="17"/>
  <c r="AX148" i="17"/>
  <c r="AX147" i="17"/>
  <c r="AX146" i="17"/>
  <c r="AX145" i="17"/>
  <c r="AX144" i="17"/>
  <c r="AX143" i="17"/>
  <c r="AX142" i="17"/>
  <c r="AX141" i="17"/>
  <c r="AX140" i="17"/>
  <c r="AX139" i="17"/>
  <c r="AX138" i="17"/>
  <c r="AX137" i="17"/>
  <c r="AX136" i="17"/>
  <c r="AX135" i="17"/>
  <c r="AX134" i="17"/>
  <c r="AX133" i="17"/>
  <c r="AX132" i="17"/>
  <c r="AX131" i="17"/>
  <c r="AX130" i="17"/>
  <c r="AX129" i="17"/>
  <c r="AX128" i="17"/>
  <c r="AX127" i="17"/>
  <c r="AX126" i="17"/>
  <c r="AX125" i="17"/>
  <c r="AX124" i="17"/>
  <c r="AX123" i="17"/>
  <c r="AX122" i="17"/>
  <c r="AX121" i="17"/>
  <c r="AX120" i="17"/>
  <c r="AX119" i="17"/>
  <c r="AX118" i="17"/>
  <c r="AX117" i="17"/>
  <c r="AX116" i="17"/>
  <c r="AX115" i="17"/>
  <c r="AX114" i="17"/>
  <c r="AX113" i="17"/>
  <c r="AX112" i="17"/>
  <c r="AX111" i="17"/>
  <c r="AX110" i="17"/>
  <c r="AX109" i="17"/>
  <c r="AX108" i="17"/>
  <c r="AX107" i="17"/>
  <c r="AX106" i="17"/>
  <c r="AX105" i="17"/>
  <c r="AX104" i="17"/>
  <c r="AX103" i="17"/>
  <c r="AX102" i="17"/>
  <c r="AX101" i="17"/>
  <c r="AX100" i="17"/>
  <c r="AX99" i="17"/>
  <c r="AX98" i="17"/>
  <c r="AX97" i="17"/>
  <c r="AX96" i="17"/>
  <c r="AX95" i="17"/>
  <c r="AX94" i="17"/>
  <c r="AX93" i="17"/>
  <c r="AX92" i="17"/>
  <c r="AX91" i="17"/>
  <c r="AX90" i="17"/>
  <c r="AX89" i="17"/>
  <c r="AX88" i="17"/>
  <c r="AX87" i="17"/>
  <c r="AX86" i="17"/>
  <c r="AX85" i="17"/>
  <c r="AX84" i="17"/>
  <c r="AX83" i="17"/>
  <c r="AX82" i="17"/>
  <c r="AX81" i="17"/>
  <c r="AX80" i="17"/>
  <c r="AX79" i="17"/>
  <c r="AX78" i="17"/>
  <c r="AX77" i="17"/>
  <c r="AX76" i="17"/>
  <c r="AX75" i="17"/>
  <c r="AX74" i="17"/>
  <c r="AX73" i="17"/>
  <c r="AX72" i="17"/>
  <c r="AX71" i="17"/>
  <c r="AX70" i="17"/>
  <c r="AX69" i="17"/>
  <c r="AX68" i="17"/>
  <c r="AX67" i="17"/>
  <c r="AX66" i="17"/>
  <c r="AX65" i="17"/>
  <c r="AX64" i="17"/>
  <c r="AX63" i="17"/>
  <c r="AX62" i="17"/>
  <c r="AX61" i="17"/>
  <c r="AX60" i="17"/>
  <c r="AX59" i="17"/>
  <c r="AX58" i="17"/>
  <c r="AX57" i="17"/>
  <c r="AX56" i="17"/>
  <c r="AX55" i="17"/>
  <c r="AX54" i="17"/>
  <c r="AX53" i="17"/>
  <c r="AX52" i="17"/>
  <c r="AX51" i="17"/>
  <c r="AX50" i="17"/>
  <c r="AX49" i="17"/>
  <c r="AX48" i="17"/>
  <c r="AX47" i="17"/>
  <c r="AX46" i="17"/>
  <c r="AX45" i="17"/>
  <c r="AX44" i="17"/>
  <c r="AX43" i="17"/>
  <c r="AX42" i="17"/>
  <c r="AX41" i="17"/>
  <c r="AX40" i="17"/>
  <c r="AX39" i="17"/>
  <c r="AX38" i="17"/>
  <c r="AX37" i="17"/>
  <c r="AX36" i="17"/>
  <c r="AX35" i="17"/>
  <c r="AX34" i="17"/>
  <c r="AX33" i="17"/>
  <c r="AX32" i="17"/>
  <c r="AX31" i="17"/>
  <c r="AX30" i="17"/>
  <c r="AX29" i="17"/>
  <c r="AX28" i="17"/>
  <c r="AX27" i="17"/>
  <c r="AX26" i="17"/>
  <c r="AX25" i="17"/>
  <c r="AX24" i="17"/>
  <c r="AX23" i="17"/>
  <c r="AX22" i="17"/>
  <c r="AX21" i="17"/>
  <c r="AX20" i="17"/>
  <c r="AX19" i="17"/>
  <c r="AX18" i="17"/>
  <c r="AX17" i="17"/>
  <c r="AX16" i="17"/>
  <c r="AX15" i="17"/>
  <c r="AX14" i="17"/>
  <c r="AX13" i="17"/>
  <c r="AW7" i="17"/>
  <c r="AU7" i="17"/>
  <c r="AV7" i="17"/>
  <c r="AS7" i="17"/>
  <c r="AT7" i="17"/>
  <c r="AU6" i="17"/>
  <c r="AV6" i="17"/>
  <c r="AS6" i="17"/>
  <c r="AS8" i="17" s="1"/>
  <c r="AT6" i="17"/>
  <c r="AW4" i="17"/>
  <c r="AW10" i="17" s="1"/>
  <c r="AU4" i="17"/>
  <c r="AU10" i="17" s="1"/>
  <c r="AV4" i="17"/>
  <c r="AV4" i="18" s="1"/>
  <c r="AV10" i="18" s="1"/>
  <c r="AS4" i="17"/>
  <c r="AS4" i="18" s="1"/>
  <c r="AS10" i="18" s="1"/>
  <c r="AT4" i="17"/>
  <c r="AT4" i="18" s="1"/>
  <c r="AT10" i="18" s="1"/>
  <c r="AL11" i="20"/>
  <c r="AM11" i="20"/>
  <c r="AN11" i="20"/>
  <c r="AO11" i="20"/>
  <c r="AP11" i="20"/>
  <c r="AL12" i="20"/>
  <c r="AM12" i="20"/>
  <c r="AN12" i="20"/>
  <c r="AO12" i="20"/>
  <c r="AP12" i="20"/>
  <c r="AL13" i="20"/>
  <c r="AM13" i="20"/>
  <c r="AN13" i="20"/>
  <c r="AO13" i="20"/>
  <c r="AP13" i="20"/>
  <c r="AL14" i="20"/>
  <c r="AM14" i="20"/>
  <c r="AN14" i="20"/>
  <c r="AO14" i="20"/>
  <c r="AP14" i="20"/>
  <c r="AL15" i="20"/>
  <c r="AM15" i="20"/>
  <c r="AN15" i="20"/>
  <c r="AO15" i="20"/>
  <c r="AP15" i="20"/>
  <c r="AL16" i="20"/>
  <c r="AM16" i="20"/>
  <c r="AN16" i="20"/>
  <c r="AO16" i="20"/>
  <c r="AP16" i="20"/>
  <c r="AL17" i="20"/>
  <c r="AM17" i="20"/>
  <c r="AN17" i="20"/>
  <c r="AO17" i="20"/>
  <c r="AP17" i="20"/>
  <c r="AL18" i="20"/>
  <c r="AM18" i="20"/>
  <c r="AN18" i="20"/>
  <c r="AO18" i="20"/>
  <c r="AP18" i="20"/>
  <c r="AL19" i="20"/>
  <c r="AM19" i="20"/>
  <c r="AN19" i="20"/>
  <c r="AO19" i="20"/>
  <c r="AP19" i="20"/>
  <c r="AL20" i="20"/>
  <c r="AM20" i="20"/>
  <c r="AN20" i="20"/>
  <c r="AO20" i="20"/>
  <c r="AP20" i="20"/>
  <c r="AL21" i="20"/>
  <c r="AM21" i="20"/>
  <c r="AN21" i="20"/>
  <c r="AO21" i="20"/>
  <c r="AP21" i="20"/>
  <c r="AL22" i="20"/>
  <c r="AM22" i="20"/>
  <c r="AN22" i="20"/>
  <c r="AO22" i="20"/>
  <c r="AP22" i="20"/>
  <c r="AL23" i="20"/>
  <c r="AM23" i="20"/>
  <c r="AN23" i="20"/>
  <c r="AO23" i="20"/>
  <c r="AP23" i="20"/>
  <c r="AL24" i="20"/>
  <c r="AM24" i="20"/>
  <c r="AN24" i="20"/>
  <c r="AO24" i="20"/>
  <c r="AP24" i="20"/>
  <c r="AP10" i="20"/>
  <c r="AO10" i="20"/>
  <c r="AN10" i="20"/>
  <c r="AN25" i="20" s="1"/>
  <c r="AM10" i="20"/>
  <c r="AL10" i="20"/>
  <c r="AO8" i="20"/>
  <c r="AP8" i="20"/>
  <c r="AL8" i="20"/>
  <c r="AM8" i="20"/>
  <c r="AN8" i="20"/>
  <c r="AT8" i="2"/>
  <c r="AT26" i="2" s="1"/>
  <c r="AU8" i="2"/>
  <c r="AQ8" i="2"/>
  <c r="AQ26" i="2" s="1"/>
  <c r="AR8" i="2"/>
  <c r="AS8" i="2"/>
  <c r="AS26" i="2" s="1"/>
  <c r="AR26" i="2"/>
  <c r="AQ25" i="2"/>
  <c r="AR25" i="2"/>
  <c r="AS25" i="2"/>
  <c r="AT25" i="2"/>
  <c r="AU25" i="2"/>
  <c r="AV11" i="2"/>
  <c r="AV12" i="2"/>
  <c r="AV13" i="2"/>
  <c r="AV14" i="2"/>
  <c r="AV15" i="2"/>
  <c r="AV16" i="2"/>
  <c r="AV17" i="2"/>
  <c r="AV18" i="2"/>
  <c r="AV19" i="2"/>
  <c r="AV20" i="2"/>
  <c r="AV21" i="2"/>
  <c r="AV22" i="2"/>
  <c r="AV23" i="2"/>
  <c r="AV24" i="2"/>
  <c r="AV25" i="2"/>
  <c r="AV10" i="2"/>
  <c r="AV8" i="2"/>
  <c r="AV7" i="2"/>
  <c r="AO25" i="20" l="1"/>
  <c r="AP25" i="20"/>
  <c r="AL25" i="20"/>
  <c r="AM25" i="20"/>
  <c r="AU26" i="2"/>
  <c r="AW6" i="17" s="1"/>
  <c r="AW8" i="17" s="1"/>
  <c r="AT8" i="17"/>
  <c r="AT10" i="17"/>
  <c r="AU4" i="18"/>
  <c r="AU10" i="18" s="1"/>
  <c r="AV8" i="17"/>
  <c r="AS10" i="17"/>
  <c r="AU8" i="17"/>
  <c r="AV10" i="17"/>
  <c r="AW4" i="18"/>
  <c r="AW10" i="18" s="1"/>
  <c r="AX11" i="17"/>
  <c r="A36" i="16"/>
  <c r="A37" i="16" s="1"/>
  <c r="A38" i="16" s="1"/>
  <c r="A39" i="16" s="1"/>
  <c r="A40" i="16" s="1"/>
  <c r="AR6" i="18"/>
  <c r="AQ6" i="18"/>
  <c r="AP6" i="18"/>
  <c r="AO6" i="18"/>
  <c r="AN6" i="18"/>
  <c r="AR7" i="17"/>
  <c r="AP7" i="17"/>
  <c r="AQ7" i="17"/>
  <c r="AN7" i="17"/>
  <c r="AO7" i="17"/>
  <c r="AR4" i="17"/>
  <c r="AR4" i="18" s="1"/>
  <c r="AR10" i="18" s="1"/>
  <c r="AQ4" i="17"/>
  <c r="AQ10" i="17" s="1"/>
  <c r="AO4" i="17"/>
  <c r="AO4" i="18" s="1"/>
  <c r="AO10" i="18" s="1"/>
  <c r="AP4" i="17"/>
  <c r="AP4" i="18" s="1"/>
  <c r="AP10" i="18" s="1"/>
  <c r="AN4" i="17"/>
  <c r="AN4" i="18" s="1"/>
  <c r="AN10" i="18" s="1"/>
  <c r="AP8" i="2"/>
  <c r="AP26" i="2" s="1"/>
  <c r="AR6" i="17" s="1"/>
  <c r="AN8" i="2"/>
  <c r="AN26" i="2" s="1"/>
  <c r="AP6" i="17" s="1"/>
  <c r="AO8" i="2"/>
  <c r="AO26" i="2" s="1"/>
  <c r="AQ6" i="17" s="1"/>
  <c r="AL8" i="2"/>
  <c r="AL26" i="2" s="1"/>
  <c r="AN6" i="17" s="1"/>
  <c r="AM8" i="2"/>
  <c r="AM26" i="2" s="1"/>
  <c r="AO6" i="17" s="1"/>
  <c r="AO25" i="2"/>
  <c r="AP25" i="2"/>
  <c r="AN25" i="2"/>
  <c r="AL25" i="2"/>
  <c r="AM25" i="2"/>
  <c r="AG22" i="20"/>
  <c r="AH22" i="20"/>
  <c r="AI22" i="20"/>
  <c r="AJ22" i="20"/>
  <c r="AK22" i="20"/>
  <c r="AG23" i="20"/>
  <c r="AH23" i="20"/>
  <c r="AI23" i="20"/>
  <c r="AJ23" i="20"/>
  <c r="AK23" i="20"/>
  <c r="AG24" i="20"/>
  <c r="AH24" i="20"/>
  <c r="AI24" i="20"/>
  <c r="AJ24" i="20"/>
  <c r="AK24" i="20"/>
  <c r="AG18" i="20"/>
  <c r="AH18" i="20"/>
  <c r="AI18" i="20"/>
  <c r="AJ18" i="20"/>
  <c r="AK18" i="20"/>
  <c r="AG19" i="20"/>
  <c r="AH19" i="20"/>
  <c r="AI19" i="20"/>
  <c r="AJ19" i="20"/>
  <c r="AK19" i="20"/>
  <c r="AG20" i="20"/>
  <c r="AH20" i="20"/>
  <c r="AI20" i="20"/>
  <c r="AJ20" i="20"/>
  <c r="AK20" i="20"/>
  <c r="AG21" i="20"/>
  <c r="AH21" i="20"/>
  <c r="AI21" i="20"/>
  <c r="AJ21" i="20"/>
  <c r="AK21" i="20"/>
  <c r="AG11" i="20"/>
  <c r="AH11" i="20"/>
  <c r="AI11" i="20"/>
  <c r="AJ11" i="20"/>
  <c r="AK11" i="20"/>
  <c r="AG12" i="20"/>
  <c r="AH12" i="20"/>
  <c r="AI12" i="20"/>
  <c r="AJ12" i="20"/>
  <c r="AK12" i="20"/>
  <c r="AG13" i="20"/>
  <c r="AH13" i="20"/>
  <c r="AI13" i="20"/>
  <c r="AJ13" i="20"/>
  <c r="AK13" i="20"/>
  <c r="AG14" i="20"/>
  <c r="AH14" i="20"/>
  <c r="AI14" i="20"/>
  <c r="AJ14" i="20"/>
  <c r="AK14" i="20"/>
  <c r="AG15" i="20"/>
  <c r="AH15" i="20"/>
  <c r="AI15" i="20"/>
  <c r="AJ15" i="20"/>
  <c r="AK15" i="20"/>
  <c r="AG16" i="20"/>
  <c r="AH16" i="20"/>
  <c r="AI16" i="20"/>
  <c r="AJ16" i="20"/>
  <c r="AK16" i="20"/>
  <c r="AG17" i="20"/>
  <c r="AH17" i="20"/>
  <c r="AI17" i="20"/>
  <c r="AJ17" i="20"/>
  <c r="AK17" i="20"/>
  <c r="AK10" i="20"/>
  <c r="AJ10" i="20"/>
  <c r="AI10" i="20"/>
  <c r="AH10" i="20"/>
  <c r="AG10" i="20"/>
  <c r="AJ8" i="20"/>
  <c r="AK8" i="20"/>
  <c r="AG8" i="20"/>
  <c r="AH8" i="20"/>
  <c r="AI8" i="20"/>
  <c r="AV26" i="2" l="1"/>
  <c r="AQ8" i="17"/>
  <c r="AO8" i="17"/>
  <c r="AR8" i="17"/>
  <c r="AP10" i="17"/>
  <c r="AP8" i="17"/>
  <c r="AO10" i="17"/>
  <c r="AN8" i="17"/>
  <c r="AN10" i="17"/>
  <c r="AR10" i="17"/>
  <c r="AQ4" i="18"/>
  <c r="AQ10" i="18" s="1"/>
  <c r="AH25" i="20"/>
  <c r="AI25" i="20"/>
  <c r="AJ25" i="20"/>
  <c r="AG25" i="20"/>
  <c r="AK25" i="20"/>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117" i="17"/>
  <c r="M118" i="17"/>
  <c r="M119" i="17"/>
  <c r="M120" i="17"/>
  <c r="M121" i="17"/>
  <c r="M122" i="17"/>
  <c r="M123" i="17"/>
  <c r="M124" i="17"/>
  <c r="M125" i="17"/>
  <c r="M126" i="17"/>
  <c r="M127" i="17"/>
  <c r="M128" i="17"/>
  <c r="M129" i="17"/>
  <c r="M130" i="17"/>
  <c r="M131" i="17"/>
  <c r="M132" i="17"/>
  <c r="M133" i="17"/>
  <c r="M134" i="17"/>
  <c r="M135" i="17"/>
  <c r="M136" i="17"/>
  <c r="M137" i="17"/>
  <c r="M138" i="17"/>
  <c r="M139" i="17"/>
  <c r="M140" i="17"/>
  <c r="M141" i="17"/>
  <c r="M142" i="17"/>
  <c r="M143" i="17"/>
  <c r="M144" i="17"/>
  <c r="M145" i="17"/>
  <c r="M146" i="17"/>
  <c r="M147" i="17"/>
  <c r="M148" i="17"/>
  <c r="M149" i="17"/>
  <c r="M150" i="17"/>
  <c r="M151" i="17"/>
  <c r="M152" i="17"/>
  <c r="M153" i="17"/>
  <c r="M154" i="17"/>
  <c r="M155" i="17"/>
  <c r="M156" i="17"/>
  <c r="M157" i="17"/>
  <c r="M158" i="17"/>
  <c r="M159" i="17"/>
  <c r="M160" i="17"/>
  <c r="M161" i="17"/>
  <c r="M162" i="17"/>
  <c r="M163" i="17"/>
  <c r="M164" i="17"/>
  <c r="M165" i="17"/>
  <c r="M166" i="17"/>
  <c r="M167" i="17"/>
  <c r="M168" i="17"/>
  <c r="M169" i="17"/>
  <c r="M170" i="17"/>
  <c r="M171" i="17"/>
  <c r="M172" i="17"/>
  <c r="M173" i="17"/>
  <c r="M174" i="17"/>
  <c r="M175" i="17"/>
  <c r="M176" i="17"/>
  <c r="M177" i="17"/>
  <c r="M178" i="17"/>
  <c r="M179" i="17"/>
  <c r="M180" i="17"/>
  <c r="M181" i="17"/>
  <c r="M182" i="17"/>
  <c r="M183" i="17"/>
  <c r="M184" i="17"/>
  <c r="M185" i="17"/>
  <c r="M186" i="17"/>
  <c r="M187" i="17"/>
  <c r="M188" i="17"/>
  <c r="M189" i="17"/>
  <c r="M190" i="17"/>
  <c r="M191" i="17"/>
  <c r="M192" i="17"/>
  <c r="M193" i="17"/>
  <c r="M194" i="17"/>
  <c r="M195" i="17"/>
  <c r="M196" i="17"/>
  <c r="M197" i="17"/>
  <c r="M198" i="17"/>
  <c r="M199" i="17"/>
  <c r="M200" i="17"/>
  <c r="M13" i="17"/>
  <c r="A1" i="26" l="1"/>
  <c r="B2" i="2"/>
  <c r="AH25" i="2" l="1"/>
  <c r="AI25" i="2"/>
  <c r="AJ25" i="2"/>
  <c r="AK25" i="2"/>
  <c r="AE25" i="2"/>
  <c r="AF25" i="2"/>
  <c r="AG25" i="2"/>
  <c r="AC25" i="2"/>
  <c r="AD25" i="2"/>
  <c r="AD26" i="2" s="1"/>
  <c r="AJ8" i="2" l="1"/>
  <c r="AJ26" i="2" s="1"/>
  <c r="AK8" i="2"/>
  <c r="AM6" i="18"/>
  <c r="AL6" i="18"/>
  <c r="AK6" i="18"/>
  <c r="AJ6" i="18"/>
  <c r="AI6" i="18"/>
  <c r="AH6" i="18"/>
  <c r="AG6" i="18"/>
  <c r="AF6" i="18"/>
  <c r="AE6" i="18"/>
  <c r="AG8" i="2"/>
  <c r="AG26" i="2" s="1"/>
  <c r="AH8" i="2"/>
  <c r="AH26" i="2" s="1"/>
  <c r="AJ6" i="17" s="1"/>
  <c r="AI8" i="2"/>
  <c r="AI26" i="2" s="1"/>
  <c r="AD8" i="2"/>
  <c r="AE8" i="2"/>
  <c r="AE26" i="2" s="1"/>
  <c r="AF8" i="2"/>
  <c r="AF26" i="2" s="1"/>
  <c r="AH6" i="17" s="1"/>
  <c r="AA8" i="2"/>
  <c r="AB8" i="2"/>
  <c r="AC8" i="2"/>
  <c r="AC26" i="2" s="1"/>
  <c r="Y8" i="2"/>
  <c r="Z8" i="2"/>
  <c r="AF24" i="20"/>
  <c r="AE24" i="20"/>
  <c r="AD24" i="20"/>
  <c r="AC24" i="20"/>
  <c r="AB24" i="20"/>
  <c r="AA24" i="20"/>
  <c r="Z24" i="20"/>
  <c r="Y24" i="20"/>
  <c r="X24" i="20"/>
  <c r="AF23" i="20"/>
  <c r="AE23" i="20"/>
  <c r="AD23" i="20"/>
  <c r="AC23" i="20"/>
  <c r="AB23" i="20"/>
  <c r="AA23" i="20"/>
  <c r="Z23" i="20"/>
  <c r="Y23" i="20"/>
  <c r="X23" i="20"/>
  <c r="AF22" i="20"/>
  <c r="AE22" i="20"/>
  <c r="AD22" i="20"/>
  <c r="AC22" i="20"/>
  <c r="AB22" i="20"/>
  <c r="AA22" i="20"/>
  <c r="Z22" i="20"/>
  <c r="Y22" i="20"/>
  <c r="X22" i="20"/>
  <c r="AF21" i="20"/>
  <c r="AE21" i="20"/>
  <c r="AD21" i="20"/>
  <c r="AC21" i="20"/>
  <c r="AB21" i="20"/>
  <c r="AA21" i="20"/>
  <c r="Z21" i="20"/>
  <c r="Y21" i="20"/>
  <c r="X21" i="20"/>
  <c r="AF20" i="20"/>
  <c r="AE20" i="20"/>
  <c r="AD20" i="20"/>
  <c r="AC20" i="20"/>
  <c r="AB20" i="20"/>
  <c r="AA20" i="20"/>
  <c r="Z20" i="20"/>
  <c r="Y20" i="20"/>
  <c r="X20" i="20"/>
  <c r="AF19" i="20"/>
  <c r="AE19" i="20"/>
  <c r="AD19" i="20"/>
  <c r="AC19" i="20"/>
  <c r="AB19" i="20"/>
  <c r="AA19" i="20"/>
  <c r="Z19" i="20"/>
  <c r="Y19" i="20"/>
  <c r="X19" i="20"/>
  <c r="AF18" i="20"/>
  <c r="AE18" i="20"/>
  <c r="AD18" i="20"/>
  <c r="AC18" i="20"/>
  <c r="AB18" i="20"/>
  <c r="AA18" i="20"/>
  <c r="Z18" i="20"/>
  <c r="Y18" i="20"/>
  <c r="X18" i="20"/>
  <c r="AF17" i="20"/>
  <c r="AE17" i="20"/>
  <c r="AD17" i="20"/>
  <c r="AC17" i="20"/>
  <c r="AB17" i="20"/>
  <c r="AA17" i="20"/>
  <c r="Z17" i="20"/>
  <c r="Y17" i="20"/>
  <c r="X17" i="20"/>
  <c r="AF16" i="20"/>
  <c r="AE16" i="20"/>
  <c r="AD16" i="20"/>
  <c r="AC16" i="20"/>
  <c r="AB16" i="20"/>
  <c r="AA16" i="20"/>
  <c r="Z16" i="20"/>
  <c r="Y16" i="20"/>
  <c r="X16" i="20"/>
  <c r="AF15" i="20"/>
  <c r="AE15" i="20"/>
  <c r="AD15" i="20"/>
  <c r="AC15" i="20"/>
  <c r="AB15" i="20"/>
  <c r="AA15" i="20"/>
  <c r="Z15" i="20"/>
  <c r="Y15" i="20"/>
  <c r="X15" i="20"/>
  <c r="AF14" i="20"/>
  <c r="AE14" i="20"/>
  <c r="AD14" i="20"/>
  <c r="AC14" i="20"/>
  <c r="AB14" i="20"/>
  <c r="AA14" i="20"/>
  <c r="Z14" i="20"/>
  <c r="Y14" i="20"/>
  <c r="X14" i="20"/>
  <c r="AF13" i="20"/>
  <c r="AE13" i="20"/>
  <c r="AD13" i="20"/>
  <c r="AC13" i="20"/>
  <c r="AB13" i="20"/>
  <c r="AA13" i="20"/>
  <c r="Z13" i="20"/>
  <c r="Y13" i="20"/>
  <c r="X13" i="20"/>
  <c r="AF12" i="20"/>
  <c r="AE12" i="20"/>
  <c r="AD12" i="20"/>
  <c r="AC12" i="20"/>
  <c r="AB12" i="20"/>
  <c r="AA12" i="20"/>
  <c r="Z12" i="20"/>
  <c r="Y12" i="20"/>
  <c r="X12" i="20"/>
  <c r="AF11" i="20"/>
  <c r="AE11" i="20"/>
  <c r="AD11" i="20"/>
  <c r="AC11" i="20"/>
  <c r="AB11" i="20"/>
  <c r="AA11" i="20"/>
  <c r="Z11" i="20"/>
  <c r="Y11" i="20"/>
  <c r="X11" i="20"/>
  <c r="AF10" i="20"/>
  <c r="AE10" i="20"/>
  <c r="AD10" i="20"/>
  <c r="AC10" i="20"/>
  <c r="AB10" i="20"/>
  <c r="AA10" i="20"/>
  <c r="Z10" i="20"/>
  <c r="Y10" i="20"/>
  <c r="X10" i="20"/>
  <c r="AF8" i="20"/>
  <c r="AA8" i="20"/>
  <c r="AB8" i="20"/>
  <c r="AC8" i="20"/>
  <c r="AD8" i="20"/>
  <c r="AE8" i="20"/>
  <c r="U8" i="20"/>
  <c r="V8" i="20"/>
  <c r="W8" i="20"/>
  <c r="X8" i="20"/>
  <c r="Y8" i="20"/>
  <c r="Z8" i="20"/>
  <c r="A33" i="16"/>
  <c r="A34" i="16"/>
  <c r="A35" i="16" s="1"/>
  <c r="A23" i="16"/>
  <c r="A24" i="16"/>
  <c r="A25" i="16"/>
  <c r="A26" i="16"/>
  <c r="A27" i="16" s="1"/>
  <c r="A28" i="16"/>
  <c r="A29" i="16"/>
  <c r="A30" i="16" s="1"/>
  <c r="A31" i="16"/>
  <c r="A32" i="16"/>
  <c r="Y3" i="17"/>
  <c r="C2" i="17"/>
  <c r="Y2" i="17" s="1"/>
  <c r="AL7" i="17"/>
  <c r="AM7" i="17"/>
  <c r="AJ7" i="17"/>
  <c r="AK7" i="17"/>
  <c r="AG7" i="17"/>
  <c r="AH7" i="17"/>
  <c r="AI7" i="17"/>
  <c r="AE7" i="17"/>
  <c r="AF7" i="17"/>
  <c r="AK6" i="17"/>
  <c r="AL6" i="17"/>
  <c r="AG6" i="17"/>
  <c r="AI6" i="17"/>
  <c r="AE6" i="17"/>
  <c r="AF6" i="17"/>
  <c r="AM4" i="17"/>
  <c r="AM10" i="17" s="1"/>
  <c r="AK4" i="17"/>
  <c r="AK10" i="17" s="1"/>
  <c r="AL4" i="17"/>
  <c r="AL10" i="17" s="1"/>
  <c r="AJ4" i="17"/>
  <c r="AH4" i="17"/>
  <c r="AH10" i="17" s="1"/>
  <c r="AI4" i="17"/>
  <c r="AI4" i="18" s="1"/>
  <c r="AI10" i="18" s="1"/>
  <c r="AF4" i="17"/>
  <c r="AF10" i="17" s="1"/>
  <c r="AG4" i="17"/>
  <c r="AG4" i="18" s="1"/>
  <c r="AG10" i="18" s="1"/>
  <c r="AE4" i="17"/>
  <c r="AE10" i="17" s="1"/>
  <c r="AB4" i="17"/>
  <c r="AB10" i="17" s="1"/>
  <c r="AC4" i="17"/>
  <c r="AC4" i="18" s="1"/>
  <c r="AC10" i="18" s="1"/>
  <c r="AD4" i="17"/>
  <c r="AD4" i="18" s="1"/>
  <c r="AD10" i="18" s="1"/>
  <c r="AA4" i="17"/>
  <c r="AA10" i="17" s="1"/>
  <c r="Z4" i="17"/>
  <c r="Z4" i="18" s="1"/>
  <c r="Z10" i="18" s="1"/>
  <c r="Y4" i="17"/>
  <c r="Y4" i="18" s="1"/>
  <c r="Y10" i="18" s="1"/>
  <c r="X4" i="17"/>
  <c r="X4" i="18" s="1"/>
  <c r="X10" i="18" s="1"/>
  <c r="W4" i="17"/>
  <c r="W4" i="18" s="1"/>
  <c r="W10" i="18" s="1"/>
  <c r="T4" i="17"/>
  <c r="T4" i="18" s="1"/>
  <c r="T10" i="18" s="1"/>
  <c r="U4" i="17"/>
  <c r="U4" i="18" s="1"/>
  <c r="U10" i="18" s="1"/>
  <c r="V4" i="17"/>
  <c r="V4" i="18" s="1"/>
  <c r="V10" i="18" s="1"/>
  <c r="R4" i="17"/>
  <c r="R10" i="17" s="1"/>
  <c r="S4" i="17"/>
  <c r="S4" i="18" s="1"/>
  <c r="S10" i="18" s="1"/>
  <c r="Q4" i="17"/>
  <c r="Q4" i="18" s="1"/>
  <c r="Q10" i="18" s="1"/>
  <c r="O4" i="17"/>
  <c r="O10" i="17" s="1"/>
  <c r="P4" i="17"/>
  <c r="P4" i="18" s="1"/>
  <c r="P10" i="18" s="1"/>
  <c r="N4" i="17"/>
  <c r="N10" i="17" s="1"/>
  <c r="M4" i="17"/>
  <c r="I10" i="17" s="1"/>
  <c r="G4" i="17"/>
  <c r="G10" i="17" s="1"/>
  <c r="H4" i="17"/>
  <c r="H10" i="17" s="1"/>
  <c r="F4" i="17"/>
  <c r="E43" i="16" l="1"/>
  <c r="E27" i="16"/>
  <c r="E31" i="16"/>
  <c r="E35" i="16"/>
  <c r="E39" i="16"/>
  <c r="C28" i="16"/>
  <c r="C32" i="16"/>
  <c r="C36" i="16"/>
  <c r="C40" i="16"/>
  <c r="C44" i="16"/>
  <c r="D44" i="16" s="1"/>
  <c r="E44" i="16"/>
  <c r="E28" i="16"/>
  <c r="E32" i="16"/>
  <c r="E36" i="16"/>
  <c r="E40" i="16"/>
  <c r="C29" i="16"/>
  <c r="D29" i="16" s="1"/>
  <c r="C33" i="16"/>
  <c r="C37" i="16"/>
  <c r="C41" i="16"/>
  <c r="D41" i="16" s="1"/>
  <c r="C45" i="16"/>
  <c r="D45" i="16" s="1"/>
  <c r="E41" i="16"/>
  <c r="E45" i="16"/>
  <c r="E29" i="16"/>
  <c r="E33" i="16"/>
  <c r="E37" i="16"/>
  <c r="C30" i="16"/>
  <c r="C34" i="16"/>
  <c r="C38" i="16"/>
  <c r="D38" i="16" s="1"/>
  <c r="C42" i="16"/>
  <c r="D42" i="16" s="1"/>
  <c r="E42" i="16"/>
  <c r="E30" i="16"/>
  <c r="E34" i="16"/>
  <c r="E38" i="16"/>
  <c r="C27" i="16"/>
  <c r="C31" i="16"/>
  <c r="D31" i="16" s="1"/>
  <c r="C39" i="16"/>
  <c r="D39" i="16" s="1"/>
  <c r="C43" i="16"/>
  <c r="D43" i="16" s="1"/>
  <c r="AG8" i="17"/>
  <c r="F10" i="17"/>
  <c r="D36" i="16"/>
  <c r="D40" i="16"/>
  <c r="D37" i="16"/>
  <c r="D30" i="16"/>
  <c r="D34" i="16"/>
  <c r="D27" i="16"/>
  <c r="AE8" i="17"/>
  <c r="AI8" i="17"/>
  <c r="AF8" i="17"/>
  <c r="AH8" i="17"/>
  <c r="AJ8" i="17"/>
  <c r="AK26" i="2"/>
  <c r="AM6" i="17" s="1"/>
  <c r="AM8" i="17" s="1"/>
  <c r="X25" i="20"/>
  <c r="AB25" i="20"/>
  <c r="AF25" i="20"/>
  <c r="AA25" i="20"/>
  <c r="AE25" i="20"/>
  <c r="Y25" i="20"/>
  <c r="AC25" i="20"/>
  <c r="Z25" i="20"/>
  <c r="AD25" i="20"/>
  <c r="I4" i="18"/>
  <c r="I10" i="18" s="1"/>
  <c r="Y10" i="17"/>
  <c r="O4" i="18"/>
  <c r="O10" i="18" s="1"/>
  <c r="V10" i="17"/>
  <c r="AL4" i="18"/>
  <c r="AL10" i="18" s="1"/>
  <c r="U10" i="17"/>
  <c r="N4" i="18"/>
  <c r="N10" i="18" s="1"/>
  <c r="X10" i="17"/>
  <c r="T10" i="17"/>
  <c r="H4" i="18"/>
  <c r="H10" i="18" s="1"/>
  <c r="R4" i="18"/>
  <c r="R10" i="18" s="1"/>
  <c r="AK4" i="18"/>
  <c r="AK10" i="18" s="1"/>
  <c r="F4" i="18"/>
  <c r="F10" i="18" s="1"/>
  <c r="Q10" i="17"/>
  <c r="W10" i="17"/>
  <c r="S10" i="17"/>
  <c r="G4" i="18"/>
  <c r="G10" i="18" s="1"/>
  <c r="AF4" i="18"/>
  <c r="AF10" i="18" s="1"/>
  <c r="P10" i="17"/>
  <c r="Z10" i="17"/>
  <c r="AI10" i="17"/>
  <c r="AH4" i="18"/>
  <c r="AH10" i="18" s="1"/>
  <c r="AG10" i="17"/>
  <c r="AD10" i="17"/>
  <c r="AC10" i="17"/>
  <c r="AB4" i="18"/>
  <c r="AB10" i="18" s="1"/>
  <c r="AE4" i="18"/>
  <c r="AE10" i="18" s="1"/>
  <c r="AL8" i="17"/>
  <c r="AK8" i="17"/>
  <c r="AJ10" i="17"/>
  <c r="AJ4" i="18"/>
  <c r="AJ10" i="18" s="1"/>
  <c r="D33" i="16"/>
  <c r="D32" i="16"/>
  <c r="D28" i="16"/>
  <c r="AA4" i="18"/>
  <c r="AA10" i="18" s="1"/>
  <c r="AM4" i="18"/>
  <c r="AM10" i="18" s="1"/>
  <c r="T8" i="20"/>
  <c r="S8" i="20"/>
  <c r="R8" i="20"/>
  <c r="Q8" i="20"/>
  <c r="P8" i="20"/>
  <c r="O8" i="20"/>
  <c r="N8" i="20"/>
  <c r="M8" i="20"/>
  <c r="L8" i="20"/>
  <c r="J8" i="20"/>
  <c r="K8" i="20"/>
  <c r="H8" i="20"/>
  <c r="I8" i="20"/>
  <c r="G8" i="20"/>
  <c r="F8" i="20"/>
  <c r="D8" i="20"/>
  <c r="E8" i="20"/>
  <c r="C8" i="20"/>
  <c r="F39" i="16" l="1"/>
  <c r="F45" i="16"/>
  <c r="F41" i="16"/>
  <c r="F44" i="16"/>
  <c r="F42" i="16"/>
  <c r="C35" i="16"/>
  <c r="D35" i="16" s="1"/>
  <c r="F35" i="16" s="1"/>
  <c r="F43" i="16"/>
  <c r="F38" i="16"/>
  <c r="F28" i="16"/>
  <c r="F37" i="16"/>
  <c r="F36" i="16"/>
  <c r="F40" i="16"/>
  <c r="F31" i="16"/>
  <c r="F32" i="16"/>
  <c r="F30" i="16"/>
  <c r="F29" i="16"/>
  <c r="F34" i="16"/>
  <c r="F27" i="16"/>
  <c r="F33" i="16"/>
  <c r="G15" i="24"/>
  <c r="H15" i="24"/>
  <c r="I15" i="24"/>
  <c r="G16" i="24"/>
  <c r="H16" i="24"/>
  <c r="I16" i="24"/>
  <c r="G17" i="24"/>
  <c r="H17" i="24"/>
  <c r="I17" i="24"/>
  <c r="G18" i="24"/>
  <c r="H18" i="24"/>
  <c r="I18" i="24"/>
  <c r="G19" i="24"/>
  <c r="H19" i="24"/>
  <c r="I19" i="24"/>
  <c r="G20" i="24"/>
  <c r="H20" i="24"/>
  <c r="I20" i="24"/>
  <c r="G21" i="24"/>
  <c r="H21" i="24"/>
  <c r="I21" i="24"/>
  <c r="G22" i="24"/>
  <c r="H22" i="24"/>
  <c r="I22" i="24"/>
  <c r="G23" i="24"/>
  <c r="H23" i="24"/>
  <c r="I23" i="24"/>
  <c r="G24" i="24"/>
  <c r="H24" i="24"/>
  <c r="I24" i="24"/>
  <c r="G25" i="24"/>
  <c r="H25" i="24"/>
  <c r="I25" i="24"/>
  <c r="G26" i="24"/>
  <c r="H26" i="24"/>
  <c r="I26" i="24"/>
  <c r="G27" i="24"/>
  <c r="H27" i="24"/>
  <c r="I27" i="24"/>
  <c r="G28" i="24"/>
  <c r="H28" i="24"/>
  <c r="I28" i="24"/>
  <c r="G29" i="24"/>
  <c r="H29" i="24"/>
  <c r="I29" i="24"/>
  <c r="G30" i="24"/>
  <c r="H30" i="24"/>
  <c r="I30" i="24"/>
  <c r="G31" i="24"/>
  <c r="H31" i="24"/>
  <c r="I31" i="24"/>
  <c r="G32" i="24"/>
  <c r="H32" i="24"/>
  <c r="I32" i="24"/>
  <c r="G33" i="24"/>
  <c r="H33" i="24"/>
  <c r="I33" i="24"/>
  <c r="G34" i="24"/>
  <c r="H34" i="24"/>
  <c r="I34" i="24"/>
  <c r="G35" i="24"/>
  <c r="H35" i="24"/>
  <c r="I35" i="24"/>
  <c r="G36" i="24"/>
  <c r="H36" i="24"/>
  <c r="I36" i="24"/>
  <c r="G37" i="24"/>
  <c r="H37" i="24"/>
  <c r="I37" i="24"/>
  <c r="G38" i="24"/>
  <c r="H38" i="24"/>
  <c r="I38" i="24"/>
  <c r="G39" i="24"/>
  <c r="H39" i="24"/>
  <c r="I39" i="24"/>
  <c r="G40" i="24"/>
  <c r="H40" i="24"/>
  <c r="I40" i="24"/>
  <c r="G41" i="24"/>
  <c r="H41" i="24"/>
  <c r="I41" i="24"/>
  <c r="G42" i="24"/>
  <c r="H42" i="24"/>
  <c r="I42" i="24"/>
  <c r="G43" i="24"/>
  <c r="H43" i="24"/>
  <c r="I43" i="24"/>
  <c r="G44" i="24"/>
  <c r="H44" i="24"/>
  <c r="I44" i="24"/>
  <c r="G45" i="24"/>
  <c r="H45" i="24"/>
  <c r="I45" i="24"/>
  <c r="G46" i="24"/>
  <c r="H46" i="24"/>
  <c r="I46" i="24"/>
  <c r="G47" i="24"/>
  <c r="H47" i="24"/>
  <c r="I47" i="24"/>
  <c r="G48" i="24"/>
  <c r="H48" i="24"/>
  <c r="I48" i="24"/>
  <c r="G49" i="24"/>
  <c r="H49" i="24"/>
  <c r="I49" i="24"/>
  <c r="G50" i="24"/>
  <c r="H50" i="24"/>
  <c r="I50" i="24"/>
  <c r="G51" i="24"/>
  <c r="H51" i="24"/>
  <c r="I51" i="24"/>
  <c r="G52" i="24"/>
  <c r="H52" i="24"/>
  <c r="I52" i="24"/>
  <c r="G53" i="24"/>
  <c r="H53" i="24"/>
  <c r="I53" i="24"/>
  <c r="G54" i="24"/>
  <c r="H54" i="24"/>
  <c r="I54" i="24"/>
  <c r="G55" i="24"/>
  <c r="H55" i="24"/>
  <c r="I55" i="24"/>
  <c r="G56" i="24"/>
  <c r="H56" i="24"/>
  <c r="I56" i="24"/>
  <c r="G57" i="24"/>
  <c r="H57" i="24"/>
  <c r="I57" i="24"/>
  <c r="G58" i="24"/>
  <c r="H58" i="24"/>
  <c r="I58" i="24"/>
  <c r="G59" i="24"/>
  <c r="H59" i="24"/>
  <c r="I59" i="24"/>
  <c r="G60" i="24"/>
  <c r="H60" i="24"/>
  <c r="I60" i="24"/>
  <c r="G61" i="24"/>
  <c r="H61" i="24"/>
  <c r="I61" i="24"/>
  <c r="G62" i="24"/>
  <c r="H62" i="24"/>
  <c r="I62" i="24"/>
  <c r="G63" i="24"/>
  <c r="H63" i="24"/>
  <c r="I63" i="24"/>
  <c r="G64" i="24"/>
  <c r="H64" i="24"/>
  <c r="I64" i="24"/>
  <c r="G65" i="24"/>
  <c r="H65" i="24"/>
  <c r="I65" i="24"/>
  <c r="G66" i="24"/>
  <c r="H66" i="24"/>
  <c r="I66" i="24"/>
  <c r="G67" i="24"/>
  <c r="H67" i="24"/>
  <c r="I67" i="24"/>
  <c r="G68" i="24"/>
  <c r="H68" i="24"/>
  <c r="I68" i="24"/>
  <c r="G69" i="24"/>
  <c r="H69" i="24"/>
  <c r="I69" i="24"/>
  <c r="G70" i="24"/>
  <c r="H70" i="24"/>
  <c r="I70" i="24"/>
  <c r="G71" i="24"/>
  <c r="H71" i="24"/>
  <c r="I71" i="24"/>
  <c r="G72" i="24"/>
  <c r="H72" i="24"/>
  <c r="I72" i="24"/>
  <c r="G73" i="24"/>
  <c r="H73" i="24"/>
  <c r="I73" i="24"/>
  <c r="G74" i="24"/>
  <c r="H74" i="24"/>
  <c r="I74" i="24"/>
  <c r="G75" i="24"/>
  <c r="H75" i="24"/>
  <c r="I75" i="24"/>
  <c r="G76" i="24"/>
  <c r="H76" i="24"/>
  <c r="I76" i="24"/>
  <c r="G77" i="24"/>
  <c r="H77" i="24"/>
  <c r="I77" i="24"/>
  <c r="G78" i="24"/>
  <c r="H78" i="24"/>
  <c r="I78" i="24"/>
  <c r="G79" i="24"/>
  <c r="H79" i="24"/>
  <c r="I79" i="24"/>
  <c r="G80" i="24"/>
  <c r="H80" i="24"/>
  <c r="I80" i="24"/>
  <c r="G81" i="24"/>
  <c r="H81" i="24"/>
  <c r="I81" i="24"/>
  <c r="G82" i="24"/>
  <c r="H82" i="24"/>
  <c r="I82" i="24"/>
  <c r="G83" i="24"/>
  <c r="H83" i="24"/>
  <c r="I83" i="24"/>
  <c r="G84" i="24"/>
  <c r="H84" i="24"/>
  <c r="I84" i="24"/>
  <c r="G85" i="24"/>
  <c r="H85" i="24"/>
  <c r="I85" i="24"/>
  <c r="G86" i="24"/>
  <c r="H86" i="24"/>
  <c r="I86" i="24"/>
  <c r="G87" i="24"/>
  <c r="H87" i="24"/>
  <c r="I87" i="24"/>
  <c r="G88" i="24"/>
  <c r="H88" i="24"/>
  <c r="I88" i="24"/>
  <c r="G89" i="24"/>
  <c r="H89" i="24"/>
  <c r="I89" i="24"/>
  <c r="G90" i="24"/>
  <c r="H90" i="24"/>
  <c r="I90" i="24"/>
  <c r="G91" i="24"/>
  <c r="H91" i="24"/>
  <c r="I91" i="24"/>
  <c r="G92" i="24"/>
  <c r="H92" i="24"/>
  <c r="I92" i="24"/>
  <c r="G93" i="24"/>
  <c r="H93" i="24"/>
  <c r="I93" i="24"/>
  <c r="G94" i="24"/>
  <c r="H94" i="24"/>
  <c r="I94" i="24"/>
  <c r="G95" i="24"/>
  <c r="H95" i="24"/>
  <c r="I95" i="24"/>
  <c r="G96" i="24"/>
  <c r="H96" i="24"/>
  <c r="I96" i="24"/>
  <c r="G97" i="24"/>
  <c r="H97" i="24"/>
  <c r="I97" i="24"/>
  <c r="G98" i="24"/>
  <c r="H98" i="24"/>
  <c r="I98" i="24"/>
  <c r="G99" i="24"/>
  <c r="H99" i="24"/>
  <c r="I99" i="24"/>
  <c r="G100" i="24"/>
  <c r="H100" i="24"/>
  <c r="I100" i="24"/>
  <c r="G101" i="24"/>
  <c r="H101" i="24"/>
  <c r="I101" i="24"/>
  <c r="G102" i="24"/>
  <c r="H102" i="24"/>
  <c r="I102" i="24"/>
  <c r="G103" i="24"/>
  <c r="H103" i="24"/>
  <c r="I103" i="24"/>
  <c r="G104" i="24"/>
  <c r="H104" i="24"/>
  <c r="I104" i="24"/>
  <c r="G105" i="24"/>
  <c r="H105" i="24"/>
  <c r="I105" i="24"/>
  <c r="G106" i="24"/>
  <c r="H106" i="24"/>
  <c r="I106" i="24"/>
  <c r="G107" i="24"/>
  <c r="H107" i="24"/>
  <c r="I107" i="24"/>
  <c r="G108" i="24"/>
  <c r="H108" i="24"/>
  <c r="I108" i="24"/>
  <c r="G109" i="24"/>
  <c r="H109" i="24"/>
  <c r="I109" i="24"/>
  <c r="G110" i="24"/>
  <c r="H110" i="24"/>
  <c r="I110" i="24"/>
  <c r="G111" i="24"/>
  <c r="H111" i="24"/>
  <c r="I111" i="24"/>
  <c r="G112" i="24"/>
  <c r="H112" i="24"/>
  <c r="I112" i="24"/>
  <c r="G113" i="24"/>
  <c r="H113" i="24"/>
  <c r="I113" i="24"/>
  <c r="G114" i="24"/>
  <c r="H114" i="24"/>
  <c r="I114" i="24"/>
  <c r="G115" i="24"/>
  <c r="H115" i="24"/>
  <c r="I115" i="24"/>
  <c r="G116" i="24"/>
  <c r="H116" i="24"/>
  <c r="I116" i="24"/>
  <c r="G117" i="24"/>
  <c r="H117" i="24"/>
  <c r="I117" i="24"/>
  <c r="G118" i="24"/>
  <c r="H118" i="24"/>
  <c r="I118" i="24"/>
  <c r="G119" i="24"/>
  <c r="H119" i="24"/>
  <c r="I119" i="24"/>
  <c r="G120" i="24"/>
  <c r="H120" i="24"/>
  <c r="I120" i="24"/>
  <c r="G121" i="24"/>
  <c r="H121" i="24"/>
  <c r="I121" i="24"/>
  <c r="G122" i="24"/>
  <c r="H122" i="24"/>
  <c r="I122" i="24"/>
  <c r="G123" i="24"/>
  <c r="H123" i="24"/>
  <c r="I123" i="24"/>
  <c r="G124" i="24"/>
  <c r="H124" i="24"/>
  <c r="I124" i="24"/>
  <c r="G125" i="24"/>
  <c r="H125" i="24"/>
  <c r="I125" i="24"/>
  <c r="G126" i="24"/>
  <c r="H126" i="24"/>
  <c r="I126" i="24"/>
  <c r="G127" i="24"/>
  <c r="H127" i="24"/>
  <c r="I127" i="24"/>
  <c r="G128" i="24"/>
  <c r="H128" i="24"/>
  <c r="I128" i="24"/>
  <c r="G129" i="24"/>
  <c r="H129" i="24"/>
  <c r="I129" i="24"/>
  <c r="G130" i="24"/>
  <c r="H130" i="24"/>
  <c r="I130" i="24"/>
  <c r="G131" i="24"/>
  <c r="H131" i="24"/>
  <c r="I131" i="24"/>
  <c r="G132" i="24"/>
  <c r="H132" i="24"/>
  <c r="I132" i="24"/>
  <c r="G133" i="24"/>
  <c r="H133" i="24"/>
  <c r="I133" i="24"/>
  <c r="G134" i="24"/>
  <c r="H134" i="24"/>
  <c r="I134" i="24"/>
  <c r="G135" i="24"/>
  <c r="H135" i="24"/>
  <c r="I135" i="24"/>
  <c r="G136" i="24"/>
  <c r="H136" i="24"/>
  <c r="I136" i="24"/>
  <c r="G137" i="24"/>
  <c r="H137" i="24"/>
  <c r="I137" i="24"/>
  <c r="G138" i="24"/>
  <c r="H138" i="24"/>
  <c r="I138" i="24"/>
  <c r="G139" i="24"/>
  <c r="H139" i="24"/>
  <c r="I139" i="24"/>
  <c r="G140" i="24"/>
  <c r="H140" i="24"/>
  <c r="I140" i="24"/>
  <c r="G141" i="24"/>
  <c r="H141" i="24"/>
  <c r="I141" i="24"/>
  <c r="G142" i="24"/>
  <c r="H142" i="24"/>
  <c r="I142" i="24"/>
  <c r="G143" i="24"/>
  <c r="H143" i="24"/>
  <c r="I143" i="24"/>
  <c r="G144" i="24"/>
  <c r="H144" i="24"/>
  <c r="I144" i="24"/>
  <c r="G145" i="24"/>
  <c r="H145" i="24"/>
  <c r="I145" i="24"/>
  <c r="G146" i="24"/>
  <c r="H146" i="24"/>
  <c r="I146" i="24"/>
  <c r="G147" i="24"/>
  <c r="H147" i="24"/>
  <c r="I147" i="24"/>
  <c r="G148" i="24"/>
  <c r="H148" i="24"/>
  <c r="I148" i="24"/>
  <c r="G149" i="24"/>
  <c r="H149" i="24"/>
  <c r="I149" i="24"/>
  <c r="G150" i="24"/>
  <c r="H150" i="24"/>
  <c r="I150" i="24"/>
  <c r="G151" i="24"/>
  <c r="H151" i="24"/>
  <c r="I151" i="24"/>
  <c r="G152" i="24"/>
  <c r="H152" i="24"/>
  <c r="I152" i="24"/>
  <c r="G153" i="24"/>
  <c r="H153" i="24"/>
  <c r="I153" i="24"/>
  <c r="G154" i="24"/>
  <c r="H154" i="24"/>
  <c r="I154" i="24"/>
  <c r="G155" i="24"/>
  <c r="H155" i="24"/>
  <c r="I155" i="24"/>
  <c r="G156" i="24"/>
  <c r="H156" i="24"/>
  <c r="I156" i="24"/>
  <c r="G157" i="24"/>
  <c r="H157" i="24"/>
  <c r="I157" i="24"/>
  <c r="G158" i="24"/>
  <c r="H158" i="24"/>
  <c r="I158" i="24"/>
  <c r="G159" i="24"/>
  <c r="H159" i="24"/>
  <c r="I159" i="24"/>
  <c r="G160" i="24"/>
  <c r="H160" i="24"/>
  <c r="I160" i="24"/>
  <c r="G161" i="24"/>
  <c r="H161" i="24"/>
  <c r="I161" i="24"/>
  <c r="G162" i="24"/>
  <c r="H162" i="24"/>
  <c r="I162" i="24"/>
  <c r="G163" i="24"/>
  <c r="H163" i="24"/>
  <c r="I163" i="24"/>
  <c r="G164" i="24"/>
  <c r="H164" i="24"/>
  <c r="I164" i="24"/>
  <c r="G165" i="24"/>
  <c r="H165" i="24"/>
  <c r="I165" i="24"/>
  <c r="G166" i="24"/>
  <c r="H166" i="24"/>
  <c r="I166" i="24"/>
  <c r="G167" i="24"/>
  <c r="H167" i="24"/>
  <c r="I167" i="24"/>
  <c r="G168" i="24"/>
  <c r="H168" i="24"/>
  <c r="I168" i="24"/>
  <c r="G169" i="24"/>
  <c r="H169" i="24"/>
  <c r="I169" i="24"/>
  <c r="G170" i="24"/>
  <c r="H170" i="24"/>
  <c r="I170" i="24"/>
  <c r="G171" i="24"/>
  <c r="H171" i="24"/>
  <c r="I171" i="24"/>
  <c r="G172" i="24"/>
  <c r="H172" i="24"/>
  <c r="I172" i="24"/>
  <c r="G173" i="24"/>
  <c r="H173" i="24"/>
  <c r="I173" i="24"/>
  <c r="G174" i="24"/>
  <c r="H174" i="24"/>
  <c r="I174" i="24"/>
  <c r="G175" i="24"/>
  <c r="H175" i="24"/>
  <c r="I175" i="24"/>
  <c r="G176" i="24"/>
  <c r="H176" i="24"/>
  <c r="I176" i="24"/>
  <c r="G177" i="24"/>
  <c r="H177" i="24"/>
  <c r="I177" i="24"/>
  <c r="G178" i="24"/>
  <c r="H178" i="24"/>
  <c r="I178" i="24"/>
  <c r="G179" i="24"/>
  <c r="H179" i="24"/>
  <c r="I179" i="24"/>
  <c r="G180" i="24"/>
  <c r="H180" i="24"/>
  <c r="I180" i="24"/>
  <c r="G181" i="24"/>
  <c r="H181" i="24"/>
  <c r="I181" i="24"/>
  <c r="G182" i="24"/>
  <c r="H182" i="24"/>
  <c r="I182" i="24"/>
  <c r="G183" i="24"/>
  <c r="H183" i="24"/>
  <c r="I183" i="24"/>
  <c r="G184" i="24"/>
  <c r="H184" i="24"/>
  <c r="I184" i="24"/>
  <c r="G185" i="24"/>
  <c r="H185" i="24"/>
  <c r="I185" i="24"/>
  <c r="G186" i="24"/>
  <c r="H186" i="24"/>
  <c r="I186" i="24"/>
  <c r="G187" i="24"/>
  <c r="H187" i="24"/>
  <c r="I187" i="24"/>
  <c r="G188" i="24"/>
  <c r="H188" i="24"/>
  <c r="I188" i="24"/>
  <c r="G189" i="24"/>
  <c r="H189" i="24"/>
  <c r="I189" i="24"/>
  <c r="G190" i="24"/>
  <c r="H190" i="24"/>
  <c r="I190" i="24"/>
  <c r="G191" i="24"/>
  <c r="H191" i="24"/>
  <c r="I191" i="24"/>
  <c r="G192" i="24"/>
  <c r="H192" i="24"/>
  <c r="I192" i="24"/>
  <c r="G193" i="24"/>
  <c r="H193" i="24"/>
  <c r="I193" i="24"/>
  <c r="G194" i="24"/>
  <c r="H194" i="24"/>
  <c r="I194" i="24"/>
  <c r="G195" i="24"/>
  <c r="H195" i="24"/>
  <c r="I195" i="24"/>
  <c r="G196" i="24"/>
  <c r="H196" i="24"/>
  <c r="I196" i="24"/>
  <c r="G197" i="24"/>
  <c r="H197" i="24"/>
  <c r="I197" i="24"/>
  <c r="G198" i="24"/>
  <c r="H198" i="24"/>
  <c r="I198" i="24"/>
  <c r="G199" i="24"/>
  <c r="H199" i="24"/>
  <c r="I199" i="24"/>
  <c r="G200" i="24"/>
  <c r="H200" i="24"/>
  <c r="I200" i="24"/>
  <c r="G9" i="24"/>
  <c r="H9" i="24"/>
  <c r="I9" i="24"/>
  <c r="G10" i="24"/>
  <c r="H10" i="24"/>
  <c r="I10" i="24"/>
  <c r="G11" i="24"/>
  <c r="H11" i="24"/>
  <c r="I11" i="24"/>
  <c r="G12" i="24"/>
  <c r="H12" i="24"/>
  <c r="I12" i="24"/>
  <c r="G13" i="24"/>
  <c r="H13" i="24"/>
  <c r="I13" i="24"/>
  <c r="G14" i="24"/>
  <c r="H14" i="24"/>
  <c r="I14" i="24"/>
  <c r="H8" i="24"/>
  <c r="I8" i="24"/>
  <c r="G8" i="24"/>
  <c r="A1" i="27"/>
  <c r="B1" i="22" l="1"/>
  <c r="A9" i="26"/>
  <c r="A10" i="26"/>
  <c r="A11" i="26"/>
  <c r="A12" i="26"/>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55" i="26"/>
  <c r="A56" i="26"/>
  <c r="A57"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3" i="26"/>
  <c r="A104" i="26"/>
  <c r="A105" i="26"/>
  <c r="A106" i="26"/>
  <c r="A107" i="26"/>
  <c r="A108" i="26"/>
  <c r="A109" i="26"/>
  <c r="A110" i="26"/>
  <c r="A111" i="26"/>
  <c r="A112" i="26"/>
  <c r="A113" i="26"/>
  <c r="A114"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9" i="26"/>
  <c r="A140" i="26"/>
  <c r="A141" i="26"/>
  <c r="A142" i="26"/>
  <c r="A143" i="26"/>
  <c r="A144" i="26"/>
  <c r="A145" i="26"/>
  <c r="A146" i="26"/>
  <c r="A147" i="26"/>
  <c r="A148" i="26"/>
  <c r="A149" i="26"/>
  <c r="A150" i="26"/>
  <c r="A151" i="26"/>
  <c r="A152" i="26"/>
  <c r="A153" i="26"/>
  <c r="A154" i="26"/>
  <c r="A155" i="26"/>
  <c r="A156" i="26"/>
  <c r="A157" i="26"/>
  <c r="A158" i="26"/>
  <c r="A159" i="26"/>
  <c r="A160" i="26"/>
  <c r="A161" i="26"/>
  <c r="A162" i="26"/>
  <c r="A163" i="26"/>
  <c r="A164" i="26"/>
  <c r="A165" i="26"/>
  <c r="A166" i="26"/>
  <c r="A167" i="26"/>
  <c r="A168" i="26"/>
  <c r="A169" i="26"/>
  <c r="A170" i="26"/>
  <c r="A171" i="26"/>
  <c r="A172" i="26"/>
  <c r="A173" i="26"/>
  <c r="A174" i="26"/>
  <c r="A175" i="26"/>
  <c r="A176" i="26"/>
  <c r="A177" i="26"/>
  <c r="A178" i="26"/>
  <c r="A179" i="26"/>
  <c r="A180" i="26"/>
  <c r="A181" i="26"/>
  <c r="A182" i="26"/>
  <c r="A183" i="26"/>
  <c r="A184" i="26"/>
  <c r="A185" i="26"/>
  <c r="A186" i="26"/>
  <c r="A187" i="26"/>
  <c r="A188" i="26"/>
  <c r="A189" i="26"/>
  <c r="A190" i="26"/>
  <c r="A191" i="26"/>
  <c r="A192" i="26"/>
  <c r="A193" i="26"/>
  <c r="A194" i="26"/>
  <c r="A195" i="26"/>
  <c r="A196" i="26"/>
  <c r="A197" i="26"/>
  <c r="A198" i="26"/>
  <c r="A199" i="26"/>
  <c r="A200" i="26"/>
  <c r="A8" i="26"/>
  <c r="C35" i="17" l="1"/>
  <c r="A35" i="17" s="1"/>
  <c r="C36" i="17"/>
  <c r="A36" i="17" s="1"/>
  <c r="C37" i="17"/>
  <c r="A37" i="17" s="1"/>
  <c r="C38" i="17"/>
  <c r="A38" i="17" s="1"/>
  <c r="C39" i="17"/>
  <c r="A39" i="17" s="1"/>
  <c r="C40" i="17"/>
  <c r="A40" i="17" s="1"/>
  <c r="C41" i="17"/>
  <c r="A41" i="17" s="1"/>
  <c r="C42" i="17"/>
  <c r="A42" i="17" s="1"/>
  <c r="C43" i="17"/>
  <c r="A43" i="17" s="1"/>
  <c r="C44" i="17"/>
  <c r="A44" i="17" s="1"/>
  <c r="C45" i="17"/>
  <c r="A45" i="17" s="1"/>
  <c r="C46" i="17"/>
  <c r="A46" i="17" s="1"/>
  <c r="C47" i="17"/>
  <c r="A47" i="17" s="1"/>
  <c r="C48" i="17"/>
  <c r="A48" i="17" s="1"/>
  <c r="C49" i="17"/>
  <c r="A49" i="17" s="1"/>
  <c r="C50" i="17"/>
  <c r="A50" i="17" s="1"/>
  <c r="C51" i="17"/>
  <c r="A51" i="17" s="1"/>
  <c r="C52" i="17"/>
  <c r="A52" i="17" s="1"/>
  <c r="C53" i="17"/>
  <c r="A53" i="17" s="1"/>
  <c r="C54" i="17"/>
  <c r="A54" i="17" s="1"/>
  <c r="C55" i="17"/>
  <c r="A55" i="17" s="1"/>
  <c r="C56" i="17"/>
  <c r="A56" i="17" s="1"/>
  <c r="C57" i="17"/>
  <c r="A57" i="17" s="1"/>
  <c r="C58" i="17"/>
  <c r="A58" i="17" s="1"/>
  <c r="C59" i="17"/>
  <c r="A59" i="17" s="1"/>
  <c r="C60" i="17"/>
  <c r="A60" i="17" s="1"/>
  <c r="C61" i="17"/>
  <c r="A61" i="17" s="1"/>
  <c r="C62" i="17"/>
  <c r="A62" i="17" s="1"/>
  <c r="C63" i="17"/>
  <c r="A63" i="17" s="1"/>
  <c r="C64" i="17"/>
  <c r="A64" i="17" s="1"/>
  <c r="C65" i="17"/>
  <c r="A65" i="17" s="1"/>
  <c r="C66" i="17"/>
  <c r="A66" i="17" s="1"/>
  <c r="C67" i="17"/>
  <c r="A67" i="17" s="1"/>
  <c r="C68" i="17"/>
  <c r="A68" i="17" s="1"/>
  <c r="C69" i="17"/>
  <c r="A69" i="17" s="1"/>
  <c r="C70" i="17"/>
  <c r="A70" i="17" s="1"/>
  <c r="C71" i="17"/>
  <c r="A71" i="17" s="1"/>
  <c r="C72" i="17"/>
  <c r="A72" i="17" s="1"/>
  <c r="C73" i="17"/>
  <c r="A73" i="17" s="1"/>
  <c r="C74" i="17"/>
  <c r="A74" i="17" s="1"/>
  <c r="C75" i="17"/>
  <c r="A75" i="17" s="1"/>
  <c r="C76" i="17"/>
  <c r="A76" i="17" s="1"/>
  <c r="C77" i="17"/>
  <c r="A77" i="17" s="1"/>
  <c r="C78" i="17"/>
  <c r="A78" i="17" s="1"/>
  <c r="C79" i="17"/>
  <c r="A79" i="17" s="1"/>
  <c r="C80" i="17"/>
  <c r="A80" i="17" s="1"/>
  <c r="C81" i="17"/>
  <c r="A81" i="17" s="1"/>
  <c r="C82" i="17"/>
  <c r="A82" i="17" s="1"/>
  <c r="C83" i="17"/>
  <c r="A83" i="17" s="1"/>
  <c r="C84" i="17"/>
  <c r="A84" i="17" s="1"/>
  <c r="C85" i="17"/>
  <c r="A85" i="17" s="1"/>
  <c r="C86" i="17"/>
  <c r="A86" i="17" s="1"/>
  <c r="C87" i="17"/>
  <c r="A87" i="17" s="1"/>
  <c r="C88" i="17"/>
  <c r="A88" i="17" s="1"/>
  <c r="C89" i="17"/>
  <c r="A89" i="17" s="1"/>
  <c r="C90" i="17"/>
  <c r="A90" i="17" s="1"/>
  <c r="C91" i="17"/>
  <c r="A91" i="17" s="1"/>
  <c r="C92" i="17"/>
  <c r="A92" i="17" s="1"/>
  <c r="C93" i="17"/>
  <c r="A93" i="17" s="1"/>
  <c r="C94" i="17"/>
  <c r="A94" i="17" s="1"/>
  <c r="C95" i="17"/>
  <c r="A95" i="17" s="1"/>
  <c r="C96" i="17"/>
  <c r="A96" i="17" s="1"/>
  <c r="C97" i="17"/>
  <c r="A97" i="17" s="1"/>
  <c r="C98" i="17"/>
  <c r="A98" i="17" s="1"/>
  <c r="C99" i="17"/>
  <c r="A99" i="17" s="1"/>
  <c r="C100" i="17"/>
  <c r="A100" i="17" s="1"/>
  <c r="C101" i="17"/>
  <c r="A101" i="17" s="1"/>
  <c r="C102" i="17"/>
  <c r="A102" i="17" s="1"/>
  <c r="C103" i="17"/>
  <c r="A103" i="17" s="1"/>
  <c r="C104" i="17"/>
  <c r="A104" i="17" s="1"/>
  <c r="C105" i="17"/>
  <c r="A105" i="17" s="1"/>
  <c r="C106" i="17"/>
  <c r="A106" i="17" s="1"/>
  <c r="C107" i="17"/>
  <c r="A107" i="17" s="1"/>
  <c r="C108" i="17"/>
  <c r="A108" i="17" s="1"/>
  <c r="C109" i="17"/>
  <c r="A109" i="17" s="1"/>
  <c r="C110" i="17"/>
  <c r="A110" i="17" s="1"/>
  <c r="C111" i="17"/>
  <c r="A111" i="17" s="1"/>
  <c r="C112" i="17"/>
  <c r="A112" i="17" s="1"/>
  <c r="C113" i="17"/>
  <c r="A113" i="17" s="1"/>
  <c r="C114" i="17"/>
  <c r="A114" i="17" s="1"/>
  <c r="C115" i="17"/>
  <c r="A115" i="17" s="1"/>
  <c r="C116" i="17"/>
  <c r="A116" i="17" s="1"/>
  <c r="C117" i="17"/>
  <c r="A117" i="17" s="1"/>
  <c r="C118" i="17"/>
  <c r="A118" i="17" s="1"/>
  <c r="C119" i="17"/>
  <c r="A119" i="17" s="1"/>
  <c r="C120" i="17"/>
  <c r="A120" i="17" s="1"/>
  <c r="C121" i="17"/>
  <c r="A121" i="17" s="1"/>
  <c r="C122" i="17"/>
  <c r="A122" i="17" s="1"/>
  <c r="C123" i="17"/>
  <c r="A123" i="17" s="1"/>
  <c r="C124" i="17"/>
  <c r="A124" i="17" s="1"/>
  <c r="C125" i="17"/>
  <c r="A125" i="17" s="1"/>
  <c r="C126" i="17"/>
  <c r="A126" i="17" s="1"/>
  <c r="C127" i="17"/>
  <c r="A127" i="17" s="1"/>
  <c r="C128" i="17"/>
  <c r="A128" i="17" s="1"/>
  <c r="C129" i="17"/>
  <c r="A129" i="17" s="1"/>
  <c r="C130" i="17"/>
  <c r="A130" i="17" s="1"/>
  <c r="C131" i="17"/>
  <c r="A131" i="17" s="1"/>
  <c r="C132" i="17"/>
  <c r="A132" i="17" s="1"/>
  <c r="C133" i="17"/>
  <c r="A133" i="17" s="1"/>
  <c r="C134" i="17"/>
  <c r="A134" i="17" s="1"/>
  <c r="C135" i="17"/>
  <c r="A135" i="17" s="1"/>
  <c r="C136" i="17"/>
  <c r="A136" i="17" s="1"/>
  <c r="C137" i="17"/>
  <c r="A137" i="17" s="1"/>
  <c r="C138" i="17"/>
  <c r="A138" i="17" s="1"/>
  <c r="C139" i="17"/>
  <c r="A139" i="17" s="1"/>
  <c r="C140" i="17"/>
  <c r="A140" i="17" s="1"/>
  <c r="C141" i="17"/>
  <c r="A141" i="17" s="1"/>
  <c r="C142" i="17"/>
  <c r="A142" i="17" s="1"/>
  <c r="C143" i="17"/>
  <c r="A143" i="17" s="1"/>
  <c r="C144" i="17"/>
  <c r="A144" i="17" s="1"/>
  <c r="C145" i="17"/>
  <c r="A145" i="17" s="1"/>
  <c r="C146" i="17"/>
  <c r="A146" i="17" s="1"/>
  <c r="C147" i="17"/>
  <c r="A147" i="17" s="1"/>
  <c r="C148" i="17"/>
  <c r="A148" i="17" s="1"/>
  <c r="C149" i="17"/>
  <c r="A149" i="17" s="1"/>
  <c r="C150" i="17"/>
  <c r="A150" i="17" s="1"/>
  <c r="C151" i="17"/>
  <c r="A151" i="17" s="1"/>
  <c r="C152" i="17"/>
  <c r="A152" i="17" s="1"/>
  <c r="C153" i="17"/>
  <c r="A153" i="17" s="1"/>
  <c r="C154" i="17"/>
  <c r="A154" i="17" s="1"/>
  <c r="C155" i="17"/>
  <c r="A155" i="17" s="1"/>
  <c r="C156" i="17"/>
  <c r="A156" i="17" s="1"/>
  <c r="C157" i="17"/>
  <c r="A157" i="17" s="1"/>
  <c r="C158" i="17"/>
  <c r="A158" i="17" s="1"/>
  <c r="C159" i="17"/>
  <c r="A159" i="17" s="1"/>
  <c r="C160" i="17"/>
  <c r="A160" i="17" s="1"/>
  <c r="C161" i="17"/>
  <c r="A161" i="17" s="1"/>
  <c r="C162" i="17"/>
  <c r="A162" i="17" s="1"/>
  <c r="C163" i="17"/>
  <c r="A163" i="17" s="1"/>
  <c r="C164" i="17"/>
  <c r="A164" i="17" s="1"/>
  <c r="C165" i="17"/>
  <c r="A165" i="17" s="1"/>
  <c r="C166" i="17"/>
  <c r="A166" i="17" s="1"/>
  <c r="C167" i="17"/>
  <c r="A167" i="17" s="1"/>
  <c r="C168" i="17"/>
  <c r="A168" i="17" s="1"/>
  <c r="C169" i="17"/>
  <c r="A169" i="17" s="1"/>
  <c r="C170" i="17"/>
  <c r="A170" i="17" s="1"/>
  <c r="C171" i="17"/>
  <c r="A171" i="17" s="1"/>
  <c r="C172" i="17"/>
  <c r="A172" i="17" s="1"/>
  <c r="C173" i="17"/>
  <c r="A173" i="17" s="1"/>
  <c r="C174" i="17"/>
  <c r="A174" i="17" s="1"/>
  <c r="C175" i="17"/>
  <c r="A175" i="17" s="1"/>
  <c r="C176" i="17"/>
  <c r="A176" i="17" s="1"/>
  <c r="C177" i="17"/>
  <c r="A177" i="17" s="1"/>
  <c r="C178" i="17"/>
  <c r="A178" i="17" s="1"/>
  <c r="C179" i="17"/>
  <c r="A179" i="17" s="1"/>
  <c r="C180" i="17"/>
  <c r="A180" i="17" s="1"/>
  <c r="C181" i="17"/>
  <c r="A181" i="17" s="1"/>
  <c r="C182" i="17"/>
  <c r="A182" i="17" s="1"/>
  <c r="C183" i="17"/>
  <c r="A183" i="17" s="1"/>
  <c r="C184" i="17"/>
  <c r="A184" i="17" s="1"/>
  <c r="C185" i="17"/>
  <c r="A185" i="17" s="1"/>
  <c r="C186" i="17"/>
  <c r="A186" i="17" s="1"/>
  <c r="C187" i="17"/>
  <c r="A187" i="17" s="1"/>
  <c r="C188" i="17"/>
  <c r="A188" i="17" s="1"/>
  <c r="C189" i="17"/>
  <c r="A189" i="17" s="1"/>
  <c r="C190" i="17"/>
  <c r="A190" i="17" s="1"/>
  <c r="C191" i="17"/>
  <c r="A191" i="17" s="1"/>
  <c r="C192" i="17"/>
  <c r="A192" i="17" s="1"/>
  <c r="C193" i="17"/>
  <c r="A193" i="17" s="1"/>
  <c r="C194" i="17"/>
  <c r="A194" i="17" s="1"/>
  <c r="C195" i="17"/>
  <c r="A195" i="17" s="1"/>
  <c r="C196" i="17"/>
  <c r="A196" i="17" s="1"/>
  <c r="C197" i="17"/>
  <c r="A197" i="17" s="1"/>
  <c r="C198" i="17"/>
  <c r="A198" i="17" s="1"/>
  <c r="C199" i="17"/>
  <c r="A199" i="17" s="1"/>
  <c r="C200" i="17"/>
  <c r="A200" i="17" s="1"/>
  <c r="A1" i="20"/>
  <c r="Q29" i="20" l="1"/>
  <c r="Q28" i="20"/>
  <c r="V4" i="20"/>
  <c r="C198" i="24"/>
  <c r="C199" i="24"/>
  <c r="C200"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6" i="24"/>
  <c r="C12" i="24"/>
  <c r="C13" i="24"/>
  <c r="C14" i="24"/>
  <c r="C15" i="24"/>
  <c r="C9" i="24"/>
  <c r="C10" i="24"/>
  <c r="C11" i="24"/>
  <c r="C8" i="24"/>
  <c r="C1" i="24" l="1"/>
  <c r="B9" i="24"/>
  <c r="B10" i="24"/>
  <c r="B11" i="24"/>
  <c r="B12" i="24"/>
  <c r="B13" i="24"/>
  <c r="B14" i="24"/>
  <c r="B15" i="24"/>
  <c r="B16" i="24"/>
  <c r="B17" i="24"/>
  <c r="A17" i="24" s="1"/>
  <c r="B18" i="24"/>
  <c r="B19" i="24"/>
  <c r="B20" i="24"/>
  <c r="B21" i="24"/>
  <c r="B22" i="24"/>
  <c r="B23" i="24"/>
  <c r="A23" i="24" s="1"/>
  <c r="B24" i="24"/>
  <c r="B25" i="24"/>
  <c r="A25" i="24" s="1"/>
  <c r="B26" i="24"/>
  <c r="A26" i="24" s="1"/>
  <c r="B27" i="24"/>
  <c r="A27" i="24" s="1"/>
  <c r="B28" i="24"/>
  <c r="A28" i="24" s="1"/>
  <c r="B29" i="24"/>
  <c r="A29" i="24" s="1"/>
  <c r="B30" i="24"/>
  <c r="A30" i="24" s="1"/>
  <c r="B31" i="24"/>
  <c r="B32" i="24"/>
  <c r="A32" i="24" s="1"/>
  <c r="B33" i="24"/>
  <c r="A33" i="24" s="1"/>
  <c r="B34" i="24"/>
  <c r="B35" i="24"/>
  <c r="A35" i="24" s="1"/>
  <c r="B36" i="24"/>
  <c r="A36" i="24" s="1"/>
  <c r="B37" i="24"/>
  <c r="A37" i="24" s="1"/>
  <c r="B38" i="24"/>
  <c r="A38" i="24" s="1"/>
  <c r="B39" i="24"/>
  <c r="A39" i="24" s="1"/>
  <c r="B40" i="24"/>
  <c r="B41" i="24"/>
  <c r="B42" i="24"/>
  <c r="B43" i="24"/>
  <c r="B44" i="24"/>
  <c r="B45" i="24"/>
  <c r="B46" i="24"/>
  <c r="B47" i="24"/>
  <c r="B48" i="24"/>
  <c r="A48" i="24" s="1"/>
  <c r="B49" i="24"/>
  <c r="A49" i="24" s="1"/>
  <c r="B50" i="24"/>
  <c r="B51" i="24"/>
  <c r="A51" i="24" s="1"/>
  <c r="B52" i="24"/>
  <c r="A52" i="24" s="1"/>
  <c r="B53" i="24"/>
  <c r="A53" i="24" s="1"/>
  <c r="B54" i="24"/>
  <c r="B55" i="24"/>
  <c r="B56" i="24"/>
  <c r="A56" i="24" s="1"/>
  <c r="B57" i="24"/>
  <c r="A57" i="24" s="1"/>
  <c r="B58" i="24"/>
  <c r="B59" i="24"/>
  <c r="B60" i="24"/>
  <c r="B61" i="24"/>
  <c r="A61" i="24" s="1"/>
  <c r="B62" i="24"/>
  <c r="B63" i="24"/>
  <c r="A63" i="24" s="1"/>
  <c r="B64" i="24"/>
  <c r="A64" i="24" s="1"/>
  <c r="B65" i="24"/>
  <c r="A65" i="24" s="1"/>
  <c r="B66" i="24"/>
  <c r="B67" i="24"/>
  <c r="B68" i="24"/>
  <c r="A68" i="24" s="1"/>
  <c r="B69" i="24"/>
  <c r="B70" i="24"/>
  <c r="A70" i="24" s="1"/>
  <c r="B71" i="24"/>
  <c r="A71" i="24" s="1"/>
  <c r="B72" i="24"/>
  <c r="A72" i="24" s="1"/>
  <c r="B73" i="24"/>
  <c r="A73" i="24" s="1"/>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B165" i="24"/>
  <c r="B166" i="24"/>
  <c r="B167" i="24"/>
  <c r="B168" i="24"/>
  <c r="B169" i="24"/>
  <c r="B170" i="24"/>
  <c r="B171" i="24"/>
  <c r="B172" i="24"/>
  <c r="B173" i="24"/>
  <c r="B174" i="24"/>
  <c r="B175" i="24"/>
  <c r="B176" i="24"/>
  <c r="B177" i="24"/>
  <c r="B178" i="24"/>
  <c r="B179" i="24"/>
  <c r="B180" i="24"/>
  <c r="B181" i="24"/>
  <c r="B182" i="24"/>
  <c r="B183" i="24"/>
  <c r="B184" i="24"/>
  <c r="B185" i="24"/>
  <c r="B186" i="24"/>
  <c r="B187" i="24"/>
  <c r="B188" i="24"/>
  <c r="B189" i="24"/>
  <c r="B190" i="24"/>
  <c r="B191" i="24"/>
  <c r="B192" i="24"/>
  <c r="B193" i="24"/>
  <c r="B194" i="24"/>
  <c r="B195" i="24"/>
  <c r="B196" i="24"/>
  <c r="B197" i="24"/>
  <c r="B8" i="24"/>
  <c r="A8" i="24" s="1"/>
  <c r="A31" i="24"/>
  <c r="A34" i="24"/>
  <c r="A45" i="24"/>
  <c r="A46" i="24"/>
  <c r="A47" i="24"/>
  <c r="A50" i="24"/>
  <c r="A54" i="24"/>
  <c r="A55" i="24"/>
  <c r="A58" i="24"/>
  <c r="A59" i="24"/>
  <c r="A60" i="24"/>
  <c r="A62" i="24"/>
  <c r="A66" i="24"/>
  <c r="A67" i="24"/>
  <c r="A69"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6" i="24"/>
  <c r="A19" i="24"/>
  <c r="H33" i="22" l="1"/>
  <c r="I34" i="22"/>
  <c r="I20" i="22"/>
  <c r="A40" i="24"/>
  <c r="A42" i="24"/>
  <c r="A44" i="24"/>
  <c r="A43" i="24"/>
  <c r="A41" i="24"/>
  <c r="A18" i="24"/>
  <c r="A21" i="24"/>
  <c r="A12" i="24"/>
  <c r="A22" i="24"/>
  <c r="E21" i="22" s="1"/>
  <c r="A24" i="24"/>
  <c r="I26" i="22" s="1"/>
  <c r="A20" i="24"/>
  <c r="A15" i="24"/>
  <c r="A11" i="24"/>
  <c r="A14" i="24"/>
  <c r="A10" i="24"/>
  <c r="A13" i="24"/>
  <c r="A9" i="24"/>
  <c r="D29" i="22" l="1"/>
  <c r="F20" i="22"/>
  <c r="D33" i="22"/>
  <c r="I30" i="22"/>
  <c r="G28" i="22"/>
  <c r="E26" i="22"/>
  <c r="C24" i="22"/>
  <c r="B24" i="22" s="1"/>
  <c r="H21" i="22"/>
  <c r="D34" i="22"/>
  <c r="I31" i="22"/>
  <c r="G29" i="22"/>
  <c r="E27" i="22"/>
  <c r="C25" i="22"/>
  <c r="B25" i="22" s="1"/>
  <c r="H22" i="22"/>
  <c r="H20" i="22"/>
  <c r="F33" i="22"/>
  <c r="D31" i="22"/>
  <c r="I28" i="22"/>
  <c r="G26" i="22"/>
  <c r="E24" i="22"/>
  <c r="C22" i="22"/>
  <c r="B22" i="22" s="1"/>
  <c r="F34" i="22"/>
  <c r="D32" i="22"/>
  <c r="I29" i="22"/>
  <c r="G27" i="22"/>
  <c r="E25" i="22"/>
  <c r="C23" i="22"/>
  <c r="B23" i="22" s="1"/>
  <c r="G32" i="22"/>
  <c r="C28" i="22"/>
  <c r="B28" i="22" s="1"/>
  <c r="H25" i="22"/>
  <c r="F23" i="22"/>
  <c r="D21" i="22"/>
  <c r="G33" i="22"/>
  <c r="E31" i="22"/>
  <c r="C29" i="22"/>
  <c r="B29" i="22" s="1"/>
  <c r="H26" i="22"/>
  <c r="F24" i="22"/>
  <c r="D22" i="22"/>
  <c r="D20" i="22"/>
  <c r="I32" i="22"/>
  <c r="G30" i="22"/>
  <c r="E28" i="22"/>
  <c r="C26" i="22"/>
  <c r="B26" i="22" s="1"/>
  <c r="H23" i="22"/>
  <c r="F21" i="22"/>
  <c r="I33" i="22"/>
  <c r="G31" i="22"/>
  <c r="E29" i="22"/>
  <c r="C27" i="22"/>
  <c r="B27" i="22" s="1"/>
  <c r="H24" i="22"/>
  <c r="F22" i="22"/>
  <c r="E30" i="22"/>
  <c r="E34" i="22"/>
  <c r="C32" i="22"/>
  <c r="B32" i="22" s="1"/>
  <c r="H29" i="22"/>
  <c r="F27" i="22"/>
  <c r="D25" i="22"/>
  <c r="I22" i="22"/>
  <c r="E20" i="22"/>
  <c r="C33" i="22"/>
  <c r="B33" i="22" s="1"/>
  <c r="H30" i="22"/>
  <c r="F28" i="22"/>
  <c r="D26" i="22"/>
  <c r="I23" i="22"/>
  <c r="G21" i="22"/>
  <c r="G34" i="22"/>
  <c r="E32" i="22"/>
  <c r="C30" i="22"/>
  <c r="B30" i="22" s="1"/>
  <c r="H27" i="22"/>
  <c r="F25" i="22"/>
  <c r="D23" i="22"/>
  <c r="G20" i="22"/>
  <c r="E33" i="22"/>
  <c r="C31" i="22"/>
  <c r="B31" i="22" s="1"/>
  <c r="H28" i="22"/>
  <c r="F26" i="22"/>
  <c r="D24" i="22"/>
  <c r="I21" i="22"/>
  <c r="F31" i="22"/>
  <c r="G24" i="22"/>
  <c r="E22" i="22"/>
  <c r="H34" i="22"/>
  <c r="F32" i="22"/>
  <c r="D30" i="22"/>
  <c r="I27" i="22"/>
  <c r="G25" i="22"/>
  <c r="E23" i="22"/>
  <c r="C21" i="22"/>
  <c r="B21" i="22" s="1"/>
  <c r="C34" i="22"/>
  <c r="B34" i="22" s="1"/>
  <c r="H31" i="22"/>
  <c r="F29" i="22"/>
  <c r="D27" i="22"/>
  <c r="I24" i="22"/>
  <c r="G22" i="22"/>
  <c r="C20" i="22"/>
  <c r="B20" i="22" s="1"/>
  <c r="H32" i="22"/>
  <c r="F30" i="22"/>
  <c r="D28" i="22"/>
  <c r="I25" i="22"/>
  <c r="G23" i="22"/>
  <c r="I10" i="22"/>
  <c r="E10" i="22"/>
  <c r="I11" i="22"/>
  <c r="I17" i="22"/>
  <c r="I12" i="22"/>
  <c r="I16" i="22"/>
  <c r="I19" i="22"/>
  <c r="I15" i="22"/>
  <c r="I14" i="22"/>
  <c r="I18" i="22"/>
  <c r="I13" i="22"/>
  <c r="C11" i="22"/>
  <c r="B11" i="22" s="1"/>
  <c r="G11" i="22"/>
  <c r="D12" i="22"/>
  <c r="H12" i="22"/>
  <c r="E13" i="22"/>
  <c r="F14" i="22"/>
  <c r="C15" i="22"/>
  <c r="B15" i="22" s="1"/>
  <c r="G15" i="22"/>
  <c r="D16" i="22"/>
  <c r="H16" i="22"/>
  <c r="E17" i="22"/>
  <c r="F18" i="22"/>
  <c r="C19" i="22"/>
  <c r="B19" i="22" s="1"/>
  <c r="G19" i="22"/>
  <c r="D10" i="22"/>
  <c r="D11" i="22"/>
  <c r="H11" i="22"/>
  <c r="E12" i="22"/>
  <c r="F13" i="22"/>
  <c r="C14" i="22"/>
  <c r="B14" i="22" s="1"/>
  <c r="G14" i="22"/>
  <c r="D15" i="22"/>
  <c r="H15" i="22"/>
  <c r="E16" i="22"/>
  <c r="F17" i="22"/>
  <c r="C18" i="22"/>
  <c r="B18" i="22" s="1"/>
  <c r="G18" i="22"/>
  <c r="D19" i="22"/>
  <c r="H19" i="22"/>
  <c r="H10" i="22"/>
  <c r="C10" i="22"/>
  <c r="B10" i="22" s="1"/>
  <c r="E11" i="22"/>
  <c r="F12" i="22"/>
  <c r="C13" i="22"/>
  <c r="B13" i="22" s="1"/>
  <c r="G13" i="22"/>
  <c r="D14" i="22"/>
  <c r="H14" i="22"/>
  <c r="E15" i="22"/>
  <c r="F16" i="22"/>
  <c r="C17" i="22"/>
  <c r="B17" i="22" s="1"/>
  <c r="G17" i="22"/>
  <c r="D18" i="22"/>
  <c r="H18" i="22"/>
  <c r="E19" i="22"/>
  <c r="G10" i="22"/>
  <c r="F11" i="22"/>
  <c r="C12" i="22"/>
  <c r="B12" i="22" s="1"/>
  <c r="G12" i="22"/>
  <c r="D13" i="22"/>
  <c r="H13" i="22"/>
  <c r="E14" i="22"/>
  <c r="F15" i="22"/>
  <c r="C16" i="22"/>
  <c r="B16" i="22" s="1"/>
  <c r="G16" i="22"/>
  <c r="D17" i="22"/>
  <c r="H17" i="22"/>
  <c r="E18" i="22"/>
  <c r="F19" i="22"/>
  <c r="F10" i="22"/>
  <c r="H35" i="22" l="1"/>
  <c r="C11" i="20"/>
  <c r="D11" i="20"/>
  <c r="E11" i="20"/>
  <c r="F11" i="20"/>
  <c r="G11" i="20"/>
  <c r="H11" i="20"/>
  <c r="I11" i="20"/>
  <c r="J11" i="20"/>
  <c r="K11" i="20"/>
  <c r="L11" i="20"/>
  <c r="M11" i="20"/>
  <c r="N11" i="20"/>
  <c r="O11" i="20"/>
  <c r="P11" i="20"/>
  <c r="Q11" i="20"/>
  <c r="R11" i="20"/>
  <c r="S11" i="20"/>
  <c r="T11" i="20"/>
  <c r="U11" i="20"/>
  <c r="V11" i="20"/>
  <c r="W11" i="20"/>
  <c r="C12" i="20"/>
  <c r="D12" i="20"/>
  <c r="E12" i="20"/>
  <c r="F12" i="20"/>
  <c r="G12" i="20"/>
  <c r="H12" i="20"/>
  <c r="I12" i="20"/>
  <c r="J12" i="20"/>
  <c r="K12" i="20"/>
  <c r="L12" i="20"/>
  <c r="M12" i="20"/>
  <c r="N12" i="20"/>
  <c r="O12" i="20"/>
  <c r="P12" i="20"/>
  <c r="Q12" i="20"/>
  <c r="R12" i="20"/>
  <c r="S12" i="20"/>
  <c r="T12" i="20"/>
  <c r="U12" i="20"/>
  <c r="V12" i="20"/>
  <c r="W12" i="20"/>
  <c r="C13" i="20"/>
  <c r="D13" i="20"/>
  <c r="E13" i="20"/>
  <c r="F13" i="20"/>
  <c r="G13" i="20"/>
  <c r="H13" i="20"/>
  <c r="I13" i="20"/>
  <c r="J13" i="20"/>
  <c r="K13" i="20"/>
  <c r="L13" i="20"/>
  <c r="M13" i="20"/>
  <c r="N13" i="20"/>
  <c r="O13" i="20"/>
  <c r="P13" i="20"/>
  <c r="Q13" i="20"/>
  <c r="R13" i="20"/>
  <c r="S13" i="20"/>
  <c r="T13" i="20"/>
  <c r="U13" i="20"/>
  <c r="V13" i="20"/>
  <c r="W13" i="20"/>
  <c r="C14" i="20"/>
  <c r="D14" i="20"/>
  <c r="E14" i="20"/>
  <c r="F14" i="20"/>
  <c r="G14" i="20"/>
  <c r="H14" i="20"/>
  <c r="I14" i="20"/>
  <c r="J14" i="20"/>
  <c r="K14" i="20"/>
  <c r="L14" i="20"/>
  <c r="M14" i="20"/>
  <c r="N14" i="20"/>
  <c r="O14" i="20"/>
  <c r="P14" i="20"/>
  <c r="Q14" i="20"/>
  <c r="R14" i="20"/>
  <c r="S14" i="20"/>
  <c r="T14" i="20"/>
  <c r="U14" i="20"/>
  <c r="V14" i="20"/>
  <c r="W14" i="20"/>
  <c r="C15" i="20"/>
  <c r="D15" i="20"/>
  <c r="E15" i="20"/>
  <c r="F15" i="20"/>
  <c r="G15" i="20"/>
  <c r="H15" i="20"/>
  <c r="I15" i="20"/>
  <c r="J15" i="20"/>
  <c r="K15" i="20"/>
  <c r="L15" i="20"/>
  <c r="M15" i="20"/>
  <c r="N15" i="20"/>
  <c r="O15" i="20"/>
  <c r="P15" i="20"/>
  <c r="Q15" i="20"/>
  <c r="R15" i="20"/>
  <c r="S15" i="20"/>
  <c r="T15" i="20"/>
  <c r="U15" i="20"/>
  <c r="V15" i="20"/>
  <c r="W15" i="20"/>
  <c r="C16" i="20"/>
  <c r="D16" i="20"/>
  <c r="E16" i="20"/>
  <c r="F16" i="20"/>
  <c r="G16" i="20"/>
  <c r="H16" i="20"/>
  <c r="I16" i="20"/>
  <c r="J16" i="20"/>
  <c r="K16" i="20"/>
  <c r="L16" i="20"/>
  <c r="M16" i="20"/>
  <c r="N16" i="20"/>
  <c r="O16" i="20"/>
  <c r="P16" i="20"/>
  <c r="Q16" i="20"/>
  <c r="R16" i="20"/>
  <c r="S16" i="20"/>
  <c r="T16" i="20"/>
  <c r="U16" i="20"/>
  <c r="V16" i="20"/>
  <c r="W16" i="20"/>
  <c r="C17" i="20"/>
  <c r="D17" i="20"/>
  <c r="E17" i="20"/>
  <c r="F17" i="20"/>
  <c r="G17" i="20"/>
  <c r="H17" i="20"/>
  <c r="I17" i="20"/>
  <c r="J17" i="20"/>
  <c r="K17" i="20"/>
  <c r="L17" i="20"/>
  <c r="M17" i="20"/>
  <c r="N17" i="20"/>
  <c r="O17" i="20"/>
  <c r="P17" i="20"/>
  <c r="Q17" i="20"/>
  <c r="R17" i="20"/>
  <c r="S17" i="20"/>
  <c r="T17" i="20"/>
  <c r="U17" i="20"/>
  <c r="V17" i="20"/>
  <c r="W17" i="20"/>
  <c r="C18" i="20"/>
  <c r="D18" i="20"/>
  <c r="E18" i="20"/>
  <c r="F18" i="20"/>
  <c r="G18" i="20"/>
  <c r="H18" i="20"/>
  <c r="I18" i="20"/>
  <c r="J18" i="20"/>
  <c r="K18" i="20"/>
  <c r="L18" i="20"/>
  <c r="M18" i="20"/>
  <c r="N18" i="20"/>
  <c r="O18" i="20"/>
  <c r="P18" i="20"/>
  <c r="Q18" i="20"/>
  <c r="R18" i="20"/>
  <c r="S18" i="20"/>
  <c r="T18" i="20"/>
  <c r="U18" i="20"/>
  <c r="V18" i="20"/>
  <c r="W18" i="20"/>
  <c r="C19" i="20"/>
  <c r="D19" i="20"/>
  <c r="E19" i="20"/>
  <c r="F19" i="20"/>
  <c r="G19" i="20"/>
  <c r="H19" i="20"/>
  <c r="I19" i="20"/>
  <c r="J19" i="20"/>
  <c r="K19" i="20"/>
  <c r="L19" i="20"/>
  <c r="M19" i="20"/>
  <c r="N19" i="20"/>
  <c r="O19" i="20"/>
  <c r="P19" i="20"/>
  <c r="Q19" i="20"/>
  <c r="R19" i="20"/>
  <c r="S19" i="20"/>
  <c r="T19" i="20"/>
  <c r="U19" i="20"/>
  <c r="V19" i="20"/>
  <c r="W19" i="20"/>
  <c r="C20" i="20"/>
  <c r="D20" i="20"/>
  <c r="E20" i="20"/>
  <c r="F20" i="20"/>
  <c r="G20" i="20"/>
  <c r="H20" i="20"/>
  <c r="I20" i="20"/>
  <c r="J20" i="20"/>
  <c r="K20" i="20"/>
  <c r="L20" i="20"/>
  <c r="M20" i="20"/>
  <c r="N20" i="20"/>
  <c r="O20" i="20"/>
  <c r="P20" i="20"/>
  <c r="Q20" i="20"/>
  <c r="R20" i="20"/>
  <c r="S20" i="20"/>
  <c r="T20" i="20"/>
  <c r="U20" i="20"/>
  <c r="V20" i="20"/>
  <c r="W20" i="20"/>
  <c r="C21" i="20"/>
  <c r="D21" i="20"/>
  <c r="E21" i="20"/>
  <c r="F21" i="20"/>
  <c r="G21" i="20"/>
  <c r="H21" i="20"/>
  <c r="I21" i="20"/>
  <c r="J21" i="20"/>
  <c r="K21" i="20"/>
  <c r="L21" i="20"/>
  <c r="M21" i="20"/>
  <c r="N21" i="20"/>
  <c r="O21" i="20"/>
  <c r="P21" i="20"/>
  <c r="Q21" i="20"/>
  <c r="R21" i="20"/>
  <c r="S21" i="20"/>
  <c r="T21" i="20"/>
  <c r="U21" i="20"/>
  <c r="V21" i="20"/>
  <c r="W21" i="20"/>
  <c r="C22" i="20"/>
  <c r="D22" i="20"/>
  <c r="E22" i="20"/>
  <c r="F22" i="20"/>
  <c r="G22" i="20"/>
  <c r="H22" i="20"/>
  <c r="I22" i="20"/>
  <c r="J22" i="20"/>
  <c r="K22" i="20"/>
  <c r="L22" i="20"/>
  <c r="M22" i="20"/>
  <c r="N22" i="20"/>
  <c r="O22" i="20"/>
  <c r="P22" i="20"/>
  <c r="Q22" i="20"/>
  <c r="R22" i="20"/>
  <c r="S22" i="20"/>
  <c r="T22" i="20"/>
  <c r="U22" i="20"/>
  <c r="V22" i="20"/>
  <c r="W22" i="20"/>
  <c r="C23" i="20"/>
  <c r="D23" i="20"/>
  <c r="E23" i="20"/>
  <c r="F23" i="20"/>
  <c r="G23" i="20"/>
  <c r="H23" i="20"/>
  <c r="I23" i="20"/>
  <c r="J23" i="20"/>
  <c r="K23" i="20"/>
  <c r="L23" i="20"/>
  <c r="M23" i="20"/>
  <c r="N23" i="20"/>
  <c r="O23" i="20"/>
  <c r="P23" i="20"/>
  <c r="Q23" i="20"/>
  <c r="R23" i="20"/>
  <c r="S23" i="20"/>
  <c r="T23" i="20"/>
  <c r="U23" i="20"/>
  <c r="V23" i="20"/>
  <c r="W23" i="20"/>
  <c r="C24" i="20"/>
  <c r="D24" i="20"/>
  <c r="E24" i="20"/>
  <c r="F24" i="20"/>
  <c r="G24" i="20"/>
  <c r="H24" i="20"/>
  <c r="I24" i="20"/>
  <c r="J24" i="20"/>
  <c r="K24" i="20"/>
  <c r="L24" i="20"/>
  <c r="M24" i="20"/>
  <c r="N24" i="20"/>
  <c r="O24" i="20"/>
  <c r="P24" i="20"/>
  <c r="Q24" i="20"/>
  <c r="R24" i="20"/>
  <c r="S24" i="20"/>
  <c r="T24" i="20"/>
  <c r="U24" i="20"/>
  <c r="V24" i="20"/>
  <c r="W24" i="20"/>
  <c r="W10" i="20"/>
  <c r="V10" i="20"/>
  <c r="U10" i="20"/>
  <c r="T10" i="20"/>
  <c r="S10" i="20"/>
  <c r="R10" i="20"/>
  <c r="Q10" i="20"/>
  <c r="P10" i="20"/>
  <c r="O10" i="20"/>
  <c r="N10" i="20"/>
  <c r="M10" i="20"/>
  <c r="L10" i="20"/>
  <c r="K10" i="20"/>
  <c r="J10" i="20"/>
  <c r="I10" i="20"/>
  <c r="H10" i="20"/>
  <c r="G10" i="20"/>
  <c r="F10" i="20"/>
  <c r="E10" i="20"/>
  <c r="D10" i="20"/>
  <c r="C10" i="20"/>
  <c r="Q35" i="20"/>
  <c r="L29" i="20"/>
  <c r="A29" i="20"/>
  <c r="A24" i="20"/>
  <c r="A23" i="20"/>
  <c r="A22" i="20"/>
  <c r="A10" i="20"/>
  <c r="A11" i="20" s="1"/>
  <c r="A12" i="20" s="1"/>
  <c r="A13" i="20" s="1"/>
  <c r="A14" i="20" s="1"/>
  <c r="A15" i="20" s="1"/>
  <c r="A16" i="20" s="1"/>
  <c r="A17" i="20" s="1"/>
  <c r="A18" i="20" s="1"/>
  <c r="A19" i="20" s="1"/>
  <c r="A20" i="20" s="1"/>
  <c r="A21" i="20" s="1"/>
  <c r="C36" i="22"/>
  <c r="AQ10" i="20" l="1"/>
  <c r="AQ21" i="20"/>
  <c r="AQ17" i="20"/>
  <c r="AQ13" i="20"/>
  <c r="AQ24" i="20"/>
  <c r="AQ20" i="20"/>
  <c r="AQ16" i="20"/>
  <c r="AQ12" i="20"/>
  <c r="AQ23" i="20"/>
  <c r="AQ19" i="20"/>
  <c r="AQ15" i="20"/>
  <c r="AQ11" i="20"/>
  <c r="AQ22" i="20"/>
  <c r="AQ18" i="20"/>
  <c r="AQ14" i="20"/>
  <c r="T25" i="20"/>
  <c r="U25" i="20"/>
  <c r="W25" i="20"/>
  <c r="V25" i="20"/>
  <c r="M25" i="20"/>
  <c r="F25" i="20"/>
  <c r="J25" i="20"/>
  <c r="N25" i="20"/>
  <c r="R25" i="20"/>
  <c r="C25" i="20"/>
  <c r="G25" i="20"/>
  <c r="K25" i="20"/>
  <c r="D25" i="20"/>
  <c r="L25" i="20"/>
  <c r="Q25" i="20"/>
  <c r="H25" i="20"/>
  <c r="E25" i="20"/>
  <c r="I25" i="20"/>
  <c r="O25" i="20"/>
  <c r="S25" i="20"/>
  <c r="P25" i="20"/>
  <c r="A1" i="16"/>
  <c r="B14" i="17"/>
  <c r="B16" i="17"/>
  <c r="B17" i="17"/>
  <c r="B18" i="17"/>
  <c r="B19" i="17"/>
  <c r="B20" i="17"/>
  <c r="B21" i="17"/>
  <c r="B22" i="17"/>
  <c r="B23" i="17"/>
  <c r="B24" i="17"/>
  <c r="B25" i="17"/>
  <c r="B26" i="17"/>
  <c r="B27" i="17"/>
  <c r="B28" i="17"/>
  <c r="B29" i="17"/>
  <c r="B30"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85" i="17"/>
  <c r="B186" i="17"/>
  <c r="B187" i="17"/>
  <c r="B188" i="17"/>
  <c r="B189" i="17"/>
  <c r="B190" i="17"/>
  <c r="B191" i="17"/>
  <c r="B192" i="17"/>
  <c r="B193" i="17"/>
  <c r="B194" i="17"/>
  <c r="B195" i="17"/>
  <c r="B196" i="17"/>
  <c r="B197" i="17"/>
  <c r="B198" i="17"/>
  <c r="B199" i="17"/>
  <c r="B200" i="17"/>
  <c r="T7" i="17"/>
  <c r="E16" i="16" s="1"/>
  <c r="U7" i="17"/>
  <c r="E17" i="16" s="1"/>
  <c r="V7" i="17"/>
  <c r="E18" i="16" s="1"/>
  <c r="W7" i="17"/>
  <c r="E19" i="16" s="1"/>
  <c r="X7" i="17"/>
  <c r="E20" i="16" s="1"/>
  <c r="Y7" i="17"/>
  <c r="E21" i="16" s="1"/>
  <c r="Z7" i="17"/>
  <c r="E22" i="16" s="1"/>
  <c r="AA7" i="17"/>
  <c r="E23" i="16" s="1"/>
  <c r="AB7" i="17"/>
  <c r="E24" i="16" s="1"/>
  <c r="AC7" i="17"/>
  <c r="E25" i="16" s="1"/>
  <c r="AD7" i="17"/>
  <c r="E26" i="16" s="1"/>
  <c r="P7" i="17"/>
  <c r="E12" i="16" s="1"/>
  <c r="Q7" i="17"/>
  <c r="E13" i="16" s="1"/>
  <c r="R7" i="17"/>
  <c r="E14" i="16" s="1"/>
  <c r="S7" i="17"/>
  <c r="E15" i="16" s="1"/>
  <c r="L7" i="17"/>
  <c r="M7" i="17"/>
  <c r="E9" i="16" s="1"/>
  <c r="N7" i="17"/>
  <c r="O7" i="17"/>
  <c r="E11" i="16" s="1"/>
  <c r="I7" i="17"/>
  <c r="J7" i="17"/>
  <c r="K7" i="17"/>
  <c r="G7" i="17"/>
  <c r="E7" i="16" s="1"/>
  <c r="H7" i="17"/>
  <c r="E8" i="16" s="1"/>
  <c r="F7" i="17"/>
  <c r="E6" i="16" s="1"/>
  <c r="B13" i="17"/>
  <c r="E20" i="18" l="1"/>
  <c r="E19" i="18"/>
  <c r="E18" i="18"/>
  <c r="E17" i="18"/>
  <c r="E200" i="18"/>
  <c r="E196" i="18"/>
  <c r="E192" i="18"/>
  <c r="E188" i="18"/>
  <c r="E184" i="18"/>
  <c r="E180" i="18"/>
  <c r="E176" i="18"/>
  <c r="E172" i="18"/>
  <c r="E168" i="18"/>
  <c r="E164" i="18"/>
  <c r="E160" i="18"/>
  <c r="E156" i="18"/>
  <c r="E152" i="18"/>
  <c r="E148" i="18"/>
  <c r="E144" i="18"/>
  <c r="E140" i="18"/>
  <c r="E136" i="18"/>
  <c r="E132" i="18"/>
  <c r="E128" i="18"/>
  <c r="E124" i="18"/>
  <c r="E120" i="18"/>
  <c r="E116" i="18"/>
  <c r="E112" i="18"/>
  <c r="E108" i="18"/>
  <c r="E104" i="18"/>
  <c r="E100" i="18"/>
  <c r="E96" i="18"/>
  <c r="E92" i="18"/>
  <c r="E88" i="18"/>
  <c r="E84" i="18"/>
  <c r="E80" i="18"/>
  <c r="E76" i="18"/>
  <c r="E72" i="18"/>
  <c r="E68" i="18"/>
  <c r="E64" i="18"/>
  <c r="E60" i="18"/>
  <c r="E56" i="18"/>
  <c r="E52" i="18"/>
  <c r="E48" i="18"/>
  <c r="E44" i="18"/>
  <c r="E40" i="18"/>
  <c r="E36" i="18"/>
  <c r="E32" i="18"/>
  <c r="E28" i="18"/>
  <c r="E199" i="18"/>
  <c r="E195" i="18"/>
  <c r="E191" i="18"/>
  <c r="E187" i="18"/>
  <c r="E183" i="18"/>
  <c r="E179" i="18"/>
  <c r="E175" i="18"/>
  <c r="E171" i="18"/>
  <c r="E167" i="18"/>
  <c r="E163" i="18"/>
  <c r="E159" i="18"/>
  <c r="E155" i="18"/>
  <c r="E151" i="18"/>
  <c r="E147" i="18"/>
  <c r="E143" i="18"/>
  <c r="E139" i="18"/>
  <c r="E135" i="18"/>
  <c r="E131" i="18"/>
  <c r="E127" i="18"/>
  <c r="E123" i="18"/>
  <c r="E119" i="18"/>
  <c r="E115" i="18"/>
  <c r="E111" i="18"/>
  <c r="E107" i="18"/>
  <c r="E103" i="18"/>
  <c r="E99" i="18"/>
  <c r="E95" i="18"/>
  <c r="E91" i="18"/>
  <c r="E87" i="18"/>
  <c r="E83" i="18"/>
  <c r="E79" i="18"/>
  <c r="E75" i="18"/>
  <c r="E71" i="18"/>
  <c r="E67" i="18"/>
  <c r="E63" i="18"/>
  <c r="E59" i="18"/>
  <c r="E55" i="18"/>
  <c r="E51" i="18"/>
  <c r="E47" i="18"/>
  <c r="E43" i="18"/>
  <c r="E39" i="18"/>
  <c r="E35" i="18"/>
  <c r="E31" i="18"/>
  <c r="E27" i="18"/>
  <c r="E198" i="18"/>
  <c r="E194" i="18"/>
  <c r="E190" i="18"/>
  <c r="E186" i="18"/>
  <c r="E182" i="18"/>
  <c r="E178" i="18"/>
  <c r="E174" i="18"/>
  <c r="E170" i="18"/>
  <c r="E166" i="18"/>
  <c r="E162" i="18"/>
  <c r="E158" i="18"/>
  <c r="E154" i="18"/>
  <c r="E150" i="18"/>
  <c r="E146" i="18"/>
  <c r="E142" i="18"/>
  <c r="E138" i="18"/>
  <c r="E134" i="18"/>
  <c r="E130" i="18"/>
  <c r="E126" i="18"/>
  <c r="E122" i="18"/>
  <c r="E118" i="18"/>
  <c r="E114" i="18"/>
  <c r="E110" i="18"/>
  <c r="E106" i="18"/>
  <c r="E102" i="18"/>
  <c r="E98" i="18"/>
  <c r="E94" i="18"/>
  <c r="E90" i="18"/>
  <c r="E86" i="18"/>
  <c r="E82" i="18"/>
  <c r="E78" i="18"/>
  <c r="E74" i="18"/>
  <c r="E70" i="18"/>
  <c r="E66" i="18"/>
  <c r="E62" i="18"/>
  <c r="E58" i="18"/>
  <c r="E54" i="18"/>
  <c r="E50" i="18"/>
  <c r="E46" i="18"/>
  <c r="E42" i="18"/>
  <c r="E38" i="18"/>
  <c r="E34" i="18"/>
  <c r="E30" i="18"/>
  <c r="E26" i="18"/>
  <c r="E22" i="18"/>
  <c r="E23" i="18"/>
  <c r="E197" i="18"/>
  <c r="E193" i="18"/>
  <c r="E189" i="18"/>
  <c r="E185" i="18"/>
  <c r="E181" i="18"/>
  <c r="E177" i="18"/>
  <c r="E173" i="18"/>
  <c r="E169" i="18"/>
  <c r="E165" i="18"/>
  <c r="E161" i="18"/>
  <c r="E157" i="18"/>
  <c r="E153" i="18"/>
  <c r="E149" i="18"/>
  <c r="E145" i="18"/>
  <c r="E141" i="18"/>
  <c r="E137" i="18"/>
  <c r="E133" i="18"/>
  <c r="E129" i="18"/>
  <c r="E125" i="18"/>
  <c r="E121" i="18"/>
  <c r="E117" i="18"/>
  <c r="E113" i="18"/>
  <c r="E109" i="18"/>
  <c r="E105" i="18"/>
  <c r="E101" i="18"/>
  <c r="E97" i="18"/>
  <c r="E93" i="18"/>
  <c r="E89" i="18"/>
  <c r="E85" i="18"/>
  <c r="E81" i="18"/>
  <c r="E77" i="18"/>
  <c r="E73" i="18"/>
  <c r="E69" i="18"/>
  <c r="E65" i="18"/>
  <c r="E61" i="18"/>
  <c r="E57" i="18"/>
  <c r="E53" i="18"/>
  <c r="E49" i="18"/>
  <c r="E45" i="18"/>
  <c r="E41" i="18"/>
  <c r="E37" i="18"/>
  <c r="E33" i="18"/>
  <c r="E29" i="18"/>
  <c r="E25" i="18"/>
  <c r="E21" i="18"/>
  <c r="E24" i="18"/>
  <c r="AD12" i="18"/>
  <c r="AT16" i="18"/>
  <c r="AU15" i="18"/>
  <c r="AV14" i="18"/>
  <c r="AW13" i="18"/>
  <c r="AS13" i="18"/>
  <c r="AT12" i="18"/>
  <c r="AW16" i="18"/>
  <c r="AS16" i="18"/>
  <c r="AT15" i="18"/>
  <c r="AU14" i="18"/>
  <c r="AV13" i="18"/>
  <c r="AW12" i="18"/>
  <c r="AS12" i="18"/>
  <c r="AV16" i="18"/>
  <c r="AW15" i="18"/>
  <c r="AS15" i="18"/>
  <c r="AT14" i="18"/>
  <c r="AU13" i="18"/>
  <c r="AV12" i="18"/>
  <c r="AU16" i="18"/>
  <c r="AV15" i="18"/>
  <c r="AW14" i="18"/>
  <c r="AS14" i="18"/>
  <c r="AT13" i="18"/>
  <c r="AU12" i="18"/>
  <c r="AQ13" i="18"/>
  <c r="AR12" i="18"/>
  <c r="AN12" i="18"/>
  <c r="AP13" i="18"/>
  <c r="AQ12" i="18"/>
  <c r="AO13" i="18"/>
  <c r="AO12" i="18"/>
  <c r="AR13" i="18"/>
  <c r="AN13" i="18"/>
  <c r="AP12" i="18"/>
  <c r="AG13" i="18"/>
  <c r="AK13" i="18"/>
  <c r="AM12" i="18"/>
  <c r="AJ12" i="18"/>
  <c r="AD13" i="18"/>
  <c r="AH13" i="18"/>
  <c r="AL13" i="18"/>
  <c r="AG12" i="18"/>
  <c r="AK12" i="18"/>
  <c r="AE13" i="18"/>
  <c r="AI13" i="18"/>
  <c r="AM13" i="18"/>
  <c r="AH12" i="18"/>
  <c r="AE12" i="18"/>
  <c r="AF13" i="18"/>
  <c r="AJ13" i="18"/>
  <c r="AL12" i="18"/>
  <c r="AI12" i="18"/>
  <c r="AF12" i="18"/>
  <c r="E10" i="16"/>
  <c r="E46" i="16" s="1"/>
  <c r="AX7" i="17"/>
  <c r="AV200" i="18"/>
  <c r="AW199" i="18"/>
  <c r="AS199" i="18"/>
  <c r="AT198" i="18"/>
  <c r="AU197" i="18"/>
  <c r="AV196" i="18"/>
  <c r="AW195" i="18"/>
  <c r="AS195" i="18"/>
  <c r="AT194" i="18"/>
  <c r="AU193" i="18"/>
  <c r="AV192" i="18"/>
  <c r="AW191" i="18"/>
  <c r="AS191" i="18"/>
  <c r="AT190" i="18"/>
  <c r="AU189" i="18"/>
  <c r="AV188" i="18"/>
  <c r="AW187" i="18"/>
  <c r="AS187" i="18"/>
  <c r="AT186" i="18"/>
  <c r="AU185" i="18"/>
  <c r="AV184" i="18"/>
  <c r="AW183" i="18"/>
  <c r="AS183" i="18"/>
  <c r="AT182" i="18"/>
  <c r="AU181" i="18"/>
  <c r="AV180" i="18"/>
  <c r="AW179" i="18"/>
  <c r="AS179" i="18"/>
  <c r="AT178" i="18"/>
  <c r="AU177" i="18"/>
  <c r="AV176" i="18"/>
  <c r="AW175" i="18"/>
  <c r="AS175" i="18"/>
  <c r="AT174" i="18"/>
  <c r="AU173" i="18"/>
  <c r="AV172" i="18"/>
  <c r="AW171" i="18"/>
  <c r="AS171" i="18"/>
  <c r="AT170" i="18"/>
  <c r="AU169" i="18"/>
  <c r="AV168" i="18"/>
  <c r="AW167" i="18"/>
  <c r="AS167" i="18"/>
  <c r="AT166" i="18"/>
  <c r="AU165" i="18"/>
  <c r="AV164" i="18"/>
  <c r="AW163" i="18"/>
  <c r="AS163" i="18"/>
  <c r="AT162" i="18"/>
  <c r="AU161" i="18"/>
  <c r="AV160" i="18"/>
  <c r="AW159" i="18"/>
  <c r="AS159" i="18"/>
  <c r="AT158" i="18"/>
  <c r="AU157" i="18"/>
  <c r="AV156" i="18"/>
  <c r="AW155" i="18"/>
  <c r="AS155" i="18"/>
  <c r="AT154" i="18"/>
  <c r="AU153" i="18"/>
  <c r="AV152" i="18"/>
  <c r="AW151" i="18"/>
  <c r="AS151" i="18"/>
  <c r="AT150" i="18"/>
  <c r="AU149" i="18"/>
  <c r="AV148" i="18"/>
  <c r="AW147" i="18"/>
  <c r="AS147" i="18"/>
  <c r="AT146" i="18"/>
  <c r="AU145" i="18"/>
  <c r="AV144" i="18"/>
  <c r="AW143" i="18"/>
  <c r="AS143" i="18"/>
  <c r="AT142" i="18"/>
  <c r="AU141" i="18"/>
  <c r="AV140" i="18"/>
  <c r="AW139" i="18"/>
  <c r="AS139" i="18"/>
  <c r="AT138" i="18"/>
  <c r="AU137" i="18"/>
  <c r="AV136" i="18"/>
  <c r="AW135" i="18"/>
  <c r="AU200" i="18"/>
  <c r="AV199" i="18"/>
  <c r="AW198" i="18"/>
  <c r="AS198" i="18"/>
  <c r="AT197" i="18"/>
  <c r="AU196" i="18"/>
  <c r="AV195" i="18"/>
  <c r="AW194" i="18"/>
  <c r="AS194" i="18"/>
  <c r="AT193" i="18"/>
  <c r="AU192" i="18"/>
  <c r="AV191" i="18"/>
  <c r="AW190" i="18"/>
  <c r="AS190" i="18"/>
  <c r="AT189" i="18"/>
  <c r="AU188" i="18"/>
  <c r="AV187" i="18"/>
  <c r="AW186" i="18"/>
  <c r="AS186" i="18"/>
  <c r="AT185" i="18"/>
  <c r="AU184" i="18"/>
  <c r="AV183" i="18"/>
  <c r="AW182" i="18"/>
  <c r="AS182" i="18"/>
  <c r="AT181" i="18"/>
  <c r="AU180" i="18"/>
  <c r="AV179" i="18"/>
  <c r="AW178" i="18"/>
  <c r="AS178" i="18"/>
  <c r="AT177" i="18"/>
  <c r="AU176" i="18"/>
  <c r="AV175" i="18"/>
  <c r="AW174" i="18"/>
  <c r="AS174" i="18"/>
  <c r="AT173" i="18"/>
  <c r="AU172" i="18"/>
  <c r="AV171" i="18"/>
  <c r="AW170" i="18"/>
  <c r="AS170" i="18"/>
  <c r="AT169" i="18"/>
  <c r="AU168" i="18"/>
  <c r="AV167" i="18"/>
  <c r="AW166" i="18"/>
  <c r="AS166" i="18"/>
  <c r="AT165" i="18"/>
  <c r="AU164" i="18"/>
  <c r="AV163" i="18"/>
  <c r="AW162" i="18"/>
  <c r="AS162" i="18"/>
  <c r="AT161" i="18"/>
  <c r="AU160" i="18"/>
  <c r="AV159" i="18"/>
  <c r="AW158" i="18"/>
  <c r="AS158" i="18"/>
  <c r="AT157" i="18"/>
  <c r="AU156" i="18"/>
  <c r="AV155" i="18"/>
  <c r="AW154" i="18"/>
  <c r="AS154" i="18"/>
  <c r="AT153" i="18"/>
  <c r="AU152" i="18"/>
  <c r="AV151" i="18"/>
  <c r="AW150" i="18"/>
  <c r="AS150" i="18"/>
  <c r="AT149" i="18"/>
  <c r="AU148" i="18"/>
  <c r="AV147" i="18"/>
  <c r="AW146" i="18"/>
  <c r="AS146" i="18"/>
  <c r="AT145" i="18"/>
  <c r="AU144" i="18"/>
  <c r="AV143" i="18"/>
  <c r="AW142" i="18"/>
  <c r="AS142" i="18"/>
  <c r="AT141" i="18"/>
  <c r="AU140" i="18"/>
  <c r="AV139" i="18"/>
  <c r="AW138" i="18"/>
  <c r="AS138" i="18"/>
  <c r="AT137" i="18"/>
  <c r="AU136" i="18"/>
  <c r="AV135" i="18"/>
  <c r="AW134" i="18"/>
  <c r="AT200" i="18"/>
  <c r="AU199" i="18"/>
  <c r="AV198" i="18"/>
  <c r="AW197" i="18"/>
  <c r="AS197" i="18"/>
  <c r="AT196" i="18"/>
  <c r="AU195" i="18"/>
  <c r="AV194" i="18"/>
  <c r="AW193" i="18"/>
  <c r="AS193" i="18"/>
  <c r="AT192" i="18"/>
  <c r="AU191" i="18"/>
  <c r="AV190" i="18"/>
  <c r="AW189" i="18"/>
  <c r="AS189" i="18"/>
  <c r="AT188" i="18"/>
  <c r="AU187" i="18"/>
  <c r="AV186" i="18"/>
  <c r="AW185" i="18"/>
  <c r="AS185" i="18"/>
  <c r="AT184" i="18"/>
  <c r="AU183" i="18"/>
  <c r="AV182" i="18"/>
  <c r="AW181" i="18"/>
  <c r="AS181" i="18"/>
  <c r="AT180" i="18"/>
  <c r="AU179" i="18"/>
  <c r="AV178" i="18"/>
  <c r="AW177" i="18"/>
  <c r="AS177" i="18"/>
  <c r="AT176" i="18"/>
  <c r="AU175" i="18"/>
  <c r="AV174" i="18"/>
  <c r="AW173" i="18"/>
  <c r="AS173" i="18"/>
  <c r="AT172" i="18"/>
  <c r="AU171" i="18"/>
  <c r="AV170" i="18"/>
  <c r="AW169" i="18"/>
  <c r="AS169" i="18"/>
  <c r="AT168" i="18"/>
  <c r="AU167" i="18"/>
  <c r="AV166" i="18"/>
  <c r="AW165" i="18"/>
  <c r="AS165" i="18"/>
  <c r="AT164" i="18"/>
  <c r="AU163" i="18"/>
  <c r="AV162" i="18"/>
  <c r="AW161" i="18"/>
  <c r="AS161" i="18"/>
  <c r="AT160" i="18"/>
  <c r="AU159" i="18"/>
  <c r="AV158" i="18"/>
  <c r="AW157" i="18"/>
  <c r="AS157" i="18"/>
  <c r="AT156" i="18"/>
  <c r="AU155" i="18"/>
  <c r="AV154" i="18"/>
  <c r="AW153" i="18"/>
  <c r="AS153" i="18"/>
  <c r="AT152" i="18"/>
  <c r="AU151" i="18"/>
  <c r="AV150" i="18"/>
  <c r="AW149" i="18"/>
  <c r="AS149" i="18"/>
  <c r="AT148" i="18"/>
  <c r="AU147" i="18"/>
  <c r="AV146" i="18"/>
  <c r="AW145" i="18"/>
  <c r="AS145" i="18"/>
  <c r="AT144" i="18"/>
  <c r="AU143" i="18"/>
  <c r="AV142" i="18"/>
  <c r="AW141" i="18"/>
  <c r="AS141" i="18"/>
  <c r="AT140" i="18"/>
  <c r="AU139" i="18"/>
  <c r="AV138" i="18"/>
  <c r="AW137" i="18"/>
  <c r="AS137" i="18"/>
  <c r="AT136" i="18"/>
  <c r="AU135" i="18"/>
  <c r="AW200" i="18"/>
  <c r="AS200" i="18"/>
  <c r="AT199" i="18"/>
  <c r="AU198" i="18"/>
  <c r="AV197" i="18"/>
  <c r="AW196" i="18"/>
  <c r="AS196" i="18"/>
  <c r="AT195" i="18"/>
  <c r="AU194" i="18"/>
  <c r="AV193" i="18"/>
  <c r="AW192" i="18"/>
  <c r="AS192" i="18"/>
  <c r="AT191" i="18"/>
  <c r="AU190" i="18"/>
  <c r="AV189" i="18"/>
  <c r="AW188" i="18"/>
  <c r="AS188" i="18"/>
  <c r="AT187" i="18"/>
  <c r="AU186" i="18"/>
  <c r="AV185" i="18"/>
  <c r="AW184" i="18"/>
  <c r="AS184" i="18"/>
  <c r="AT183" i="18"/>
  <c r="AU182" i="18"/>
  <c r="AV181" i="18"/>
  <c r="AW180" i="18"/>
  <c r="AS180" i="18"/>
  <c r="AT179" i="18"/>
  <c r="AU178" i="18"/>
  <c r="AV177" i="18"/>
  <c r="AW176" i="18"/>
  <c r="AS176" i="18"/>
  <c r="AT175" i="18"/>
  <c r="AU174" i="18"/>
  <c r="AV173" i="18"/>
  <c r="AW172" i="18"/>
  <c r="AS172" i="18"/>
  <c r="AT171" i="18"/>
  <c r="AU170" i="18"/>
  <c r="AV169" i="18"/>
  <c r="AW168" i="18"/>
  <c r="AS168" i="18"/>
  <c r="AT167" i="18"/>
  <c r="AU166" i="18"/>
  <c r="AV165" i="18"/>
  <c r="AW164" i="18"/>
  <c r="AS164" i="18"/>
  <c r="AT163" i="18"/>
  <c r="AU162" i="18"/>
  <c r="AV161" i="18"/>
  <c r="AW160" i="18"/>
  <c r="AS160" i="18"/>
  <c r="AT159" i="18"/>
  <c r="AU158" i="18"/>
  <c r="AV157" i="18"/>
  <c r="AW156" i="18"/>
  <c r="AS156" i="18"/>
  <c r="AT155" i="18"/>
  <c r="AU154" i="18"/>
  <c r="AV153" i="18"/>
  <c r="AW152" i="18"/>
  <c r="AS152" i="18"/>
  <c r="AT151" i="18"/>
  <c r="AU150" i="18"/>
  <c r="AV149" i="18"/>
  <c r="AW148" i="18"/>
  <c r="AS148" i="18"/>
  <c r="AT147" i="18"/>
  <c r="AU146" i="18"/>
  <c r="AV145" i="18"/>
  <c r="AW144" i="18"/>
  <c r="AS144" i="18"/>
  <c r="AT143" i="18"/>
  <c r="AU142" i="18"/>
  <c r="AV141" i="18"/>
  <c r="AW140" i="18"/>
  <c r="AS140" i="18"/>
  <c r="AT139" i="18"/>
  <c r="AU138" i="18"/>
  <c r="AV137" i="18"/>
  <c r="AW136" i="18"/>
  <c r="AS136" i="18"/>
  <c r="AT135" i="18"/>
  <c r="AV134" i="18"/>
  <c r="AW133" i="18"/>
  <c r="AS133" i="18"/>
  <c r="AT132" i="18"/>
  <c r="AU131" i="18"/>
  <c r="AV130" i="18"/>
  <c r="AW129" i="18"/>
  <c r="AS129" i="18"/>
  <c r="AT128" i="18"/>
  <c r="AU127" i="18"/>
  <c r="AV126" i="18"/>
  <c r="AW125" i="18"/>
  <c r="AS125" i="18"/>
  <c r="AT124" i="18"/>
  <c r="AU123" i="18"/>
  <c r="AV122" i="18"/>
  <c r="AW121" i="18"/>
  <c r="AS121" i="18"/>
  <c r="AT120" i="18"/>
  <c r="AU119" i="18"/>
  <c r="AV118" i="18"/>
  <c r="AW117" i="18"/>
  <c r="AS117" i="18"/>
  <c r="AT116" i="18"/>
  <c r="AU115" i="18"/>
  <c r="AV114" i="18"/>
  <c r="AW113" i="18"/>
  <c r="AS113" i="18"/>
  <c r="AT112" i="18"/>
  <c r="AU111" i="18"/>
  <c r="AV110" i="18"/>
  <c r="AW109" i="18"/>
  <c r="AS109" i="18"/>
  <c r="AT108" i="18"/>
  <c r="AU107" i="18"/>
  <c r="AV106" i="18"/>
  <c r="AW105" i="18"/>
  <c r="AS105" i="18"/>
  <c r="AT104" i="18"/>
  <c r="AU103" i="18"/>
  <c r="AV102" i="18"/>
  <c r="AW101" i="18"/>
  <c r="AS101" i="18"/>
  <c r="AT100" i="18"/>
  <c r="AU99" i="18"/>
  <c r="AV98" i="18"/>
  <c r="AW97" i="18"/>
  <c r="AS97" i="18"/>
  <c r="AT96" i="18"/>
  <c r="AU95" i="18"/>
  <c r="AV94" i="18"/>
  <c r="AW93" i="18"/>
  <c r="AS93" i="18"/>
  <c r="AT92" i="18"/>
  <c r="AU91" i="18"/>
  <c r="AV90" i="18"/>
  <c r="AW89" i="18"/>
  <c r="AS89" i="18"/>
  <c r="AT88" i="18"/>
  <c r="AU87" i="18"/>
  <c r="AV86" i="18"/>
  <c r="AW85" i="18"/>
  <c r="AS85" i="18"/>
  <c r="AT84" i="18"/>
  <c r="AU83" i="18"/>
  <c r="AV82" i="18"/>
  <c r="AW81" i="18"/>
  <c r="AS81" i="18"/>
  <c r="AT80" i="18"/>
  <c r="AU79" i="18"/>
  <c r="AV78" i="18"/>
  <c r="AW77" i="18"/>
  <c r="AS77" i="18"/>
  <c r="AT76" i="18"/>
  <c r="AU75" i="18"/>
  <c r="AU134" i="18"/>
  <c r="AV133" i="18"/>
  <c r="AW132" i="18"/>
  <c r="AS132" i="18"/>
  <c r="AT131" i="18"/>
  <c r="AU130" i="18"/>
  <c r="AV129" i="18"/>
  <c r="AW128" i="18"/>
  <c r="AS128" i="18"/>
  <c r="AT127" i="18"/>
  <c r="AU126" i="18"/>
  <c r="AV125" i="18"/>
  <c r="AW124" i="18"/>
  <c r="AS124" i="18"/>
  <c r="AT123" i="18"/>
  <c r="AU122" i="18"/>
  <c r="AV121" i="18"/>
  <c r="AW120" i="18"/>
  <c r="AS120" i="18"/>
  <c r="AT119" i="18"/>
  <c r="AU118" i="18"/>
  <c r="AV117" i="18"/>
  <c r="AW116" i="18"/>
  <c r="AS116" i="18"/>
  <c r="AT115" i="18"/>
  <c r="AU114" i="18"/>
  <c r="AV113" i="18"/>
  <c r="AW112" i="18"/>
  <c r="AS112" i="18"/>
  <c r="AT111" i="18"/>
  <c r="AU110" i="18"/>
  <c r="AV109" i="18"/>
  <c r="AW108" i="18"/>
  <c r="AS108" i="18"/>
  <c r="AT107" i="18"/>
  <c r="AU106" i="18"/>
  <c r="AV105" i="18"/>
  <c r="AW104" i="18"/>
  <c r="AS104" i="18"/>
  <c r="AT103" i="18"/>
  <c r="AU102" i="18"/>
  <c r="AV101" i="18"/>
  <c r="AW100" i="18"/>
  <c r="AS100" i="18"/>
  <c r="AT99" i="18"/>
  <c r="AU98" i="18"/>
  <c r="AV97" i="18"/>
  <c r="AW96" i="18"/>
  <c r="AS96" i="18"/>
  <c r="AT95" i="18"/>
  <c r="AU94" i="18"/>
  <c r="AV93" i="18"/>
  <c r="AW92" i="18"/>
  <c r="AS92" i="18"/>
  <c r="AT91" i="18"/>
  <c r="AU90" i="18"/>
  <c r="AV89" i="18"/>
  <c r="AW88" i="18"/>
  <c r="AS88" i="18"/>
  <c r="AT87" i="18"/>
  <c r="AU86" i="18"/>
  <c r="AV85" i="18"/>
  <c r="AW84" i="18"/>
  <c r="AS84" i="18"/>
  <c r="AT83" i="18"/>
  <c r="AU82" i="18"/>
  <c r="AV81" i="18"/>
  <c r="AW80" i="18"/>
  <c r="AS80" i="18"/>
  <c r="AT79" i="18"/>
  <c r="AU78" i="18"/>
  <c r="AV77" i="18"/>
  <c r="AW76" i="18"/>
  <c r="AS76" i="18"/>
  <c r="AT75" i="18"/>
  <c r="AT134" i="18"/>
  <c r="AU133" i="18"/>
  <c r="AV132" i="18"/>
  <c r="AW131" i="18"/>
  <c r="AS131" i="18"/>
  <c r="AT130" i="18"/>
  <c r="AU129" i="18"/>
  <c r="AV128" i="18"/>
  <c r="AW127" i="18"/>
  <c r="AS127" i="18"/>
  <c r="AT126" i="18"/>
  <c r="AU125" i="18"/>
  <c r="AV124" i="18"/>
  <c r="AW123" i="18"/>
  <c r="AS123" i="18"/>
  <c r="AT122" i="18"/>
  <c r="AU121" i="18"/>
  <c r="AV120" i="18"/>
  <c r="AW119" i="18"/>
  <c r="AS119" i="18"/>
  <c r="AT118" i="18"/>
  <c r="AU117" i="18"/>
  <c r="AV116" i="18"/>
  <c r="AW115" i="18"/>
  <c r="AS115" i="18"/>
  <c r="AT114" i="18"/>
  <c r="AU113" i="18"/>
  <c r="AV112" i="18"/>
  <c r="AW111" i="18"/>
  <c r="AS111" i="18"/>
  <c r="AT110" i="18"/>
  <c r="AU109" i="18"/>
  <c r="AV108" i="18"/>
  <c r="AW107" i="18"/>
  <c r="AS107" i="18"/>
  <c r="AT106" i="18"/>
  <c r="AU105" i="18"/>
  <c r="AV104" i="18"/>
  <c r="AW103" i="18"/>
  <c r="AS103" i="18"/>
  <c r="AT102" i="18"/>
  <c r="AU101" i="18"/>
  <c r="AV100" i="18"/>
  <c r="AW99" i="18"/>
  <c r="AS99" i="18"/>
  <c r="AT98" i="18"/>
  <c r="AU97" i="18"/>
  <c r="AV96" i="18"/>
  <c r="AW95" i="18"/>
  <c r="AS95" i="18"/>
  <c r="AT94" i="18"/>
  <c r="AU93" i="18"/>
  <c r="AV92" i="18"/>
  <c r="AW91" i="18"/>
  <c r="AS91" i="18"/>
  <c r="AT90" i="18"/>
  <c r="AU89" i="18"/>
  <c r="AV88" i="18"/>
  <c r="AW87" i="18"/>
  <c r="AS87" i="18"/>
  <c r="AT86" i="18"/>
  <c r="AU85" i="18"/>
  <c r="AV84" i="18"/>
  <c r="AW83" i="18"/>
  <c r="AS83" i="18"/>
  <c r="AT82" i="18"/>
  <c r="AU81" i="18"/>
  <c r="AV80" i="18"/>
  <c r="AW79" i="18"/>
  <c r="AS79" i="18"/>
  <c r="AT78" i="18"/>
  <c r="AU77" i="18"/>
  <c r="AV76" i="18"/>
  <c r="AW75" i="18"/>
  <c r="AS75" i="18"/>
  <c r="AT74" i="18"/>
  <c r="AU73" i="18"/>
  <c r="AV72" i="18"/>
  <c r="AW71" i="18"/>
  <c r="AS71" i="18"/>
  <c r="AT70" i="18"/>
  <c r="AU69" i="18"/>
  <c r="AV68" i="18"/>
  <c r="AW67" i="18"/>
  <c r="AS135" i="18"/>
  <c r="AS134" i="18"/>
  <c r="AT133" i="18"/>
  <c r="AU132" i="18"/>
  <c r="AV131" i="18"/>
  <c r="AW130" i="18"/>
  <c r="AS130" i="18"/>
  <c r="AT129" i="18"/>
  <c r="AU128" i="18"/>
  <c r="AV127" i="18"/>
  <c r="AW126" i="18"/>
  <c r="AS126" i="18"/>
  <c r="AT125" i="18"/>
  <c r="AU124" i="18"/>
  <c r="AV123" i="18"/>
  <c r="AW122" i="18"/>
  <c r="AS122" i="18"/>
  <c r="AT121" i="18"/>
  <c r="AU120" i="18"/>
  <c r="AV119" i="18"/>
  <c r="AW118" i="18"/>
  <c r="AS118" i="18"/>
  <c r="AT117" i="18"/>
  <c r="AU116" i="18"/>
  <c r="AV115" i="18"/>
  <c r="AW114" i="18"/>
  <c r="AS114" i="18"/>
  <c r="AT113" i="18"/>
  <c r="AU112" i="18"/>
  <c r="AV111" i="18"/>
  <c r="AW110" i="18"/>
  <c r="AS110" i="18"/>
  <c r="AT109" i="18"/>
  <c r="AU108" i="18"/>
  <c r="AV107" i="18"/>
  <c r="AW106" i="18"/>
  <c r="AS106" i="18"/>
  <c r="AT105" i="18"/>
  <c r="AU104" i="18"/>
  <c r="AV103" i="18"/>
  <c r="AW102" i="18"/>
  <c r="AS102" i="18"/>
  <c r="AT101" i="18"/>
  <c r="AU100" i="18"/>
  <c r="AV99" i="18"/>
  <c r="AW98" i="18"/>
  <c r="AS98" i="18"/>
  <c r="AT97" i="18"/>
  <c r="AU96" i="18"/>
  <c r="AV95" i="18"/>
  <c r="AW94" i="18"/>
  <c r="AS94" i="18"/>
  <c r="AT93" i="18"/>
  <c r="AU92" i="18"/>
  <c r="AV91" i="18"/>
  <c r="AW90" i="18"/>
  <c r="AS90" i="18"/>
  <c r="AT89" i="18"/>
  <c r="AU88" i="18"/>
  <c r="AV87" i="18"/>
  <c r="AW86" i="18"/>
  <c r="AS86" i="18"/>
  <c r="AT85" i="18"/>
  <c r="AU84" i="18"/>
  <c r="AV83" i="18"/>
  <c r="AW82" i="18"/>
  <c r="AS82" i="18"/>
  <c r="AT81" i="18"/>
  <c r="AU80" i="18"/>
  <c r="AV79" i="18"/>
  <c r="AW78" i="18"/>
  <c r="AS78" i="18"/>
  <c r="AT77" i="18"/>
  <c r="AU76" i="18"/>
  <c r="AV75" i="18"/>
  <c r="AW74" i="18"/>
  <c r="AS74" i="18"/>
  <c r="AT73" i="18"/>
  <c r="AU72" i="18"/>
  <c r="AV71" i="18"/>
  <c r="AW70" i="18"/>
  <c r="AS70" i="18"/>
  <c r="AT69" i="18"/>
  <c r="AU68" i="18"/>
  <c r="AV67" i="18"/>
  <c r="AU74" i="18"/>
  <c r="AW72" i="18"/>
  <c r="AT71" i="18"/>
  <c r="AV69" i="18"/>
  <c r="AS68" i="18"/>
  <c r="AW66" i="18"/>
  <c r="AS66" i="18"/>
  <c r="AT65" i="18"/>
  <c r="AU64" i="18"/>
  <c r="AV63" i="18"/>
  <c r="AW62" i="18"/>
  <c r="AS62" i="18"/>
  <c r="AT61" i="18"/>
  <c r="AU60" i="18"/>
  <c r="AV59" i="18"/>
  <c r="AW58" i="18"/>
  <c r="AS58" i="18"/>
  <c r="AT57" i="18"/>
  <c r="AU56" i="18"/>
  <c r="AV55" i="18"/>
  <c r="AW54" i="18"/>
  <c r="AS54" i="18"/>
  <c r="AT53" i="18"/>
  <c r="AU52" i="18"/>
  <c r="AV51" i="18"/>
  <c r="AW50" i="18"/>
  <c r="AS50" i="18"/>
  <c r="AT49" i="18"/>
  <c r="AU48" i="18"/>
  <c r="AV47" i="18"/>
  <c r="AW46" i="18"/>
  <c r="AS46" i="18"/>
  <c r="AT45" i="18"/>
  <c r="AU44" i="18"/>
  <c r="AV43" i="18"/>
  <c r="AW42" i="18"/>
  <c r="AS42" i="18"/>
  <c r="AT41" i="18"/>
  <c r="AU40" i="18"/>
  <c r="AV39" i="18"/>
  <c r="AW38" i="18"/>
  <c r="AS38" i="18"/>
  <c r="AT37" i="18"/>
  <c r="AU36" i="18"/>
  <c r="AV35" i="18"/>
  <c r="AW34" i="18"/>
  <c r="AS34" i="18"/>
  <c r="AT33" i="18"/>
  <c r="AU32" i="18"/>
  <c r="AV31" i="18"/>
  <c r="AW30" i="18"/>
  <c r="AS30" i="18"/>
  <c r="AT29" i="18"/>
  <c r="AU28" i="18"/>
  <c r="AV27" i="18"/>
  <c r="AW26" i="18"/>
  <c r="AS26" i="18"/>
  <c r="AT25" i="18"/>
  <c r="AU24" i="18"/>
  <c r="AV23" i="18"/>
  <c r="AW22" i="18"/>
  <c r="AS22" i="18"/>
  <c r="AT21" i="18"/>
  <c r="AU20" i="18"/>
  <c r="AV19" i="18"/>
  <c r="AW18" i="18"/>
  <c r="AS18" i="18"/>
  <c r="AT17" i="18"/>
  <c r="AW73" i="18"/>
  <c r="AT72" i="18"/>
  <c r="AV70" i="18"/>
  <c r="AS69" i="18"/>
  <c r="AU67" i="18"/>
  <c r="AV66" i="18"/>
  <c r="AW65" i="18"/>
  <c r="AS65" i="18"/>
  <c r="AT64" i="18"/>
  <c r="AU63" i="18"/>
  <c r="AV62" i="18"/>
  <c r="AW61" i="18"/>
  <c r="AS61" i="18"/>
  <c r="AT60" i="18"/>
  <c r="AU59" i="18"/>
  <c r="AV58" i="18"/>
  <c r="AW57" i="18"/>
  <c r="AS57" i="18"/>
  <c r="AT56" i="18"/>
  <c r="AU55" i="18"/>
  <c r="AV54" i="18"/>
  <c r="AW53" i="18"/>
  <c r="AS53" i="18"/>
  <c r="AT52" i="18"/>
  <c r="AU51" i="18"/>
  <c r="AV50" i="18"/>
  <c r="AW49" i="18"/>
  <c r="AS49" i="18"/>
  <c r="AT48" i="18"/>
  <c r="AU47" i="18"/>
  <c r="AV46" i="18"/>
  <c r="AW45" i="18"/>
  <c r="AS45" i="18"/>
  <c r="AT44" i="18"/>
  <c r="AU43" i="18"/>
  <c r="AV42" i="18"/>
  <c r="AW41" i="18"/>
  <c r="AS41" i="18"/>
  <c r="AT40" i="18"/>
  <c r="AU39" i="18"/>
  <c r="AV38" i="18"/>
  <c r="AW37" i="18"/>
  <c r="AS37" i="18"/>
  <c r="AT36" i="18"/>
  <c r="AU35" i="18"/>
  <c r="AV34" i="18"/>
  <c r="AW33" i="18"/>
  <c r="AS33" i="18"/>
  <c r="AT32" i="18"/>
  <c r="AU31" i="18"/>
  <c r="AV30" i="18"/>
  <c r="AW29" i="18"/>
  <c r="AS29" i="18"/>
  <c r="AT28" i="18"/>
  <c r="AU27" i="18"/>
  <c r="AV26" i="18"/>
  <c r="AW25" i="18"/>
  <c r="AS25" i="18"/>
  <c r="AT24" i="18"/>
  <c r="AU23" i="18"/>
  <c r="AV22" i="18"/>
  <c r="AW21" i="18"/>
  <c r="AS21" i="18"/>
  <c r="AT20" i="18"/>
  <c r="AU19" i="18"/>
  <c r="AV18" i="18"/>
  <c r="AW17" i="18"/>
  <c r="AS17" i="18"/>
  <c r="AV73" i="18"/>
  <c r="AS72" i="18"/>
  <c r="AU70" i="18"/>
  <c r="AW68" i="18"/>
  <c r="AT67" i="18"/>
  <c r="AU66" i="18"/>
  <c r="AV65" i="18"/>
  <c r="AW64" i="18"/>
  <c r="AS64" i="18"/>
  <c r="AT63" i="18"/>
  <c r="AU62" i="18"/>
  <c r="AV61" i="18"/>
  <c r="AW60" i="18"/>
  <c r="AS60" i="18"/>
  <c r="AT59" i="18"/>
  <c r="AU58" i="18"/>
  <c r="AV57" i="18"/>
  <c r="AW56" i="18"/>
  <c r="AS56" i="18"/>
  <c r="AT55" i="18"/>
  <c r="AU54" i="18"/>
  <c r="AV53" i="18"/>
  <c r="AW52" i="18"/>
  <c r="AS52" i="18"/>
  <c r="AT51" i="18"/>
  <c r="AU50" i="18"/>
  <c r="AV49" i="18"/>
  <c r="AW48" i="18"/>
  <c r="AS48" i="18"/>
  <c r="AT47" i="18"/>
  <c r="AU46" i="18"/>
  <c r="AV45" i="18"/>
  <c r="AW44" i="18"/>
  <c r="AS44" i="18"/>
  <c r="AT43" i="18"/>
  <c r="AU42" i="18"/>
  <c r="AV41" i="18"/>
  <c r="AW40" i="18"/>
  <c r="AS40" i="18"/>
  <c r="AT39" i="18"/>
  <c r="AU38" i="18"/>
  <c r="AV37" i="18"/>
  <c r="AW36" i="18"/>
  <c r="AS36" i="18"/>
  <c r="AT35" i="18"/>
  <c r="AU34" i="18"/>
  <c r="AV33" i="18"/>
  <c r="AW32" i="18"/>
  <c r="AS32" i="18"/>
  <c r="AT31" i="18"/>
  <c r="AU30" i="18"/>
  <c r="AV29" i="18"/>
  <c r="AW28" i="18"/>
  <c r="AS28" i="18"/>
  <c r="AT27" i="18"/>
  <c r="AU26" i="18"/>
  <c r="AV25" i="18"/>
  <c r="AW24" i="18"/>
  <c r="AS24" i="18"/>
  <c r="AT23" i="18"/>
  <c r="AU22" i="18"/>
  <c r="AV21" i="18"/>
  <c r="AW20" i="18"/>
  <c r="AS20" i="18"/>
  <c r="AT19" i="18"/>
  <c r="AU18" i="18"/>
  <c r="AV17" i="18"/>
  <c r="AV74" i="18"/>
  <c r="AS73" i="18"/>
  <c r="AU71" i="18"/>
  <c r="AW69" i="18"/>
  <c r="AT68" i="18"/>
  <c r="AS67" i="18"/>
  <c r="AT66" i="18"/>
  <c r="AU65" i="18"/>
  <c r="AV64" i="18"/>
  <c r="AW63" i="18"/>
  <c r="AS63" i="18"/>
  <c r="AT62" i="18"/>
  <c r="AU61" i="18"/>
  <c r="AV60" i="18"/>
  <c r="AW59" i="18"/>
  <c r="AS59" i="18"/>
  <c r="AT58" i="18"/>
  <c r="AU57" i="18"/>
  <c r="AV56" i="18"/>
  <c r="AW55" i="18"/>
  <c r="AS55" i="18"/>
  <c r="AT54" i="18"/>
  <c r="AU53" i="18"/>
  <c r="AV52" i="18"/>
  <c r="AW51" i="18"/>
  <c r="AS51" i="18"/>
  <c r="AT50" i="18"/>
  <c r="AU49" i="18"/>
  <c r="AV48" i="18"/>
  <c r="AW47" i="18"/>
  <c r="AS47" i="18"/>
  <c r="AT46" i="18"/>
  <c r="AU45" i="18"/>
  <c r="AV44" i="18"/>
  <c r="AW43" i="18"/>
  <c r="AS43" i="18"/>
  <c r="AT42" i="18"/>
  <c r="AU41" i="18"/>
  <c r="AV40" i="18"/>
  <c r="AW39" i="18"/>
  <c r="AS39" i="18"/>
  <c r="AT38" i="18"/>
  <c r="AU37" i="18"/>
  <c r="AV36" i="18"/>
  <c r="AW35" i="18"/>
  <c r="AS35" i="18"/>
  <c r="AT34" i="18"/>
  <c r="AU33" i="18"/>
  <c r="AV32" i="18"/>
  <c r="AW31" i="18"/>
  <c r="AS31" i="18"/>
  <c r="AT30" i="18"/>
  <c r="AU29" i="18"/>
  <c r="AV28" i="18"/>
  <c r="AW27" i="18"/>
  <c r="AS27" i="18"/>
  <c r="AT26" i="18"/>
  <c r="AU25" i="18"/>
  <c r="AV24" i="18"/>
  <c r="AW23" i="18"/>
  <c r="AS23" i="18"/>
  <c r="AT22" i="18"/>
  <c r="AU21" i="18"/>
  <c r="AV20" i="18"/>
  <c r="AW19" i="18"/>
  <c r="AS19" i="18"/>
  <c r="AT18" i="18"/>
  <c r="AU17" i="18"/>
  <c r="AP200" i="18"/>
  <c r="AQ199" i="18"/>
  <c r="AR198" i="18"/>
  <c r="AN198" i="18"/>
  <c r="AO197" i="18"/>
  <c r="AP196" i="18"/>
  <c r="AQ195" i="18"/>
  <c r="AR194" i="18"/>
  <c r="AN194" i="18"/>
  <c r="AO193" i="18"/>
  <c r="AP192" i="18"/>
  <c r="AQ191" i="18"/>
  <c r="AR190" i="18"/>
  <c r="AN190" i="18"/>
  <c r="AO189" i="18"/>
  <c r="AP188" i="18"/>
  <c r="AQ187" i="18"/>
  <c r="AR186" i="18"/>
  <c r="AN186" i="18"/>
  <c r="AO185" i="18"/>
  <c r="AP184" i="18"/>
  <c r="AQ183" i="18"/>
  <c r="AR182" i="18"/>
  <c r="AN182" i="18"/>
  <c r="AO181" i="18"/>
  <c r="AP180" i="18"/>
  <c r="AQ179" i="18"/>
  <c r="AR178" i="18"/>
  <c r="AN178" i="18"/>
  <c r="AO177" i="18"/>
  <c r="AP176" i="18"/>
  <c r="AQ175" i="18"/>
  <c r="AR174" i="18"/>
  <c r="AN174" i="18"/>
  <c r="AO173" i="18"/>
  <c r="AP172" i="18"/>
  <c r="AQ171" i="18"/>
  <c r="AR170" i="18"/>
  <c r="AN170" i="18"/>
  <c r="AO169" i="18"/>
  <c r="AP168" i="18"/>
  <c r="AQ167" i="18"/>
  <c r="AR166" i="18"/>
  <c r="AN166" i="18"/>
  <c r="AO165" i="18"/>
  <c r="AP164" i="18"/>
  <c r="AQ163" i="18"/>
  <c r="AR162" i="18"/>
  <c r="AN162" i="18"/>
  <c r="AO161" i="18"/>
  <c r="AP160" i="18"/>
  <c r="AQ159" i="18"/>
  <c r="AR158" i="18"/>
  <c r="AN158" i="18"/>
  <c r="AO157" i="18"/>
  <c r="AP156" i="18"/>
  <c r="AQ155" i="18"/>
  <c r="AR154" i="18"/>
  <c r="AN154" i="18"/>
  <c r="AO153" i="18"/>
  <c r="AP152" i="18"/>
  <c r="AQ151" i="18"/>
  <c r="AR150" i="18"/>
  <c r="AN150" i="18"/>
  <c r="AO149" i="18"/>
  <c r="AP148" i="18"/>
  <c r="AQ147" i="18"/>
  <c r="AR146" i="18"/>
  <c r="AN146" i="18"/>
  <c r="AO145" i="18"/>
  <c r="AP144" i="18"/>
  <c r="AQ143" i="18"/>
  <c r="AR142" i="18"/>
  <c r="AN142" i="18"/>
  <c r="AO141" i="18"/>
  <c r="AP140" i="18"/>
  <c r="AQ139" i="18"/>
  <c r="AR138" i="18"/>
  <c r="AN138" i="18"/>
  <c r="AO137" i="18"/>
  <c r="AP136" i="18"/>
  <c r="AQ135" i="18"/>
  <c r="AR134" i="18"/>
  <c r="AO200" i="18"/>
  <c r="AP199" i="18"/>
  <c r="AQ198" i="18"/>
  <c r="AR197" i="18"/>
  <c r="AN197" i="18"/>
  <c r="AO196" i="18"/>
  <c r="AP195" i="18"/>
  <c r="AQ194" i="18"/>
  <c r="AR193" i="18"/>
  <c r="AN193" i="18"/>
  <c r="AO192" i="18"/>
  <c r="AP191" i="18"/>
  <c r="AQ190" i="18"/>
  <c r="AR189" i="18"/>
  <c r="AN189" i="18"/>
  <c r="AO188" i="18"/>
  <c r="AP187" i="18"/>
  <c r="AQ186" i="18"/>
  <c r="AR185" i="18"/>
  <c r="AN185" i="18"/>
  <c r="AO184" i="18"/>
  <c r="AP183" i="18"/>
  <c r="AQ182" i="18"/>
  <c r="AR181" i="18"/>
  <c r="AN181" i="18"/>
  <c r="AO180" i="18"/>
  <c r="AP179" i="18"/>
  <c r="AQ178" i="18"/>
  <c r="AR177" i="18"/>
  <c r="AN177" i="18"/>
  <c r="AO176" i="18"/>
  <c r="AP175" i="18"/>
  <c r="AQ174" i="18"/>
  <c r="AR173" i="18"/>
  <c r="AN173" i="18"/>
  <c r="AO172" i="18"/>
  <c r="AP171" i="18"/>
  <c r="AQ170" i="18"/>
  <c r="AR169" i="18"/>
  <c r="AN169" i="18"/>
  <c r="AO168" i="18"/>
  <c r="AP167" i="18"/>
  <c r="AQ166" i="18"/>
  <c r="AR165" i="18"/>
  <c r="AN165" i="18"/>
  <c r="AO164" i="18"/>
  <c r="AP163" i="18"/>
  <c r="AQ162" i="18"/>
  <c r="AR161" i="18"/>
  <c r="AN161" i="18"/>
  <c r="AO160" i="18"/>
  <c r="AP159" i="18"/>
  <c r="AQ158" i="18"/>
  <c r="AR157" i="18"/>
  <c r="AN157" i="18"/>
  <c r="AO156" i="18"/>
  <c r="AP155" i="18"/>
  <c r="AQ154" i="18"/>
  <c r="AR153" i="18"/>
  <c r="AN153" i="18"/>
  <c r="AO152" i="18"/>
  <c r="AP151" i="18"/>
  <c r="AQ150" i="18"/>
  <c r="AR149" i="18"/>
  <c r="AN149" i="18"/>
  <c r="AO148" i="18"/>
  <c r="AP147" i="18"/>
  <c r="AQ146" i="18"/>
  <c r="AR145" i="18"/>
  <c r="AN145" i="18"/>
  <c r="AO144" i="18"/>
  <c r="AP143" i="18"/>
  <c r="AQ142" i="18"/>
  <c r="AR141" i="18"/>
  <c r="AN141" i="18"/>
  <c r="AO140" i="18"/>
  <c r="AP139" i="18"/>
  <c r="AQ138" i="18"/>
  <c r="AR137" i="18"/>
  <c r="AN137" i="18"/>
  <c r="AO136" i="18"/>
  <c r="AP135" i="18"/>
  <c r="AQ134" i="18"/>
  <c r="AR133" i="18"/>
  <c r="AR200" i="18"/>
  <c r="AN200" i="18"/>
  <c r="AO199" i="18"/>
  <c r="AP198" i="18"/>
  <c r="AQ197" i="18"/>
  <c r="AR196" i="18"/>
  <c r="AN196" i="18"/>
  <c r="AO195" i="18"/>
  <c r="AP194" i="18"/>
  <c r="AQ193" i="18"/>
  <c r="AR192" i="18"/>
  <c r="AN192" i="18"/>
  <c r="AO191" i="18"/>
  <c r="AP190" i="18"/>
  <c r="AQ189" i="18"/>
  <c r="AR188" i="18"/>
  <c r="AN188" i="18"/>
  <c r="AO187" i="18"/>
  <c r="AP186" i="18"/>
  <c r="AQ185" i="18"/>
  <c r="AR184" i="18"/>
  <c r="AN184" i="18"/>
  <c r="AO183" i="18"/>
  <c r="AP182" i="18"/>
  <c r="AQ181" i="18"/>
  <c r="AR180" i="18"/>
  <c r="AN180" i="18"/>
  <c r="AO179" i="18"/>
  <c r="AP178" i="18"/>
  <c r="AQ177" i="18"/>
  <c r="AR176" i="18"/>
  <c r="AN176" i="18"/>
  <c r="AO175" i="18"/>
  <c r="AP174" i="18"/>
  <c r="AQ173" i="18"/>
  <c r="AR172" i="18"/>
  <c r="AN172" i="18"/>
  <c r="AO171" i="18"/>
  <c r="AP170" i="18"/>
  <c r="AQ169" i="18"/>
  <c r="AR168" i="18"/>
  <c r="AN168" i="18"/>
  <c r="AO167" i="18"/>
  <c r="AP166" i="18"/>
  <c r="AQ165" i="18"/>
  <c r="AR164" i="18"/>
  <c r="AN164" i="18"/>
  <c r="AO163" i="18"/>
  <c r="AP162" i="18"/>
  <c r="AQ161" i="18"/>
  <c r="AR160" i="18"/>
  <c r="AN160" i="18"/>
  <c r="AO159" i="18"/>
  <c r="AP158" i="18"/>
  <c r="AQ157" i="18"/>
  <c r="AR156" i="18"/>
  <c r="AN156" i="18"/>
  <c r="AO155" i="18"/>
  <c r="AP154" i="18"/>
  <c r="AQ153" i="18"/>
  <c r="AR152" i="18"/>
  <c r="AN152" i="18"/>
  <c r="AO151" i="18"/>
  <c r="AP150" i="18"/>
  <c r="AQ149" i="18"/>
  <c r="AR148" i="18"/>
  <c r="AN148" i="18"/>
  <c r="AO147" i="18"/>
  <c r="AP146" i="18"/>
  <c r="AQ145" i="18"/>
  <c r="AR144" i="18"/>
  <c r="AN144" i="18"/>
  <c r="AO143" i="18"/>
  <c r="AP142" i="18"/>
  <c r="AQ141" i="18"/>
  <c r="AR140" i="18"/>
  <c r="AN140" i="18"/>
  <c r="AO139" i="18"/>
  <c r="AP138" i="18"/>
  <c r="AQ137" i="18"/>
  <c r="AR136" i="18"/>
  <c r="AN136" i="18"/>
  <c r="AO135" i="18"/>
  <c r="AQ200" i="18"/>
  <c r="AR199" i="18"/>
  <c r="AN199" i="18"/>
  <c r="AO198" i="18"/>
  <c r="AP197" i="18"/>
  <c r="AQ196" i="18"/>
  <c r="AR195" i="18"/>
  <c r="AN195" i="18"/>
  <c r="AO194" i="18"/>
  <c r="AP193" i="18"/>
  <c r="AQ192" i="18"/>
  <c r="AR191" i="18"/>
  <c r="AN191" i="18"/>
  <c r="AO190" i="18"/>
  <c r="AP189" i="18"/>
  <c r="AQ188" i="18"/>
  <c r="AR187" i="18"/>
  <c r="AN187" i="18"/>
  <c r="AO186" i="18"/>
  <c r="AP185" i="18"/>
  <c r="AQ184" i="18"/>
  <c r="AR183" i="18"/>
  <c r="AN183" i="18"/>
  <c r="AO182" i="18"/>
  <c r="AP181" i="18"/>
  <c r="AQ180" i="18"/>
  <c r="AR179" i="18"/>
  <c r="AN179" i="18"/>
  <c r="AO178" i="18"/>
  <c r="AP177" i="18"/>
  <c r="AQ176" i="18"/>
  <c r="AR175" i="18"/>
  <c r="AN175" i="18"/>
  <c r="AO174" i="18"/>
  <c r="AP173" i="18"/>
  <c r="AQ172" i="18"/>
  <c r="AR171" i="18"/>
  <c r="AN171" i="18"/>
  <c r="AO170" i="18"/>
  <c r="AP169" i="18"/>
  <c r="AQ168" i="18"/>
  <c r="AR167" i="18"/>
  <c r="AN167" i="18"/>
  <c r="AO166" i="18"/>
  <c r="AP165" i="18"/>
  <c r="AQ164" i="18"/>
  <c r="AR163" i="18"/>
  <c r="AN163" i="18"/>
  <c r="AO162" i="18"/>
  <c r="AP161" i="18"/>
  <c r="AQ160" i="18"/>
  <c r="AR159" i="18"/>
  <c r="AN159" i="18"/>
  <c r="AO158" i="18"/>
  <c r="AP157" i="18"/>
  <c r="AQ156" i="18"/>
  <c r="AR155" i="18"/>
  <c r="AN155" i="18"/>
  <c r="AO154" i="18"/>
  <c r="AP153" i="18"/>
  <c r="AQ152" i="18"/>
  <c r="AR151" i="18"/>
  <c r="AN151" i="18"/>
  <c r="AO150" i="18"/>
  <c r="AP149" i="18"/>
  <c r="AQ148" i="18"/>
  <c r="AR147" i="18"/>
  <c r="AN147" i="18"/>
  <c r="AO146" i="18"/>
  <c r="AP145" i="18"/>
  <c r="AQ144" i="18"/>
  <c r="AR143" i="18"/>
  <c r="AN143" i="18"/>
  <c r="AO142" i="18"/>
  <c r="AP141" i="18"/>
  <c r="AQ140" i="18"/>
  <c r="AR139" i="18"/>
  <c r="AN139" i="18"/>
  <c r="AO138" i="18"/>
  <c r="AP137" i="18"/>
  <c r="AQ136" i="18"/>
  <c r="AR135" i="18"/>
  <c r="AN135" i="18"/>
  <c r="AO134" i="18"/>
  <c r="AP133" i="18"/>
  <c r="AQ133" i="18"/>
  <c r="AQ132" i="18"/>
  <c r="AR131" i="18"/>
  <c r="AN131" i="18"/>
  <c r="AO130" i="18"/>
  <c r="AP129" i="18"/>
  <c r="AQ128" i="18"/>
  <c r="AR127" i="18"/>
  <c r="AN127" i="18"/>
  <c r="AO126" i="18"/>
  <c r="AP125" i="18"/>
  <c r="AQ124" i="18"/>
  <c r="AR123" i="18"/>
  <c r="AN123" i="18"/>
  <c r="AO122" i="18"/>
  <c r="AP121" i="18"/>
  <c r="AQ120" i="18"/>
  <c r="AR119" i="18"/>
  <c r="AN119" i="18"/>
  <c r="AO118" i="18"/>
  <c r="AP117" i="18"/>
  <c r="AQ116" i="18"/>
  <c r="AR115" i="18"/>
  <c r="AN115" i="18"/>
  <c r="AO114" i="18"/>
  <c r="AP113" i="18"/>
  <c r="AQ112" i="18"/>
  <c r="AR111" i="18"/>
  <c r="AN111" i="18"/>
  <c r="AO110" i="18"/>
  <c r="AP109" i="18"/>
  <c r="AQ108" i="18"/>
  <c r="AR107" i="18"/>
  <c r="AN107" i="18"/>
  <c r="AO106" i="18"/>
  <c r="AP105" i="18"/>
  <c r="AQ104" i="18"/>
  <c r="AR103" i="18"/>
  <c r="AN103" i="18"/>
  <c r="AO102" i="18"/>
  <c r="AP101" i="18"/>
  <c r="AQ100" i="18"/>
  <c r="AR99" i="18"/>
  <c r="AN99" i="18"/>
  <c r="AO98" i="18"/>
  <c r="AP97" i="18"/>
  <c r="AQ96" i="18"/>
  <c r="AR95" i="18"/>
  <c r="AN95" i="18"/>
  <c r="AO94" i="18"/>
  <c r="AP93" i="18"/>
  <c r="AQ92" i="18"/>
  <c r="AR91" i="18"/>
  <c r="AN91" i="18"/>
  <c r="AO90" i="18"/>
  <c r="AP89" i="18"/>
  <c r="AQ88" i="18"/>
  <c r="AR87" i="18"/>
  <c r="AN87" i="18"/>
  <c r="AO86" i="18"/>
  <c r="AP85" i="18"/>
  <c r="AQ84" i="18"/>
  <c r="AR83" i="18"/>
  <c r="AN83" i="18"/>
  <c r="AO82" i="18"/>
  <c r="AP81" i="18"/>
  <c r="AQ80" i="18"/>
  <c r="AR79" i="18"/>
  <c r="AN79" i="18"/>
  <c r="AO78" i="18"/>
  <c r="AP77" i="18"/>
  <c r="AQ76" i="18"/>
  <c r="AR75" i="18"/>
  <c r="AN75" i="18"/>
  <c r="AO74" i="18"/>
  <c r="AP73" i="18"/>
  <c r="AQ72" i="18"/>
  <c r="AR71" i="18"/>
  <c r="AN71" i="18"/>
  <c r="AO70" i="18"/>
  <c r="AP69" i="18"/>
  <c r="AQ68" i="18"/>
  <c r="AO133" i="18"/>
  <c r="AP132" i="18"/>
  <c r="AQ131" i="18"/>
  <c r="AR130" i="18"/>
  <c r="AN130" i="18"/>
  <c r="AO129" i="18"/>
  <c r="AP128" i="18"/>
  <c r="AQ127" i="18"/>
  <c r="AR126" i="18"/>
  <c r="AN126" i="18"/>
  <c r="AO125" i="18"/>
  <c r="AP124" i="18"/>
  <c r="AQ123" i="18"/>
  <c r="AR122" i="18"/>
  <c r="AN122" i="18"/>
  <c r="AO121" i="18"/>
  <c r="AP120" i="18"/>
  <c r="AQ119" i="18"/>
  <c r="AR118" i="18"/>
  <c r="AN118" i="18"/>
  <c r="AO117" i="18"/>
  <c r="AP116" i="18"/>
  <c r="AQ115" i="18"/>
  <c r="AR114" i="18"/>
  <c r="AN114" i="18"/>
  <c r="AO113" i="18"/>
  <c r="AP112" i="18"/>
  <c r="AQ111" i="18"/>
  <c r="AR110" i="18"/>
  <c r="AN110" i="18"/>
  <c r="AO109" i="18"/>
  <c r="AP108" i="18"/>
  <c r="AQ107" i="18"/>
  <c r="AR106" i="18"/>
  <c r="AN106" i="18"/>
  <c r="AO105" i="18"/>
  <c r="AP104" i="18"/>
  <c r="AQ103" i="18"/>
  <c r="AR102" i="18"/>
  <c r="AN102" i="18"/>
  <c r="AO101" i="18"/>
  <c r="AP100" i="18"/>
  <c r="AQ99" i="18"/>
  <c r="AR98" i="18"/>
  <c r="AN98" i="18"/>
  <c r="AO97" i="18"/>
  <c r="AP96" i="18"/>
  <c r="AQ95" i="18"/>
  <c r="AR94" i="18"/>
  <c r="AN94" i="18"/>
  <c r="AO93" i="18"/>
  <c r="AP92" i="18"/>
  <c r="AQ91" i="18"/>
  <c r="AR90" i="18"/>
  <c r="AN90" i="18"/>
  <c r="AO89" i="18"/>
  <c r="AP88" i="18"/>
  <c r="AQ87" i="18"/>
  <c r="AR86" i="18"/>
  <c r="AN86" i="18"/>
  <c r="AO85" i="18"/>
  <c r="AP84" i="18"/>
  <c r="AQ83" i="18"/>
  <c r="AR82" i="18"/>
  <c r="AN82" i="18"/>
  <c r="AO81" i="18"/>
  <c r="AP80" i="18"/>
  <c r="AQ79" i="18"/>
  <c r="AR78" i="18"/>
  <c r="AN78" i="18"/>
  <c r="AO77" i="18"/>
  <c r="AP76" i="18"/>
  <c r="AQ75" i="18"/>
  <c r="AR74" i="18"/>
  <c r="AN74" i="18"/>
  <c r="AO73" i="18"/>
  <c r="AP72" i="18"/>
  <c r="AQ71" i="18"/>
  <c r="AR70" i="18"/>
  <c r="AN70" i="18"/>
  <c r="AO69" i="18"/>
  <c r="AP68" i="18"/>
  <c r="AP134" i="18"/>
  <c r="AN133" i="18"/>
  <c r="AO132" i="18"/>
  <c r="AP131" i="18"/>
  <c r="AQ130" i="18"/>
  <c r="AR129" i="18"/>
  <c r="AN129" i="18"/>
  <c r="AO128" i="18"/>
  <c r="AP127" i="18"/>
  <c r="AQ126" i="18"/>
  <c r="AR125" i="18"/>
  <c r="AN125" i="18"/>
  <c r="AO124" i="18"/>
  <c r="AP123" i="18"/>
  <c r="AQ122" i="18"/>
  <c r="AR121" i="18"/>
  <c r="AN121" i="18"/>
  <c r="AO120" i="18"/>
  <c r="AP119" i="18"/>
  <c r="AQ118" i="18"/>
  <c r="AR117" i="18"/>
  <c r="AN117" i="18"/>
  <c r="AO116" i="18"/>
  <c r="AP115" i="18"/>
  <c r="AQ114" i="18"/>
  <c r="AR113" i="18"/>
  <c r="AN113" i="18"/>
  <c r="AO112" i="18"/>
  <c r="AP111" i="18"/>
  <c r="AQ110" i="18"/>
  <c r="AR109" i="18"/>
  <c r="AN109" i="18"/>
  <c r="AO108" i="18"/>
  <c r="AP107" i="18"/>
  <c r="AQ106" i="18"/>
  <c r="AR105" i="18"/>
  <c r="AN105" i="18"/>
  <c r="AO104" i="18"/>
  <c r="AP103" i="18"/>
  <c r="AQ102" i="18"/>
  <c r="AR101" i="18"/>
  <c r="AN101" i="18"/>
  <c r="AO100" i="18"/>
  <c r="AP99" i="18"/>
  <c r="AQ98" i="18"/>
  <c r="AR97" i="18"/>
  <c r="AN97" i="18"/>
  <c r="AO96" i="18"/>
  <c r="AP95" i="18"/>
  <c r="AQ94" i="18"/>
  <c r="AR93" i="18"/>
  <c r="AN93" i="18"/>
  <c r="AO92" i="18"/>
  <c r="AP91" i="18"/>
  <c r="AQ90" i="18"/>
  <c r="AR89" i="18"/>
  <c r="AN89" i="18"/>
  <c r="AO88" i="18"/>
  <c r="AP87" i="18"/>
  <c r="AQ86" i="18"/>
  <c r="AR85" i="18"/>
  <c r="AN85" i="18"/>
  <c r="AO84" i="18"/>
  <c r="AP83" i="18"/>
  <c r="AQ82" i="18"/>
  <c r="AR81" i="18"/>
  <c r="AN81" i="18"/>
  <c r="AO80" i="18"/>
  <c r="AP79" i="18"/>
  <c r="AQ78" i="18"/>
  <c r="AR77" i="18"/>
  <c r="AN77" i="18"/>
  <c r="AO76" i="18"/>
  <c r="AP75" i="18"/>
  <c r="AQ74" i="18"/>
  <c r="AR73" i="18"/>
  <c r="AN73" i="18"/>
  <c r="AO72" i="18"/>
  <c r="AP71" i="18"/>
  <c r="AQ70" i="18"/>
  <c r="AR69" i="18"/>
  <c r="AN69" i="18"/>
  <c r="AO68" i="18"/>
  <c r="AP67" i="18"/>
  <c r="AN134" i="18"/>
  <c r="AR132" i="18"/>
  <c r="AN132" i="18"/>
  <c r="AO131" i="18"/>
  <c r="AP130" i="18"/>
  <c r="AQ129" i="18"/>
  <c r="AR128" i="18"/>
  <c r="AN128" i="18"/>
  <c r="AO127" i="18"/>
  <c r="AP126" i="18"/>
  <c r="AQ125" i="18"/>
  <c r="AR124" i="18"/>
  <c r="AN124" i="18"/>
  <c r="AO123" i="18"/>
  <c r="AP122" i="18"/>
  <c r="AQ121" i="18"/>
  <c r="AR120" i="18"/>
  <c r="AN120" i="18"/>
  <c r="AO119" i="18"/>
  <c r="AP118" i="18"/>
  <c r="AQ117" i="18"/>
  <c r="AR116" i="18"/>
  <c r="AN116" i="18"/>
  <c r="AO115" i="18"/>
  <c r="AP114" i="18"/>
  <c r="AQ113" i="18"/>
  <c r="AR112" i="18"/>
  <c r="AN112" i="18"/>
  <c r="AO111" i="18"/>
  <c r="AP110" i="18"/>
  <c r="AQ109" i="18"/>
  <c r="AR108" i="18"/>
  <c r="AN108" i="18"/>
  <c r="AO107" i="18"/>
  <c r="AP106" i="18"/>
  <c r="AQ105" i="18"/>
  <c r="AR104" i="18"/>
  <c r="AN104" i="18"/>
  <c r="AO103" i="18"/>
  <c r="AP102" i="18"/>
  <c r="AQ101" i="18"/>
  <c r="AR100" i="18"/>
  <c r="AN100" i="18"/>
  <c r="AO99" i="18"/>
  <c r="AP98" i="18"/>
  <c r="AQ97" i="18"/>
  <c r="AR96" i="18"/>
  <c r="AN96" i="18"/>
  <c r="AO95" i="18"/>
  <c r="AP94" i="18"/>
  <c r="AQ93" i="18"/>
  <c r="AR92" i="18"/>
  <c r="AN92" i="18"/>
  <c r="AO91" i="18"/>
  <c r="AP90" i="18"/>
  <c r="AQ89" i="18"/>
  <c r="AR88" i="18"/>
  <c r="AN88" i="18"/>
  <c r="AO87" i="18"/>
  <c r="AP86" i="18"/>
  <c r="AQ85" i="18"/>
  <c r="AR84" i="18"/>
  <c r="AN84" i="18"/>
  <c r="AO83" i="18"/>
  <c r="AP82" i="18"/>
  <c r="AQ81" i="18"/>
  <c r="AR80" i="18"/>
  <c r="AN80" i="18"/>
  <c r="AO79" i="18"/>
  <c r="AP78" i="18"/>
  <c r="AQ77" i="18"/>
  <c r="AR76" i="18"/>
  <c r="AN76" i="18"/>
  <c r="AO75" i="18"/>
  <c r="AP74" i="18"/>
  <c r="AQ73" i="18"/>
  <c r="AR72" i="18"/>
  <c r="AN72" i="18"/>
  <c r="AO71" i="18"/>
  <c r="AP70" i="18"/>
  <c r="AQ69" i="18"/>
  <c r="AR68" i="18"/>
  <c r="AN68" i="18"/>
  <c r="AO67" i="18"/>
  <c r="AP66" i="18"/>
  <c r="AN67" i="18"/>
  <c r="AN66" i="18"/>
  <c r="AO65" i="18"/>
  <c r="AP64" i="18"/>
  <c r="AQ63" i="18"/>
  <c r="AR62" i="18"/>
  <c r="AN62" i="18"/>
  <c r="AO61" i="18"/>
  <c r="AP60" i="18"/>
  <c r="AQ59" i="18"/>
  <c r="AR58" i="18"/>
  <c r="AN58" i="18"/>
  <c r="AO57" i="18"/>
  <c r="AP56" i="18"/>
  <c r="AQ55" i="18"/>
  <c r="AR54" i="18"/>
  <c r="AN54" i="18"/>
  <c r="AO53" i="18"/>
  <c r="AP52" i="18"/>
  <c r="AQ51" i="18"/>
  <c r="AR50" i="18"/>
  <c r="AN50" i="18"/>
  <c r="AO49" i="18"/>
  <c r="AP48" i="18"/>
  <c r="AQ47" i="18"/>
  <c r="AR46" i="18"/>
  <c r="AN46" i="18"/>
  <c r="AO45" i="18"/>
  <c r="AP44" i="18"/>
  <c r="AQ43" i="18"/>
  <c r="AR42" i="18"/>
  <c r="AN42" i="18"/>
  <c r="AO41" i="18"/>
  <c r="AP40" i="18"/>
  <c r="AQ39" i="18"/>
  <c r="AR38" i="18"/>
  <c r="AN38" i="18"/>
  <c r="AO37" i="18"/>
  <c r="AP36" i="18"/>
  <c r="AQ35" i="18"/>
  <c r="AR34" i="18"/>
  <c r="AN34" i="18"/>
  <c r="AO33" i="18"/>
  <c r="AP32" i="18"/>
  <c r="AQ31" i="18"/>
  <c r="AR30" i="18"/>
  <c r="AN30" i="18"/>
  <c r="AO29" i="18"/>
  <c r="AP28" i="18"/>
  <c r="AQ27" i="18"/>
  <c r="AR26" i="18"/>
  <c r="AN26" i="18"/>
  <c r="AO25" i="18"/>
  <c r="AP24" i="18"/>
  <c r="AQ23" i="18"/>
  <c r="AR22" i="18"/>
  <c r="AN22" i="18"/>
  <c r="AO21" i="18"/>
  <c r="AP20" i="18"/>
  <c r="AQ19" i="18"/>
  <c r="AR18" i="18"/>
  <c r="AN18" i="18"/>
  <c r="AO17" i="18"/>
  <c r="AP16" i="18"/>
  <c r="AQ15" i="18"/>
  <c r="AR14" i="18"/>
  <c r="AR66" i="18"/>
  <c r="AR65" i="18"/>
  <c r="AN65" i="18"/>
  <c r="AO64" i="18"/>
  <c r="AP63" i="18"/>
  <c r="AQ62" i="18"/>
  <c r="AR61" i="18"/>
  <c r="AN61" i="18"/>
  <c r="AO60" i="18"/>
  <c r="AP59" i="18"/>
  <c r="AQ58" i="18"/>
  <c r="AR57" i="18"/>
  <c r="AN57" i="18"/>
  <c r="AO56" i="18"/>
  <c r="AP55" i="18"/>
  <c r="AQ54" i="18"/>
  <c r="AR53" i="18"/>
  <c r="AN53" i="18"/>
  <c r="AO52" i="18"/>
  <c r="AP51" i="18"/>
  <c r="AQ50" i="18"/>
  <c r="AR49" i="18"/>
  <c r="AN49" i="18"/>
  <c r="AO48" i="18"/>
  <c r="AP47" i="18"/>
  <c r="AQ46" i="18"/>
  <c r="AR45" i="18"/>
  <c r="AN45" i="18"/>
  <c r="AO44" i="18"/>
  <c r="AP43" i="18"/>
  <c r="AQ42" i="18"/>
  <c r="AR41" i="18"/>
  <c r="AN41" i="18"/>
  <c r="AO40" i="18"/>
  <c r="AP39" i="18"/>
  <c r="AQ38" i="18"/>
  <c r="AR37" i="18"/>
  <c r="AN37" i="18"/>
  <c r="AO36" i="18"/>
  <c r="AP35" i="18"/>
  <c r="AQ34" i="18"/>
  <c r="AR33" i="18"/>
  <c r="AN33" i="18"/>
  <c r="AO32" i="18"/>
  <c r="AP31" i="18"/>
  <c r="AQ30" i="18"/>
  <c r="AR29" i="18"/>
  <c r="AN29" i="18"/>
  <c r="AO28" i="18"/>
  <c r="AP27" i="18"/>
  <c r="AQ26" i="18"/>
  <c r="AR25" i="18"/>
  <c r="AN25" i="18"/>
  <c r="AO24" i="18"/>
  <c r="AP23" i="18"/>
  <c r="AQ22" i="18"/>
  <c r="AR21" i="18"/>
  <c r="AN21" i="18"/>
  <c r="AO20" i="18"/>
  <c r="AP19" i="18"/>
  <c r="AQ18" i="18"/>
  <c r="AR17" i="18"/>
  <c r="AN17" i="18"/>
  <c r="AO16" i="18"/>
  <c r="AP15" i="18"/>
  <c r="AQ14" i="18"/>
  <c r="AR67" i="18"/>
  <c r="AQ66" i="18"/>
  <c r="AQ65" i="18"/>
  <c r="AR64" i="18"/>
  <c r="AN64" i="18"/>
  <c r="AO63" i="18"/>
  <c r="AP62" i="18"/>
  <c r="AQ61" i="18"/>
  <c r="AR60" i="18"/>
  <c r="AN60" i="18"/>
  <c r="AO59" i="18"/>
  <c r="AP58" i="18"/>
  <c r="AQ57" i="18"/>
  <c r="AR56" i="18"/>
  <c r="AN56" i="18"/>
  <c r="AO55" i="18"/>
  <c r="AP54" i="18"/>
  <c r="AQ53" i="18"/>
  <c r="AR52" i="18"/>
  <c r="AN52" i="18"/>
  <c r="AO51" i="18"/>
  <c r="AP50" i="18"/>
  <c r="AQ49" i="18"/>
  <c r="AR48" i="18"/>
  <c r="AN48" i="18"/>
  <c r="AO47" i="18"/>
  <c r="AP46" i="18"/>
  <c r="AQ45" i="18"/>
  <c r="AR44" i="18"/>
  <c r="AN44" i="18"/>
  <c r="AO43" i="18"/>
  <c r="AP42" i="18"/>
  <c r="AQ41" i="18"/>
  <c r="AR40" i="18"/>
  <c r="AN40" i="18"/>
  <c r="AO39" i="18"/>
  <c r="AP38" i="18"/>
  <c r="AQ37" i="18"/>
  <c r="AR36" i="18"/>
  <c r="AN36" i="18"/>
  <c r="AO35" i="18"/>
  <c r="AP34" i="18"/>
  <c r="AQ33" i="18"/>
  <c r="AR32" i="18"/>
  <c r="AN32" i="18"/>
  <c r="AO31" i="18"/>
  <c r="AP30" i="18"/>
  <c r="AQ29" i="18"/>
  <c r="AR28" i="18"/>
  <c r="AN28" i="18"/>
  <c r="AO27" i="18"/>
  <c r="AP26" i="18"/>
  <c r="AQ25" i="18"/>
  <c r="AR24" i="18"/>
  <c r="AN24" i="18"/>
  <c r="AO23" i="18"/>
  <c r="AP22" i="18"/>
  <c r="AQ21" i="18"/>
  <c r="AR20" i="18"/>
  <c r="AN20" i="18"/>
  <c r="AO19" i="18"/>
  <c r="AP18" i="18"/>
  <c r="AQ17" i="18"/>
  <c r="AR16" i="18"/>
  <c r="AN16" i="18"/>
  <c r="AO15" i="18"/>
  <c r="AP14" i="18"/>
  <c r="AQ67" i="18"/>
  <c r="AO66" i="18"/>
  <c r="AP65" i="18"/>
  <c r="AQ64" i="18"/>
  <c r="AR63" i="18"/>
  <c r="AN63" i="18"/>
  <c r="AO62" i="18"/>
  <c r="AP61" i="18"/>
  <c r="AQ60" i="18"/>
  <c r="AR59" i="18"/>
  <c r="AN59" i="18"/>
  <c r="AO58" i="18"/>
  <c r="AP57" i="18"/>
  <c r="AQ56" i="18"/>
  <c r="AR55" i="18"/>
  <c r="AN55" i="18"/>
  <c r="AO54" i="18"/>
  <c r="AP53" i="18"/>
  <c r="AQ52" i="18"/>
  <c r="AR51" i="18"/>
  <c r="AN51" i="18"/>
  <c r="AO50" i="18"/>
  <c r="AP49" i="18"/>
  <c r="AQ48" i="18"/>
  <c r="AR47" i="18"/>
  <c r="AN47" i="18"/>
  <c r="AO46" i="18"/>
  <c r="AP45" i="18"/>
  <c r="AQ44" i="18"/>
  <c r="AR43" i="18"/>
  <c r="AN43" i="18"/>
  <c r="AO42" i="18"/>
  <c r="AP41" i="18"/>
  <c r="AQ40" i="18"/>
  <c r="AR39" i="18"/>
  <c r="AN39" i="18"/>
  <c r="AO38" i="18"/>
  <c r="AP37" i="18"/>
  <c r="AQ36" i="18"/>
  <c r="AR35" i="18"/>
  <c r="AN35" i="18"/>
  <c r="AO34" i="18"/>
  <c r="AP33" i="18"/>
  <c r="AQ32" i="18"/>
  <c r="AR31" i="18"/>
  <c r="AN31" i="18"/>
  <c r="AO30" i="18"/>
  <c r="AP29" i="18"/>
  <c r="AQ28" i="18"/>
  <c r="AR27" i="18"/>
  <c r="AN27" i="18"/>
  <c r="AO26" i="18"/>
  <c r="AP25" i="18"/>
  <c r="AQ24" i="18"/>
  <c r="AR23" i="18"/>
  <c r="AN23" i="18"/>
  <c r="AO22" i="18"/>
  <c r="AP21" i="18"/>
  <c r="AQ20" i="18"/>
  <c r="AR19" i="18"/>
  <c r="AN19" i="18"/>
  <c r="AO18" i="18"/>
  <c r="AP17" i="18"/>
  <c r="AQ16" i="18"/>
  <c r="AR15" i="18"/>
  <c r="AN15" i="18"/>
  <c r="AO14" i="18"/>
  <c r="AN14" i="18"/>
  <c r="AE14" i="18"/>
  <c r="AI14" i="18"/>
  <c r="AM14" i="18"/>
  <c r="AG15" i="18"/>
  <c r="AK15" i="18"/>
  <c r="AE16" i="18"/>
  <c r="AI16" i="18"/>
  <c r="AM16" i="18"/>
  <c r="AG17" i="18"/>
  <c r="AK17" i="18"/>
  <c r="AB17" i="18"/>
  <c r="AF14" i="18"/>
  <c r="AJ14" i="18"/>
  <c r="AD15" i="18"/>
  <c r="AH15" i="18"/>
  <c r="AL15" i="18"/>
  <c r="AF16" i="18"/>
  <c r="AJ16" i="18"/>
  <c r="AD17" i="18"/>
  <c r="AH17" i="18"/>
  <c r="AL17" i="18"/>
  <c r="AG14" i="18"/>
  <c r="AK14" i="18"/>
  <c r="AE15" i="18"/>
  <c r="AI15" i="18"/>
  <c r="AM15" i="18"/>
  <c r="AG16" i="18"/>
  <c r="AK16" i="18"/>
  <c r="AE17" i="18"/>
  <c r="AI17" i="18"/>
  <c r="AM17" i="18"/>
  <c r="AD14" i="18"/>
  <c r="AH14" i="18"/>
  <c r="AL14" i="18"/>
  <c r="AF15" i="18"/>
  <c r="AJ15" i="18"/>
  <c r="AD16" i="18"/>
  <c r="AH16" i="18"/>
  <c r="AL16" i="18"/>
  <c r="AF17" i="18"/>
  <c r="AJ17" i="18"/>
  <c r="AF18" i="18"/>
  <c r="AJ18" i="18"/>
  <c r="AD19" i="18"/>
  <c r="AH19" i="18"/>
  <c r="AL19" i="18"/>
  <c r="AF20" i="18"/>
  <c r="AJ20" i="18"/>
  <c r="AD21" i="18"/>
  <c r="AH21" i="18"/>
  <c r="AL21" i="18"/>
  <c r="AF22" i="18"/>
  <c r="AJ22" i="18"/>
  <c r="AD23" i="18"/>
  <c r="AH23" i="18"/>
  <c r="AL23" i="18"/>
  <c r="AF24" i="18"/>
  <c r="AJ24" i="18"/>
  <c r="AD25" i="18"/>
  <c r="AH25" i="18"/>
  <c r="AL25" i="18"/>
  <c r="AF26" i="18"/>
  <c r="AJ26" i="18"/>
  <c r="AD27" i="18"/>
  <c r="AH27" i="18"/>
  <c r="AL27" i="18"/>
  <c r="AF28" i="18"/>
  <c r="AJ28" i="18"/>
  <c r="AD29" i="18"/>
  <c r="AH29" i="18"/>
  <c r="AL29" i="18"/>
  <c r="AF30" i="18"/>
  <c r="AJ30" i="18"/>
  <c r="AD31" i="18"/>
  <c r="AH31" i="18"/>
  <c r="AL31" i="18"/>
  <c r="AF32" i="18"/>
  <c r="AJ32" i="18"/>
  <c r="AD33" i="18"/>
  <c r="AH33" i="18"/>
  <c r="AL33" i="18"/>
  <c r="AF34" i="18"/>
  <c r="AJ34" i="18"/>
  <c r="AD35" i="18"/>
  <c r="AH35" i="18"/>
  <c r="AL35" i="18"/>
  <c r="AF36" i="18"/>
  <c r="AJ36" i="18"/>
  <c r="AD37" i="18"/>
  <c r="AH37" i="18"/>
  <c r="AL37" i="18"/>
  <c r="AF38" i="18"/>
  <c r="AJ38" i="18"/>
  <c r="AD39" i="18"/>
  <c r="AH39" i="18"/>
  <c r="AL39" i="18"/>
  <c r="AF40" i="18"/>
  <c r="AJ40" i="18"/>
  <c r="AD41" i="18"/>
  <c r="AH41" i="18"/>
  <c r="AL41" i="18"/>
  <c r="AF42" i="18"/>
  <c r="AJ42" i="18"/>
  <c r="AD43" i="18"/>
  <c r="AH43" i="18"/>
  <c r="AL43" i="18"/>
  <c r="AF44" i="18"/>
  <c r="AJ44" i="18"/>
  <c r="AD45" i="18"/>
  <c r="AH45" i="18"/>
  <c r="AL45" i="18"/>
  <c r="AF46" i="18"/>
  <c r="AJ46" i="18"/>
  <c r="AD47" i="18"/>
  <c r="AH47" i="18"/>
  <c r="AL47" i="18"/>
  <c r="AF48" i="18"/>
  <c r="AJ48" i="18"/>
  <c r="AD49" i="18"/>
  <c r="AH49" i="18"/>
  <c r="AL49" i="18"/>
  <c r="AF50" i="18"/>
  <c r="AJ50" i="18"/>
  <c r="AD51" i="18"/>
  <c r="AH51" i="18"/>
  <c r="AL51" i="18"/>
  <c r="AG18" i="18"/>
  <c r="AK18" i="18"/>
  <c r="AE19" i="18"/>
  <c r="AI19" i="18"/>
  <c r="AM19" i="18"/>
  <c r="AG20" i="18"/>
  <c r="AK20" i="18"/>
  <c r="AE21" i="18"/>
  <c r="AI21" i="18"/>
  <c r="AM21" i="18"/>
  <c r="AG22" i="18"/>
  <c r="AK22" i="18"/>
  <c r="AE23" i="18"/>
  <c r="AI23" i="18"/>
  <c r="AM23" i="18"/>
  <c r="AG24" i="18"/>
  <c r="AK24" i="18"/>
  <c r="AE25" i="18"/>
  <c r="AI25" i="18"/>
  <c r="AM25" i="18"/>
  <c r="AG26" i="18"/>
  <c r="AK26" i="18"/>
  <c r="AE27" i="18"/>
  <c r="AI27" i="18"/>
  <c r="AM27" i="18"/>
  <c r="AG28" i="18"/>
  <c r="AK28" i="18"/>
  <c r="AE29" i="18"/>
  <c r="AI29" i="18"/>
  <c r="AM29" i="18"/>
  <c r="AG30" i="18"/>
  <c r="AK30" i="18"/>
  <c r="AE31" i="18"/>
  <c r="AI31" i="18"/>
  <c r="AM31" i="18"/>
  <c r="AG32" i="18"/>
  <c r="AK32" i="18"/>
  <c r="AE33" i="18"/>
  <c r="AI33" i="18"/>
  <c r="AM33" i="18"/>
  <c r="AG34" i="18"/>
  <c r="AK34" i="18"/>
  <c r="AE35" i="18"/>
  <c r="AI35" i="18"/>
  <c r="AM35" i="18"/>
  <c r="AG36" i="18"/>
  <c r="AK36" i="18"/>
  <c r="AE37" i="18"/>
  <c r="AI37" i="18"/>
  <c r="AM37" i="18"/>
  <c r="AG38" i="18"/>
  <c r="AK38" i="18"/>
  <c r="AE39" i="18"/>
  <c r="AI39" i="18"/>
  <c r="AM39" i="18"/>
  <c r="AG40" i="18"/>
  <c r="AK40" i="18"/>
  <c r="AE41" i="18"/>
  <c r="AI41" i="18"/>
  <c r="AM41" i="18"/>
  <c r="AG42" i="18"/>
  <c r="AK42" i="18"/>
  <c r="AE43" i="18"/>
  <c r="AI43" i="18"/>
  <c r="AM43" i="18"/>
  <c r="AG44" i="18"/>
  <c r="AK44" i="18"/>
  <c r="AE45" i="18"/>
  <c r="AI45" i="18"/>
  <c r="AM45" i="18"/>
  <c r="AG46" i="18"/>
  <c r="AK46" i="18"/>
  <c r="AE47" i="18"/>
  <c r="AI47" i="18"/>
  <c r="AM47" i="18"/>
  <c r="AG48" i="18"/>
  <c r="AK48" i="18"/>
  <c r="AE49" i="18"/>
  <c r="AI49" i="18"/>
  <c r="AM49" i="18"/>
  <c r="AG50" i="18"/>
  <c r="AK50" i="18"/>
  <c r="AE51" i="18"/>
  <c r="AI51" i="18"/>
  <c r="AM51" i="18"/>
  <c r="AD18" i="18"/>
  <c r="AH18" i="18"/>
  <c r="AL18" i="18"/>
  <c r="AF19" i="18"/>
  <c r="AJ19" i="18"/>
  <c r="AD20" i="18"/>
  <c r="AH20" i="18"/>
  <c r="AL20" i="18"/>
  <c r="AF21" i="18"/>
  <c r="AJ21" i="18"/>
  <c r="AD22" i="18"/>
  <c r="AH22" i="18"/>
  <c r="AL22" i="18"/>
  <c r="AF23" i="18"/>
  <c r="AJ23" i="18"/>
  <c r="AD24" i="18"/>
  <c r="AH24" i="18"/>
  <c r="AL24" i="18"/>
  <c r="AF25" i="18"/>
  <c r="AJ25" i="18"/>
  <c r="AD26" i="18"/>
  <c r="AH26" i="18"/>
  <c r="AL26" i="18"/>
  <c r="AF27" i="18"/>
  <c r="AJ27" i="18"/>
  <c r="AD28" i="18"/>
  <c r="AH28" i="18"/>
  <c r="AL28" i="18"/>
  <c r="AF29" i="18"/>
  <c r="AJ29" i="18"/>
  <c r="AD30" i="18"/>
  <c r="AH30" i="18"/>
  <c r="AL30" i="18"/>
  <c r="AF31" i="18"/>
  <c r="AJ31" i="18"/>
  <c r="AD32" i="18"/>
  <c r="AH32" i="18"/>
  <c r="AL32" i="18"/>
  <c r="AF33" i="18"/>
  <c r="AJ33" i="18"/>
  <c r="AD34" i="18"/>
  <c r="AH34" i="18"/>
  <c r="AL34" i="18"/>
  <c r="AF35" i="18"/>
  <c r="AJ35" i="18"/>
  <c r="AD36" i="18"/>
  <c r="AH36" i="18"/>
  <c r="AL36" i="18"/>
  <c r="AF37" i="18"/>
  <c r="AJ37" i="18"/>
  <c r="AD38" i="18"/>
  <c r="AH38" i="18"/>
  <c r="AL38" i="18"/>
  <c r="AF39" i="18"/>
  <c r="AJ39" i="18"/>
  <c r="AD40" i="18"/>
  <c r="AH40" i="18"/>
  <c r="AL40" i="18"/>
  <c r="AF41" i="18"/>
  <c r="AJ41" i="18"/>
  <c r="AD42" i="18"/>
  <c r="AH42" i="18"/>
  <c r="AL42" i="18"/>
  <c r="AF43" i="18"/>
  <c r="AJ43" i="18"/>
  <c r="AD44" i="18"/>
  <c r="AH44" i="18"/>
  <c r="AL44" i="18"/>
  <c r="AF45" i="18"/>
  <c r="AJ45" i="18"/>
  <c r="AD46" i="18"/>
  <c r="AH46" i="18"/>
  <c r="AL46" i="18"/>
  <c r="AF47" i="18"/>
  <c r="AJ47" i="18"/>
  <c r="AD48" i="18"/>
  <c r="AH48" i="18"/>
  <c r="AL48" i="18"/>
  <c r="AF49" i="18"/>
  <c r="AJ49" i="18"/>
  <c r="AD50" i="18"/>
  <c r="AH50" i="18"/>
  <c r="AE18" i="18"/>
  <c r="AI18" i="18"/>
  <c r="AM18" i="18"/>
  <c r="AG19" i="18"/>
  <c r="AK19" i="18"/>
  <c r="AE20" i="18"/>
  <c r="AI20" i="18"/>
  <c r="AM20" i="18"/>
  <c r="AG21" i="18"/>
  <c r="AK21" i="18"/>
  <c r="AE22" i="18"/>
  <c r="AI22" i="18"/>
  <c r="AM22" i="18"/>
  <c r="AG23" i="18"/>
  <c r="AK23" i="18"/>
  <c r="AE24" i="18"/>
  <c r="AI24" i="18"/>
  <c r="AM24" i="18"/>
  <c r="AG25" i="18"/>
  <c r="AK25" i="18"/>
  <c r="AE26" i="18"/>
  <c r="AI26" i="18"/>
  <c r="AM26" i="18"/>
  <c r="AG27" i="18"/>
  <c r="AK27" i="18"/>
  <c r="AE28" i="18"/>
  <c r="AI28" i="18"/>
  <c r="AM28" i="18"/>
  <c r="AG29" i="18"/>
  <c r="AK29" i="18"/>
  <c r="AE30" i="18"/>
  <c r="AI30" i="18"/>
  <c r="AM30" i="18"/>
  <c r="AG31" i="18"/>
  <c r="AK31" i="18"/>
  <c r="AE32" i="18"/>
  <c r="AI32" i="18"/>
  <c r="AM32" i="18"/>
  <c r="AG33" i="18"/>
  <c r="AK33" i="18"/>
  <c r="AE34" i="18"/>
  <c r="AI34" i="18"/>
  <c r="AM34" i="18"/>
  <c r="AG35" i="18"/>
  <c r="AK35" i="18"/>
  <c r="AE36" i="18"/>
  <c r="AI36" i="18"/>
  <c r="AM36" i="18"/>
  <c r="AG37" i="18"/>
  <c r="AK37" i="18"/>
  <c r="AE38" i="18"/>
  <c r="AI38" i="18"/>
  <c r="AM38" i="18"/>
  <c r="AG39" i="18"/>
  <c r="AK39" i="18"/>
  <c r="AE40" i="18"/>
  <c r="AI40" i="18"/>
  <c r="AM40" i="18"/>
  <c r="AG41" i="18"/>
  <c r="AK41" i="18"/>
  <c r="AE42" i="18"/>
  <c r="AI42" i="18"/>
  <c r="AM42" i="18"/>
  <c r="AG43" i="18"/>
  <c r="AK43" i="18"/>
  <c r="AE44" i="18"/>
  <c r="AI44" i="18"/>
  <c r="AM44" i="18"/>
  <c r="AG45" i="18"/>
  <c r="AK45" i="18"/>
  <c r="AE46" i="18"/>
  <c r="AI46" i="18"/>
  <c r="AM46" i="18"/>
  <c r="AG47" i="18"/>
  <c r="AK47" i="18"/>
  <c r="AE48" i="18"/>
  <c r="AI48" i="18"/>
  <c r="AM48" i="18"/>
  <c r="AG49" i="18"/>
  <c r="AK49" i="18"/>
  <c r="AE50" i="18"/>
  <c r="AI50" i="18"/>
  <c r="AF51" i="18"/>
  <c r="AD52" i="18"/>
  <c r="AH52" i="18"/>
  <c r="AL52" i="18"/>
  <c r="AF53" i="18"/>
  <c r="AJ53" i="18"/>
  <c r="AD54" i="18"/>
  <c r="AH54" i="18"/>
  <c r="AL54" i="18"/>
  <c r="AF55" i="18"/>
  <c r="AJ55" i="18"/>
  <c r="AD56" i="18"/>
  <c r="AH56" i="18"/>
  <c r="AL56" i="18"/>
  <c r="AF57" i="18"/>
  <c r="AJ57" i="18"/>
  <c r="AD58" i="18"/>
  <c r="AH58" i="18"/>
  <c r="AL58" i="18"/>
  <c r="AF59" i="18"/>
  <c r="AJ59" i="18"/>
  <c r="AD60" i="18"/>
  <c r="AH60" i="18"/>
  <c r="AL60" i="18"/>
  <c r="AF61" i="18"/>
  <c r="AJ61" i="18"/>
  <c r="AD62" i="18"/>
  <c r="AH62" i="18"/>
  <c r="AL62" i="18"/>
  <c r="AF63" i="18"/>
  <c r="AJ63" i="18"/>
  <c r="AD64" i="18"/>
  <c r="AH64" i="18"/>
  <c r="AL64" i="18"/>
  <c r="AF65" i="18"/>
  <c r="AJ65" i="18"/>
  <c r="AD66" i="18"/>
  <c r="AH66" i="18"/>
  <c r="AL66" i="18"/>
  <c r="AF67" i="18"/>
  <c r="AJ67" i="18"/>
  <c r="AD68" i="18"/>
  <c r="AH68" i="18"/>
  <c r="AL68" i="18"/>
  <c r="AF69" i="18"/>
  <c r="AJ69" i="18"/>
  <c r="AD70" i="18"/>
  <c r="AH70" i="18"/>
  <c r="AL70" i="18"/>
  <c r="AF71" i="18"/>
  <c r="AJ71" i="18"/>
  <c r="AD72" i="18"/>
  <c r="AH72" i="18"/>
  <c r="AL72" i="18"/>
  <c r="AF73" i="18"/>
  <c r="AJ73" i="18"/>
  <c r="AD74" i="18"/>
  <c r="AH74" i="18"/>
  <c r="AL74" i="18"/>
  <c r="AF75" i="18"/>
  <c r="AJ75" i="18"/>
  <c r="AD76" i="18"/>
  <c r="AH76" i="18"/>
  <c r="AL76" i="18"/>
  <c r="AF77" i="18"/>
  <c r="AJ77" i="18"/>
  <c r="AD78" i="18"/>
  <c r="AH78" i="18"/>
  <c r="AL78" i="18"/>
  <c r="AF79" i="18"/>
  <c r="AJ79" i="18"/>
  <c r="AD80" i="18"/>
  <c r="AH80" i="18"/>
  <c r="AL80" i="18"/>
  <c r="AF81" i="18"/>
  <c r="AJ81" i="18"/>
  <c r="AD82" i="18"/>
  <c r="AH82" i="18"/>
  <c r="AL82" i="18"/>
  <c r="AF83" i="18"/>
  <c r="AJ83" i="18"/>
  <c r="AD84" i="18"/>
  <c r="AH84" i="18"/>
  <c r="AG51" i="18"/>
  <c r="AE52" i="18"/>
  <c r="AI52" i="18"/>
  <c r="AM52" i="18"/>
  <c r="AG53" i="18"/>
  <c r="AK53" i="18"/>
  <c r="AE54" i="18"/>
  <c r="AI54" i="18"/>
  <c r="AM54" i="18"/>
  <c r="AG55" i="18"/>
  <c r="AK55" i="18"/>
  <c r="AE56" i="18"/>
  <c r="AI56" i="18"/>
  <c r="AM56" i="18"/>
  <c r="AG57" i="18"/>
  <c r="AK57" i="18"/>
  <c r="AE58" i="18"/>
  <c r="AI58" i="18"/>
  <c r="AM58" i="18"/>
  <c r="AG59" i="18"/>
  <c r="AK59" i="18"/>
  <c r="AE60" i="18"/>
  <c r="AI60" i="18"/>
  <c r="AM60" i="18"/>
  <c r="AG61" i="18"/>
  <c r="AK61" i="18"/>
  <c r="AE62" i="18"/>
  <c r="AI62" i="18"/>
  <c r="AM62" i="18"/>
  <c r="AG63" i="18"/>
  <c r="AK63" i="18"/>
  <c r="AE64" i="18"/>
  <c r="AI64" i="18"/>
  <c r="AM64" i="18"/>
  <c r="AG65" i="18"/>
  <c r="AK65" i="18"/>
  <c r="AE66" i="18"/>
  <c r="AI66" i="18"/>
  <c r="AM66" i="18"/>
  <c r="AG67" i="18"/>
  <c r="AK67" i="18"/>
  <c r="AE68" i="18"/>
  <c r="AI68" i="18"/>
  <c r="AM68" i="18"/>
  <c r="AG69" i="18"/>
  <c r="AK69" i="18"/>
  <c r="AE70" i="18"/>
  <c r="AI70" i="18"/>
  <c r="AM70" i="18"/>
  <c r="AG71" i="18"/>
  <c r="AK71" i="18"/>
  <c r="AE72" i="18"/>
  <c r="AI72" i="18"/>
  <c r="AM72" i="18"/>
  <c r="AG73" i="18"/>
  <c r="AK73" i="18"/>
  <c r="AE74" i="18"/>
  <c r="AI74" i="18"/>
  <c r="AM74" i="18"/>
  <c r="AG75" i="18"/>
  <c r="AK75" i="18"/>
  <c r="AE76" i="18"/>
  <c r="AI76" i="18"/>
  <c r="AM76" i="18"/>
  <c r="AG77" i="18"/>
  <c r="AK77" i="18"/>
  <c r="AE78" i="18"/>
  <c r="AI78" i="18"/>
  <c r="AM78" i="18"/>
  <c r="AG79" i="18"/>
  <c r="AK79" i="18"/>
  <c r="AE80" i="18"/>
  <c r="AI80" i="18"/>
  <c r="AM80" i="18"/>
  <c r="AG81" i="18"/>
  <c r="AK81" i="18"/>
  <c r="AE82" i="18"/>
  <c r="AI82" i="18"/>
  <c r="AM82" i="18"/>
  <c r="AG83" i="18"/>
  <c r="AK83" i="18"/>
  <c r="AE84" i="18"/>
  <c r="AI84" i="18"/>
  <c r="AM84" i="18"/>
  <c r="AG85" i="18"/>
  <c r="AL50" i="18"/>
  <c r="AJ51" i="18"/>
  <c r="AF52" i="18"/>
  <c r="AJ52" i="18"/>
  <c r="AD53" i="18"/>
  <c r="AH53" i="18"/>
  <c r="AL53" i="18"/>
  <c r="AF54" i="18"/>
  <c r="AJ54" i="18"/>
  <c r="AD55" i="18"/>
  <c r="AH55" i="18"/>
  <c r="AL55" i="18"/>
  <c r="AF56" i="18"/>
  <c r="AJ56" i="18"/>
  <c r="AD57" i="18"/>
  <c r="AH57" i="18"/>
  <c r="AL57" i="18"/>
  <c r="AF58" i="18"/>
  <c r="AJ58" i="18"/>
  <c r="AD59" i="18"/>
  <c r="AH59" i="18"/>
  <c r="AL59" i="18"/>
  <c r="AF60" i="18"/>
  <c r="AJ60" i="18"/>
  <c r="AD61" i="18"/>
  <c r="AH61" i="18"/>
  <c r="AL61" i="18"/>
  <c r="AF62" i="18"/>
  <c r="AJ62" i="18"/>
  <c r="AD63" i="18"/>
  <c r="AH63" i="18"/>
  <c r="AL63" i="18"/>
  <c r="AF64" i="18"/>
  <c r="AJ64" i="18"/>
  <c r="AD65" i="18"/>
  <c r="AH65" i="18"/>
  <c r="AL65" i="18"/>
  <c r="AF66" i="18"/>
  <c r="AJ66" i="18"/>
  <c r="AD67" i="18"/>
  <c r="AH67" i="18"/>
  <c r="AL67" i="18"/>
  <c r="AF68" i="18"/>
  <c r="AJ68" i="18"/>
  <c r="AD69" i="18"/>
  <c r="AH69" i="18"/>
  <c r="AL69" i="18"/>
  <c r="AF70" i="18"/>
  <c r="AJ70" i="18"/>
  <c r="AD71" i="18"/>
  <c r="AH71" i="18"/>
  <c r="AL71" i="18"/>
  <c r="AF72" i="18"/>
  <c r="AJ72" i="18"/>
  <c r="AD73" i="18"/>
  <c r="AH73" i="18"/>
  <c r="AL73" i="18"/>
  <c r="AF74" i="18"/>
  <c r="AJ74" i="18"/>
  <c r="AD75" i="18"/>
  <c r="AH75" i="18"/>
  <c r="AL75" i="18"/>
  <c r="AF76" i="18"/>
  <c r="AJ76" i="18"/>
  <c r="AD77" i="18"/>
  <c r="AH77" i="18"/>
  <c r="AL77" i="18"/>
  <c r="AF78" i="18"/>
  <c r="AJ78" i="18"/>
  <c r="AD79" i="18"/>
  <c r="AH79" i="18"/>
  <c r="AL79" i="18"/>
  <c r="AF80" i="18"/>
  <c r="AJ80" i="18"/>
  <c r="AD81" i="18"/>
  <c r="AH81" i="18"/>
  <c r="AL81" i="18"/>
  <c r="AF82" i="18"/>
  <c r="AJ82" i="18"/>
  <c r="AD83" i="18"/>
  <c r="AH83" i="18"/>
  <c r="AL83" i="18"/>
  <c r="AF84" i="18"/>
  <c r="AM50" i="18"/>
  <c r="AK51" i="18"/>
  <c r="AG52" i="18"/>
  <c r="AK52" i="18"/>
  <c r="AE53" i="18"/>
  <c r="AI53" i="18"/>
  <c r="AM53" i="18"/>
  <c r="AG54" i="18"/>
  <c r="AK54" i="18"/>
  <c r="AE55" i="18"/>
  <c r="AI55" i="18"/>
  <c r="AM55" i="18"/>
  <c r="AG56" i="18"/>
  <c r="AK56" i="18"/>
  <c r="AE57" i="18"/>
  <c r="AI57" i="18"/>
  <c r="AM57" i="18"/>
  <c r="AG58" i="18"/>
  <c r="AK58" i="18"/>
  <c r="AE59" i="18"/>
  <c r="AI59" i="18"/>
  <c r="AM59" i="18"/>
  <c r="AG60" i="18"/>
  <c r="AK60" i="18"/>
  <c r="AE61" i="18"/>
  <c r="AI61" i="18"/>
  <c r="AM61" i="18"/>
  <c r="AG62" i="18"/>
  <c r="AK62" i="18"/>
  <c r="AE63" i="18"/>
  <c r="AI63" i="18"/>
  <c r="AM63" i="18"/>
  <c r="AG64" i="18"/>
  <c r="AK64" i="18"/>
  <c r="AE65" i="18"/>
  <c r="AI65" i="18"/>
  <c r="AM65" i="18"/>
  <c r="AG66" i="18"/>
  <c r="AK66" i="18"/>
  <c r="AE67" i="18"/>
  <c r="AI67" i="18"/>
  <c r="AM67" i="18"/>
  <c r="AG68" i="18"/>
  <c r="AK68" i="18"/>
  <c r="AE69" i="18"/>
  <c r="AI69" i="18"/>
  <c r="AM69" i="18"/>
  <c r="AG70" i="18"/>
  <c r="AK70" i="18"/>
  <c r="AE71" i="18"/>
  <c r="AI71" i="18"/>
  <c r="AM71" i="18"/>
  <c r="AG72" i="18"/>
  <c r="AK72" i="18"/>
  <c r="AE73" i="18"/>
  <c r="AI73" i="18"/>
  <c r="AM73" i="18"/>
  <c r="AG74" i="18"/>
  <c r="AK74" i="18"/>
  <c r="AE75" i="18"/>
  <c r="AI75" i="18"/>
  <c r="AM75" i="18"/>
  <c r="AG76" i="18"/>
  <c r="AK76" i="18"/>
  <c r="AE77" i="18"/>
  <c r="AI77" i="18"/>
  <c r="AM77" i="18"/>
  <c r="AG78" i="18"/>
  <c r="AK78" i="18"/>
  <c r="AE79" i="18"/>
  <c r="AI79" i="18"/>
  <c r="AM79" i="18"/>
  <c r="AG80" i="18"/>
  <c r="AK80" i="18"/>
  <c r="AE81" i="18"/>
  <c r="AI81" i="18"/>
  <c r="AM81" i="18"/>
  <c r="AG82" i="18"/>
  <c r="AK82" i="18"/>
  <c r="AE83" i="18"/>
  <c r="AI83" i="18"/>
  <c r="AM83" i="18"/>
  <c r="AG84" i="18"/>
  <c r="AK84" i="18"/>
  <c r="AE85" i="18"/>
  <c r="AD85" i="18"/>
  <c r="AJ85" i="18"/>
  <c r="AD86" i="18"/>
  <c r="AH86" i="18"/>
  <c r="AL86" i="18"/>
  <c r="AF87" i="18"/>
  <c r="AJ87" i="18"/>
  <c r="AD88" i="18"/>
  <c r="AH88" i="18"/>
  <c r="AL88" i="18"/>
  <c r="AF89" i="18"/>
  <c r="AJ89" i="18"/>
  <c r="AD90" i="18"/>
  <c r="AH90" i="18"/>
  <c r="AL90" i="18"/>
  <c r="AF91" i="18"/>
  <c r="AJ91" i="18"/>
  <c r="AD92" i="18"/>
  <c r="AH92" i="18"/>
  <c r="AL92" i="18"/>
  <c r="AF93" i="18"/>
  <c r="AJ93" i="18"/>
  <c r="AD94" i="18"/>
  <c r="AH94" i="18"/>
  <c r="AL94" i="18"/>
  <c r="AF95" i="18"/>
  <c r="AJ95" i="18"/>
  <c r="AD96" i="18"/>
  <c r="AH96" i="18"/>
  <c r="AL96" i="18"/>
  <c r="AF97" i="18"/>
  <c r="AJ97" i="18"/>
  <c r="AD98" i="18"/>
  <c r="AH98" i="18"/>
  <c r="AL98" i="18"/>
  <c r="AF99" i="18"/>
  <c r="AJ99" i="18"/>
  <c r="AD100" i="18"/>
  <c r="AH100" i="18"/>
  <c r="AL100" i="18"/>
  <c r="AF101" i="18"/>
  <c r="AJ101" i="18"/>
  <c r="AD102" i="18"/>
  <c r="AH102" i="18"/>
  <c r="AL102" i="18"/>
  <c r="AF103" i="18"/>
  <c r="AJ103" i="18"/>
  <c r="AD104" i="18"/>
  <c r="AH104" i="18"/>
  <c r="AL104" i="18"/>
  <c r="AF105" i="18"/>
  <c r="AJ105" i="18"/>
  <c r="AD106" i="18"/>
  <c r="AH106" i="18"/>
  <c r="AL106" i="18"/>
  <c r="AF107" i="18"/>
  <c r="AJ107" i="18"/>
  <c r="AD108" i="18"/>
  <c r="AH108" i="18"/>
  <c r="AL108" i="18"/>
  <c r="AF109" i="18"/>
  <c r="AJ109" i="18"/>
  <c r="AD110" i="18"/>
  <c r="AH110" i="18"/>
  <c r="AL110" i="18"/>
  <c r="AF111" i="18"/>
  <c r="AJ111" i="18"/>
  <c r="AD112" i="18"/>
  <c r="AH112" i="18"/>
  <c r="AL112" i="18"/>
  <c r="AF113" i="18"/>
  <c r="AJ113" i="18"/>
  <c r="AD114" i="18"/>
  <c r="AH114" i="18"/>
  <c r="AL114" i="18"/>
  <c r="AF115" i="18"/>
  <c r="AJ115" i="18"/>
  <c r="AD116" i="18"/>
  <c r="AH116" i="18"/>
  <c r="AL116" i="18"/>
  <c r="AF85" i="18"/>
  <c r="AK85" i="18"/>
  <c r="AE86" i="18"/>
  <c r="AI86" i="18"/>
  <c r="AM86" i="18"/>
  <c r="AG87" i="18"/>
  <c r="AK87" i="18"/>
  <c r="AE88" i="18"/>
  <c r="AI88" i="18"/>
  <c r="AM88" i="18"/>
  <c r="AG89" i="18"/>
  <c r="AK89" i="18"/>
  <c r="AE90" i="18"/>
  <c r="AI90" i="18"/>
  <c r="AM90" i="18"/>
  <c r="AG91" i="18"/>
  <c r="AK91" i="18"/>
  <c r="AE92" i="18"/>
  <c r="AI92" i="18"/>
  <c r="AM92" i="18"/>
  <c r="AG93" i="18"/>
  <c r="AK93" i="18"/>
  <c r="AE94" i="18"/>
  <c r="AI94" i="18"/>
  <c r="AM94" i="18"/>
  <c r="AG95" i="18"/>
  <c r="AK95" i="18"/>
  <c r="AE96" i="18"/>
  <c r="AI96" i="18"/>
  <c r="AM96" i="18"/>
  <c r="AG97" i="18"/>
  <c r="AK97" i="18"/>
  <c r="AE98" i="18"/>
  <c r="AI98" i="18"/>
  <c r="AM98" i="18"/>
  <c r="AG99" i="18"/>
  <c r="AK99" i="18"/>
  <c r="AE100" i="18"/>
  <c r="AI100" i="18"/>
  <c r="AM100" i="18"/>
  <c r="AG101" i="18"/>
  <c r="AK101" i="18"/>
  <c r="AE102" i="18"/>
  <c r="AI102" i="18"/>
  <c r="AM102" i="18"/>
  <c r="AG103" i="18"/>
  <c r="AK103" i="18"/>
  <c r="AE104" i="18"/>
  <c r="AI104" i="18"/>
  <c r="AM104" i="18"/>
  <c r="AG105" i="18"/>
  <c r="AK105" i="18"/>
  <c r="AE106" i="18"/>
  <c r="AI106" i="18"/>
  <c r="AM106" i="18"/>
  <c r="AG107" i="18"/>
  <c r="AK107" i="18"/>
  <c r="AE108" i="18"/>
  <c r="AI108" i="18"/>
  <c r="AM108" i="18"/>
  <c r="AG109" i="18"/>
  <c r="AK109" i="18"/>
  <c r="AE110" i="18"/>
  <c r="AI110" i="18"/>
  <c r="AM110" i="18"/>
  <c r="AG111" i="18"/>
  <c r="AK111" i="18"/>
  <c r="AE112" i="18"/>
  <c r="AI112" i="18"/>
  <c r="AM112" i="18"/>
  <c r="AG113" i="18"/>
  <c r="AK113" i="18"/>
  <c r="AE114" i="18"/>
  <c r="AI114" i="18"/>
  <c r="AM114" i="18"/>
  <c r="AG115" i="18"/>
  <c r="AK115" i="18"/>
  <c r="AE116" i="18"/>
  <c r="AI116" i="18"/>
  <c r="AM116" i="18"/>
  <c r="AG117" i="18"/>
  <c r="AK117" i="18"/>
  <c r="AE118" i="18"/>
  <c r="AI118" i="18"/>
  <c r="AM118" i="18"/>
  <c r="AJ84" i="18"/>
  <c r="AH85" i="18"/>
  <c r="AL85" i="18"/>
  <c r="AF86" i="18"/>
  <c r="AJ86" i="18"/>
  <c r="AD87" i="18"/>
  <c r="AH87" i="18"/>
  <c r="AL87" i="18"/>
  <c r="AF88" i="18"/>
  <c r="AJ88" i="18"/>
  <c r="AD89" i="18"/>
  <c r="AH89" i="18"/>
  <c r="AL89" i="18"/>
  <c r="AF90" i="18"/>
  <c r="AJ90" i="18"/>
  <c r="AD91" i="18"/>
  <c r="AH91" i="18"/>
  <c r="AL91" i="18"/>
  <c r="AF92" i="18"/>
  <c r="AJ92" i="18"/>
  <c r="AD93" i="18"/>
  <c r="AH93" i="18"/>
  <c r="AL93" i="18"/>
  <c r="AF94" i="18"/>
  <c r="AJ94" i="18"/>
  <c r="AD95" i="18"/>
  <c r="AH95" i="18"/>
  <c r="AL95" i="18"/>
  <c r="AF96" i="18"/>
  <c r="AJ96" i="18"/>
  <c r="AD97" i="18"/>
  <c r="AH97" i="18"/>
  <c r="AL97" i="18"/>
  <c r="AF98" i="18"/>
  <c r="AJ98" i="18"/>
  <c r="AD99" i="18"/>
  <c r="AH99" i="18"/>
  <c r="AL99" i="18"/>
  <c r="AF100" i="18"/>
  <c r="AJ100" i="18"/>
  <c r="AD101" i="18"/>
  <c r="AH101" i="18"/>
  <c r="AL101" i="18"/>
  <c r="AF102" i="18"/>
  <c r="AJ102" i="18"/>
  <c r="AD103" i="18"/>
  <c r="AH103" i="18"/>
  <c r="AL103" i="18"/>
  <c r="AF104" i="18"/>
  <c r="AJ104" i="18"/>
  <c r="AD105" i="18"/>
  <c r="AH105" i="18"/>
  <c r="AL105" i="18"/>
  <c r="AF106" i="18"/>
  <c r="AJ106" i="18"/>
  <c r="AD107" i="18"/>
  <c r="AH107" i="18"/>
  <c r="AL107" i="18"/>
  <c r="AF108" i="18"/>
  <c r="AJ108" i="18"/>
  <c r="AD109" i="18"/>
  <c r="AH109" i="18"/>
  <c r="AL109" i="18"/>
  <c r="AF110" i="18"/>
  <c r="AJ110" i="18"/>
  <c r="AD111" i="18"/>
  <c r="AH111" i="18"/>
  <c r="AL111" i="18"/>
  <c r="AF112" i="18"/>
  <c r="AJ112" i="18"/>
  <c r="AD113" i="18"/>
  <c r="AH113" i="18"/>
  <c r="AL113" i="18"/>
  <c r="AF114" i="18"/>
  <c r="AJ114" i="18"/>
  <c r="AD115" i="18"/>
  <c r="AH115" i="18"/>
  <c r="AL115" i="18"/>
  <c r="AF116" i="18"/>
  <c r="AJ116" i="18"/>
  <c r="AD117" i="18"/>
  <c r="AL84" i="18"/>
  <c r="AI85" i="18"/>
  <c r="AM85" i="18"/>
  <c r="AG86" i="18"/>
  <c r="AK86" i="18"/>
  <c r="AE87" i="18"/>
  <c r="AI87" i="18"/>
  <c r="AM87" i="18"/>
  <c r="AG88" i="18"/>
  <c r="AK88" i="18"/>
  <c r="AE89" i="18"/>
  <c r="AI89" i="18"/>
  <c r="AM89" i="18"/>
  <c r="AG90" i="18"/>
  <c r="AK90" i="18"/>
  <c r="AE91" i="18"/>
  <c r="AI91" i="18"/>
  <c r="AM91" i="18"/>
  <c r="AG92" i="18"/>
  <c r="AK92" i="18"/>
  <c r="AE93" i="18"/>
  <c r="AI93" i="18"/>
  <c r="AM93" i="18"/>
  <c r="AG94" i="18"/>
  <c r="AK94" i="18"/>
  <c r="AE95" i="18"/>
  <c r="AI95" i="18"/>
  <c r="AM95" i="18"/>
  <c r="AG96" i="18"/>
  <c r="AK96" i="18"/>
  <c r="AE97" i="18"/>
  <c r="AI97" i="18"/>
  <c r="AM97" i="18"/>
  <c r="AG98" i="18"/>
  <c r="AK98" i="18"/>
  <c r="AE99" i="18"/>
  <c r="AI99" i="18"/>
  <c r="AM99" i="18"/>
  <c r="AG100" i="18"/>
  <c r="AK100" i="18"/>
  <c r="AE101" i="18"/>
  <c r="AI101" i="18"/>
  <c r="AM101" i="18"/>
  <c r="AG102" i="18"/>
  <c r="AK102" i="18"/>
  <c r="AE103" i="18"/>
  <c r="AI103" i="18"/>
  <c r="AM103" i="18"/>
  <c r="AG104" i="18"/>
  <c r="AK104" i="18"/>
  <c r="AE105" i="18"/>
  <c r="AI105" i="18"/>
  <c r="AM105" i="18"/>
  <c r="AG106" i="18"/>
  <c r="AK106" i="18"/>
  <c r="AE107" i="18"/>
  <c r="AI107" i="18"/>
  <c r="AM107" i="18"/>
  <c r="AG108" i="18"/>
  <c r="AK108" i="18"/>
  <c r="AE109" i="18"/>
  <c r="AI109" i="18"/>
  <c r="AM109" i="18"/>
  <c r="AG110" i="18"/>
  <c r="AK110" i="18"/>
  <c r="AE111" i="18"/>
  <c r="AI111" i="18"/>
  <c r="AM111" i="18"/>
  <c r="AG112" i="18"/>
  <c r="AK112" i="18"/>
  <c r="AE113" i="18"/>
  <c r="AI113" i="18"/>
  <c r="AM113" i="18"/>
  <c r="AG114" i="18"/>
  <c r="AK114" i="18"/>
  <c r="AE115" i="18"/>
  <c r="AI115" i="18"/>
  <c r="AM115" i="18"/>
  <c r="AG116" i="18"/>
  <c r="AK116" i="18"/>
  <c r="AE117" i="18"/>
  <c r="AI117" i="18"/>
  <c r="AM117" i="18"/>
  <c r="AG118" i="18"/>
  <c r="AK118" i="18"/>
  <c r="AE119" i="18"/>
  <c r="AI119" i="18"/>
  <c r="AM119" i="18"/>
  <c r="AG120" i="18"/>
  <c r="AJ117" i="18"/>
  <c r="AH118" i="18"/>
  <c r="AF119" i="18"/>
  <c r="AK119" i="18"/>
  <c r="AF120" i="18"/>
  <c r="AK120" i="18"/>
  <c r="AE121" i="18"/>
  <c r="AI121" i="18"/>
  <c r="AM121" i="18"/>
  <c r="AG122" i="18"/>
  <c r="AK122" i="18"/>
  <c r="AE123" i="18"/>
  <c r="AI123" i="18"/>
  <c r="AM123" i="18"/>
  <c r="AG124" i="18"/>
  <c r="AK124" i="18"/>
  <c r="AE125" i="18"/>
  <c r="AI125" i="18"/>
  <c r="AM125" i="18"/>
  <c r="AG126" i="18"/>
  <c r="AK126" i="18"/>
  <c r="AE127" i="18"/>
  <c r="AI127" i="18"/>
  <c r="AM127" i="18"/>
  <c r="AG128" i="18"/>
  <c r="AK128" i="18"/>
  <c r="AE129" i="18"/>
  <c r="AI129" i="18"/>
  <c r="AM129" i="18"/>
  <c r="AG130" i="18"/>
  <c r="AK130" i="18"/>
  <c r="AE131" i="18"/>
  <c r="AI131" i="18"/>
  <c r="AM131" i="18"/>
  <c r="AG132" i="18"/>
  <c r="AK132" i="18"/>
  <c r="AE133" i="18"/>
  <c r="AI133" i="18"/>
  <c r="AM133" i="18"/>
  <c r="AG134" i="18"/>
  <c r="AK134" i="18"/>
  <c r="AE135" i="18"/>
  <c r="AI135" i="18"/>
  <c r="AM135" i="18"/>
  <c r="AG136" i="18"/>
  <c r="AK136" i="18"/>
  <c r="AE137" i="18"/>
  <c r="AI137" i="18"/>
  <c r="AM137" i="18"/>
  <c r="AG138" i="18"/>
  <c r="AK138" i="18"/>
  <c r="AE139" i="18"/>
  <c r="AI139" i="18"/>
  <c r="AM139" i="18"/>
  <c r="AG140" i="18"/>
  <c r="AK140" i="18"/>
  <c r="AE141" i="18"/>
  <c r="AI141" i="18"/>
  <c r="AM141" i="18"/>
  <c r="AG142" i="18"/>
  <c r="AK142" i="18"/>
  <c r="AE143" i="18"/>
  <c r="AI143" i="18"/>
  <c r="AM143" i="18"/>
  <c r="AG144" i="18"/>
  <c r="AK144" i="18"/>
  <c r="AE145" i="18"/>
  <c r="AI145" i="18"/>
  <c r="AM145" i="18"/>
  <c r="AG146" i="18"/>
  <c r="AK146" i="18"/>
  <c r="AE147" i="18"/>
  <c r="AI147" i="18"/>
  <c r="AM147" i="18"/>
  <c r="AG148" i="18"/>
  <c r="AK148" i="18"/>
  <c r="AE149" i="18"/>
  <c r="AI149" i="18"/>
  <c r="AM149" i="18"/>
  <c r="AG150" i="18"/>
  <c r="AK150" i="18"/>
  <c r="AE151" i="18"/>
  <c r="AI151" i="18"/>
  <c r="AM151" i="18"/>
  <c r="AG152" i="18"/>
  <c r="AL117" i="18"/>
  <c r="AJ118" i="18"/>
  <c r="AG119" i="18"/>
  <c r="AL119" i="18"/>
  <c r="AH120" i="18"/>
  <c r="AL120" i="18"/>
  <c r="AF121" i="18"/>
  <c r="AJ121" i="18"/>
  <c r="AD122" i="18"/>
  <c r="AH122" i="18"/>
  <c r="AL122" i="18"/>
  <c r="AF123" i="18"/>
  <c r="AJ123" i="18"/>
  <c r="AD124" i="18"/>
  <c r="AH124" i="18"/>
  <c r="AL124" i="18"/>
  <c r="AF125" i="18"/>
  <c r="AJ125" i="18"/>
  <c r="AD126" i="18"/>
  <c r="AH126" i="18"/>
  <c r="AL126" i="18"/>
  <c r="AF127" i="18"/>
  <c r="AJ127" i="18"/>
  <c r="AD128" i="18"/>
  <c r="AH128" i="18"/>
  <c r="AL128" i="18"/>
  <c r="AF129" i="18"/>
  <c r="AJ129" i="18"/>
  <c r="AD130" i="18"/>
  <c r="AH130" i="18"/>
  <c r="AL130" i="18"/>
  <c r="AF131" i="18"/>
  <c r="AJ131" i="18"/>
  <c r="AD132" i="18"/>
  <c r="AH132" i="18"/>
  <c r="AL132" i="18"/>
  <c r="AF133" i="18"/>
  <c r="AJ133" i="18"/>
  <c r="AD134" i="18"/>
  <c r="AH134" i="18"/>
  <c r="AL134" i="18"/>
  <c r="AF135" i="18"/>
  <c r="AJ135" i="18"/>
  <c r="AD136" i="18"/>
  <c r="AH136" i="18"/>
  <c r="AL136" i="18"/>
  <c r="AF137" i="18"/>
  <c r="AJ137" i="18"/>
  <c r="AD138" i="18"/>
  <c r="AH138" i="18"/>
  <c r="AL138" i="18"/>
  <c r="AF139" i="18"/>
  <c r="AJ139" i="18"/>
  <c r="AD140" i="18"/>
  <c r="AH140" i="18"/>
  <c r="AL140" i="18"/>
  <c r="AF141" i="18"/>
  <c r="AJ141" i="18"/>
  <c r="AD142" i="18"/>
  <c r="AH142" i="18"/>
  <c r="AL142" i="18"/>
  <c r="AF143" i="18"/>
  <c r="AJ143" i="18"/>
  <c r="AD144" i="18"/>
  <c r="AH144" i="18"/>
  <c r="AL144" i="18"/>
  <c r="AF145" i="18"/>
  <c r="AJ145" i="18"/>
  <c r="AD146" i="18"/>
  <c r="AH146" i="18"/>
  <c r="AL146" i="18"/>
  <c r="AF147" i="18"/>
  <c r="AJ147" i="18"/>
  <c r="AD148" i="18"/>
  <c r="AH148" i="18"/>
  <c r="AL148" i="18"/>
  <c r="AF149" i="18"/>
  <c r="AJ149" i="18"/>
  <c r="AD150" i="18"/>
  <c r="AH150" i="18"/>
  <c r="AL150" i="18"/>
  <c r="AF151" i="18"/>
  <c r="AJ151" i="18"/>
  <c r="AD152" i="18"/>
  <c r="AH152" i="18"/>
  <c r="AL152" i="18"/>
  <c r="AF153" i="18"/>
  <c r="AJ153" i="18"/>
  <c r="AD154" i="18"/>
  <c r="AH154" i="18"/>
  <c r="AL154" i="18"/>
  <c r="AF155" i="18"/>
  <c r="AJ155" i="18"/>
  <c r="AD156" i="18"/>
  <c r="AH156" i="18"/>
  <c r="AF117" i="18"/>
  <c r="AD118" i="18"/>
  <c r="AL118" i="18"/>
  <c r="AH119" i="18"/>
  <c r="AD120" i="18"/>
  <c r="AI120" i="18"/>
  <c r="AM120" i="18"/>
  <c r="AG121" i="18"/>
  <c r="AK121" i="18"/>
  <c r="AE122" i="18"/>
  <c r="AI122" i="18"/>
  <c r="AM122" i="18"/>
  <c r="AG123" i="18"/>
  <c r="AK123" i="18"/>
  <c r="AE124" i="18"/>
  <c r="AI124" i="18"/>
  <c r="AM124" i="18"/>
  <c r="AG125" i="18"/>
  <c r="AK125" i="18"/>
  <c r="AE126" i="18"/>
  <c r="AI126" i="18"/>
  <c r="AM126" i="18"/>
  <c r="AG127" i="18"/>
  <c r="AK127" i="18"/>
  <c r="AE128" i="18"/>
  <c r="AI128" i="18"/>
  <c r="AM128" i="18"/>
  <c r="AG129" i="18"/>
  <c r="AK129" i="18"/>
  <c r="AE130" i="18"/>
  <c r="AI130" i="18"/>
  <c r="AM130" i="18"/>
  <c r="AG131" i="18"/>
  <c r="AK131" i="18"/>
  <c r="AE132" i="18"/>
  <c r="AI132" i="18"/>
  <c r="AM132" i="18"/>
  <c r="AG133" i="18"/>
  <c r="AK133" i="18"/>
  <c r="AE134" i="18"/>
  <c r="AI134" i="18"/>
  <c r="AM134" i="18"/>
  <c r="AG135" i="18"/>
  <c r="AK135" i="18"/>
  <c r="AE136" i="18"/>
  <c r="AI136" i="18"/>
  <c r="AM136" i="18"/>
  <c r="AG137" i="18"/>
  <c r="AK137" i="18"/>
  <c r="AE138" i="18"/>
  <c r="AI138" i="18"/>
  <c r="AM138" i="18"/>
  <c r="AG139" i="18"/>
  <c r="AK139" i="18"/>
  <c r="AE140" i="18"/>
  <c r="AI140" i="18"/>
  <c r="AM140" i="18"/>
  <c r="AG141" i="18"/>
  <c r="AK141" i="18"/>
  <c r="AE142" i="18"/>
  <c r="AI142" i="18"/>
  <c r="AM142" i="18"/>
  <c r="AG143" i="18"/>
  <c r="AK143" i="18"/>
  <c r="AE144" i="18"/>
  <c r="AI144" i="18"/>
  <c r="AM144" i="18"/>
  <c r="AG145" i="18"/>
  <c r="AK145" i="18"/>
  <c r="AE146" i="18"/>
  <c r="AI146" i="18"/>
  <c r="AM146" i="18"/>
  <c r="AG147" i="18"/>
  <c r="AK147" i="18"/>
  <c r="AE148" i="18"/>
  <c r="AI148" i="18"/>
  <c r="AM148" i="18"/>
  <c r="AG149" i="18"/>
  <c r="AK149" i="18"/>
  <c r="AE150" i="18"/>
  <c r="AI150" i="18"/>
  <c r="AM150" i="18"/>
  <c r="AG151" i="18"/>
  <c r="AK151" i="18"/>
  <c r="AE152" i="18"/>
  <c r="AH117" i="18"/>
  <c r="AF118" i="18"/>
  <c r="AD119" i="18"/>
  <c r="AJ119" i="18"/>
  <c r="AE120" i="18"/>
  <c r="AJ120" i="18"/>
  <c r="AD121" i="18"/>
  <c r="AH121" i="18"/>
  <c r="AL121" i="18"/>
  <c r="AF122" i="18"/>
  <c r="AJ122" i="18"/>
  <c r="AD123" i="18"/>
  <c r="AH123" i="18"/>
  <c r="AL123" i="18"/>
  <c r="AF124" i="18"/>
  <c r="AJ124" i="18"/>
  <c r="AD125" i="18"/>
  <c r="AH125" i="18"/>
  <c r="AL125" i="18"/>
  <c r="AF126" i="18"/>
  <c r="AJ126" i="18"/>
  <c r="AD127" i="18"/>
  <c r="AH127" i="18"/>
  <c r="AL127" i="18"/>
  <c r="AF128" i="18"/>
  <c r="AJ128" i="18"/>
  <c r="AD129" i="18"/>
  <c r="AH129" i="18"/>
  <c r="AL129" i="18"/>
  <c r="AF130" i="18"/>
  <c r="AJ130" i="18"/>
  <c r="AD131" i="18"/>
  <c r="AH131" i="18"/>
  <c r="AL131" i="18"/>
  <c r="AF132" i="18"/>
  <c r="AJ132" i="18"/>
  <c r="AD133" i="18"/>
  <c r="AH133" i="18"/>
  <c r="AL133" i="18"/>
  <c r="AF134" i="18"/>
  <c r="AJ134" i="18"/>
  <c r="AD135" i="18"/>
  <c r="AH135" i="18"/>
  <c r="AL135" i="18"/>
  <c r="AF136" i="18"/>
  <c r="AJ136" i="18"/>
  <c r="AD137" i="18"/>
  <c r="AH137" i="18"/>
  <c r="AL137" i="18"/>
  <c r="AF138" i="18"/>
  <c r="AJ138" i="18"/>
  <c r="AD139" i="18"/>
  <c r="AH139" i="18"/>
  <c r="AL139" i="18"/>
  <c r="AF140" i="18"/>
  <c r="AJ140" i="18"/>
  <c r="AD141" i="18"/>
  <c r="AH141" i="18"/>
  <c r="AL141" i="18"/>
  <c r="AF142" i="18"/>
  <c r="AJ142" i="18"/>
  <c r="AD143" i="18"/>
  <c r="AH143" i="18"/>
  <c r="AL143" i="18"/>
  <c r="AF144" i="18"/>
  <c r="AJ144" i="18"/>
  <c r="AD145" i="18"/>
  <c r="AH145" i="18"/>
  <c r="AL145" i="18"/>
  <c r="AF146" i="18"/>
  <c r="AJ146" i="18"/>
  <c r="AD147" i="18"/>
  <c r="AH147" i="18"/>
  <c r="AL147" i="18"/>
  <c r="AF148" i="18"/>
  <c r="AJ148" i="18"/>
  <c r="AD149" i="18"/>
  <c r="AH149" i="18"/>
  <c r="AL149" i="18"/>
  <c r="AF150" i="18"/>
  <c r="AJ150" i="18"/>
  <c r="AD151" i="18"/>
  <c r="AH151" i="18"/>
  <c r="AL151" i="18"/>
  <c r="AF152" i="18"/>
  <c r="AJ152" i="18"/>
  <c r="AD153" i="18"/>
  <c r="AH153" i="18"/>
  <c r="AL153" i="18"/>
  <c r="AF154" i="18"/>
  <c r="AJ154" i="18"/>
  <c r="AD155" i="18"/>
  <c r="AH155" i="18"/>
  <c r="AL155" i="18"/>
  <c r="AF156" i="18"/>
  <c r="AJ156" i="18"/>
  <c r="AM152" i="18"/>
  <c r="AK153" i="18"/>
  <c r="AI154" i="18"/>
  <c r="AG155" i="18"/>
  <c r="AE156" i="18"/>
  <c r="AL156" i="18"/>
  <c r="AF157" i="18"/>
  <c r="AJ157" i="18"/>
  <c r="AD158" i="18"/>
  <c r="AH158" i="18"/>
  <c r="AL158" i="18"/>
  <c r="AF159" i="18"/>
  <c r="AJ159" i="18"/>
  <c r="AD160" i="18"/>
  <c r="AH160" i="18"/>
  <c r="AL160" i="18"/>
  <c r="AF161" i="18"/>
  <c r="AJ161" i="18"/>
  <c r="AD162" i="18"/>
  <c r="AH162" i="18"/>
  <c r="AL162" i="18"/>
  <c r="AF163" i="18"/>
  <c r="AJ163" i="18"/>
  <c r="AD164" i="18"/>
  <c r="AH164" i="18"/>
  <c r="AL164" i="18"/>
  <c r="AF165" i="18"/>
  <c r="AJ165" i="18"/>
  <c r="AD166" i="18"/>
  <c r="AH166" i="18"/>
  <c r="AL166" i="18"/>
  <c r="AF167" i="18"/>
  <c r="AJ167" i="18"/>
  <c r="AD168" i="18"/>
  <c r="AH168" i="18"/>
  <c r="AL168" i="18"/>
  <c r="AF169" i="18"/>
  <c r="AJ169" i="18"/>
  <c r="AD170" i="18"/>
  <c r="AH170" i="18"/>
  <c r="AL170" i="18"/>
  <c r="AF171" i="18"/>
  <c r="AJ171" i="18"/>
  <c r="AD172" i="18"/>
  <c r="AH172" i="18"/>
  <c r="AL172" i="18"/>
  <c r="AF173" i="18"/>
  <c r="AJ173" i="18"/>
  <c r="AD174" i="18"/>
  <c r="AH174" i="18"/>
  <c r="AL174" i="18"/>
  <c r="AF175" i="18"/>
  <c r="AJ175" i="18"/>
  <c r="AD176" i="18"/>
  <c r="AH176" i="18"/>
  <c r="AL176" i="18"/>
  <c r="AF177" i="18"/>
  <c r="AJ177" i="18"/>
  <c r="AD178" i="18"/>
  <c r="AH178" i="18"/>
  <c r="AL178" i="18"/>
  <c r="AF179" i="18"/>
  <c r="AJ179" i="18"/>
  <c r="AD180" i="18"/>
  <c r="AH180" i="18"/>
  <c r="AL180" i="18"/>
  <c r="AF181" i="18"/>
  <c r="AJ181" i="18"/>
  <c r="AD182" i="18"/>
  <c r="AH182" i="18"/>
  <c r="AL182" i="18"/>
  <c r="AF183" i="18"/>
  <c r="AJ183" i="18"/>
  <c r="AD184" i="18"/>
  <c r="AH184" i="18"/>
  <c r="AL184" i="18"/>
  <c r="AF185" i="18"/>
  <c r="AJ185" i="18"/>
  <c r="AD186" i="18"/>
  <c r="AH186" i="18"/>
  <c r="AL186" i="18"/>
  <c r="AF187" i="18"/>
  <c r="AJ187" i="18"/>
  <c r="AD188" i="18"/>
  <c r="AH188" i="18"/>
  <c r="AL188" i="18"/>
  <c r="AF189" i="18"/>
  <c r="AJ189" i="18"/>
  <c r="AD190" i="18"/>
  <c r="AH190" i="18"/>
  <c r="AL190" i="18"/>
  <c r="AF191" i="18"/>
  <c r="AJ191" i="18"/>
  <c r="AD192" i="18"/>
  <c r="AH192" i="18"/>
  <c r="AL192" i="18"/>
  <c r="AF193" i="18"/>
  <c r="AJ193" i="18"/>
  <c r="AD194" i="18"/>
  <c r="AH194" i="18"/>
  <c r="AL194" i="18"/>
  <c r="AF195" i="18"/>
  <c r="AJ195" i="18"/>
  <c r="AD196" i="18"/>
  <c r="AH196" i="18"/>
  <c r="AL196" i="18"/>
  <c r="AF197" i="18"/>
  <c r="AJ197" i="18"/>
  <c r="AD198" i="18"/>
  <c r="AH198" i="18"/>
  <c r="AL198" i="18"/>
  <c r="AF199" i="18"/>
  <c r="AJ199" i="18"/>
  <c r="AL200" i="18"/>
  <c r="AE153" i="18"/>
  <c r="AM153" i="18"/>
  <c r="AK154" i="18"/>
  <c r="AI155" i="18"/>
  <c r="AG156" i="18"/>
  <c r="AM156" i="18"/>
  <c r="AG157" i="18"/>
  <c r="AK157" i="18"/>
  <c r="AE158" i="18"/>
  <c r="AI158" i="18"/>
  <c r="AM158" i="18"/>
  <c r="AG159" i="18"/>
  <c r="AK159" i="18"/>
  <c r="AE160" i="18"/>
  <c r="AI160" i="18"/>
  <c r="AM160" i="18"/>
  <c r="AG161" i="18"/>
  <c r="AK161" i="18"/>
  <c r="AE162" i="18"/>
  <c r="AI162" i="18"/>
  <c r="AM162" i="18"/>
  <c r="AG163" i="18"/>
  <c r="AK163" i="18"/>
  <c r="AE164" i="18"/>
  <c r="AI164" i="18"/>
  <c r="AM164" i="18"/>
  <c r="AG165" i="18"/>
  <c r="AK165" i="18"/>
  <c r="AE166" i="18"/>
  <c r="AI166" i="18"/>
  <c r="AM166" i="18"/>
  <c r="AG167" i="18"/>
  <c r="AK167" i="18"/>
  <c r="AE168" i="18"/>
  <c r="AI168" i="18"/>
  <c r="AM168" i="18"/>
  <c r="AG169" i="18"/>
  <c r="AK169" i="18"/>
  <c r="AE170" i="18"/>
  <c r="AI170" i="18"/>
  <c r="AM170" i="18"/>
  <c r="AG171" i="18"/>
  <c r="AK171" i="18"/>
  <c r="AE172" i="18"/>
  <c r="AI172" i="18"/>
  <c r="AM172" i="18"/>
  <c r="AG173" i="18"/>
  <c r="AK173" i="18"/>
  <c r="AE174" i="18"/>
  <c r="AI174" i="18"/>
  <c r="AM174" i="18"/>
  <c r="AG175" i="18"/>
  <c r="AK175" i="18"/>
  <c r="AE176" i="18"/>
  <c r="AI176" i="18"/>
  <c r="AM176" i="18"/>
  <c r="AG177" i="18"/>
  <c r="AK177" i="18"/>
  <c r="AE178" i="18"/>
  <c r="AI178" i="18"/>
  <c r="AM178" i="18"/>
  <c r="AG179" i="18"/>
  <c r="AK179" i="18"/>
  <c r="AE180" i="18"/>
  <c r="AI180" i="18"/>
  <c r="AM180" i="18"/>
  <c r="AG181" i="18"/>
  <c r="AK181" i="18"/>
  <c r="AE182" i="18"/>
  <c r="AI182" i="18"/>
  <c r="AM182" i="18"/>
  <c r="AG183" i="18"/>
  <c r="AK183" i="18"/>
  <c r="AE184" i="18"/>
  <c r="AI184" i="18"/>
  <c r="AM184" i="18"/>
  <c r="AG185" i="18"/>
  <c r="AK185" i="18"/>
  <c r="AE186" i="18"/>
  <c r="AI186" i="18"/>
  <c r="AM186" i="18"/>
  <c r="AG187" i="18"/>
  <c r="AK187" i="18"/>
  <c r="AE188" i="18"/>
  <c r="AI188" i="18"/>
  <c r="AM188" i="18"/>
  <c r="AG189" i="18"/>
  <c r="AK189" i="18"/>
  <c r="AE190" i="18"/>
  <c r="AI190" i="18"/>
  <c r="AM190" i="18"/>
  <c r="AG191" i="18"/>
  <c r="AK191" i="18"/>
  <c r="AE192" i="18"/>
  <c r="AI192" i="18"/>
  <c r="AM192" i="18"/>
  <c r="AG193" i="18"/>
  <c r="AK193" i="18"/>
  <c r="AE194" i="18"/>
  <c r="AI194" i="18"/>
  <c r="AM194" i="18"/>
  <c r="AG195" i="18"/>
  <c r="AK195" i="18"/>
  <c r="AE196" i="18"/>
  <c r="AI196" i="18"/>
  <c r="AM196" i="18"/>
  <c r="AG197" i="18"/>
  <c r="AK197" i="18"/>
  <c r="AE198" i="18"/>
  <c r="AI198" i="18"/>
  <c r="AM198" i="18"/>
  <c r="AG199" i="18"/>
  <c r="AK199" i="18"/>
  <c r="AE200" i="18"/>
  <c r="AI152" i="18"/>
  <c r="AG153" i="18"/>
  <c r="AE154" i="18"/>
  <c r="AM154" i="18"/>
  <c r="AK155" i="18"/>
  <c r="AI156" i="18"/>
  <c r="AD157" i="18"/>
  <c r="AH157" i="18"/>
  <c r="AL157" i="18"/>
  <c r="AF158" i="18"/>
  <c r="AJ158" i="18"/>
  <c r="AD159" i="18"/>
  <c r="AH159" i="18"/>
  <c r="AL159" i="18"/>
  <c r="AF160" i="18"/>
  <c r="AJ160" i="18"/>
  <c r="AD161" i="18"/>
  <c r="AH161" i="18"/>
  <c r="AL161" i="18"/>
  <c r="AF162" i="18"/>
  <c r="AJ162" i="18"/>
  <c r="AD163" i="18"/>
  <c r="AH163" i="18"/>
  <c r="AL163" i="18"/>
  <c r="AF164" i="18"/>
  <c r="AJ164" i="18"/>
  <c r="AD165" i="18"/>
  <c r="AH165" i="18"/>
  <c r="AL165" i="18"/>
  <c r="AF166" i="18"/>
  <c r="AJ166" i="18"/>
  <c r="AD167" i="18"/>
  <c r="AH167" i="18"/>
  <c r="AL167" i="18"/>
  <c r="AF168" i="18"/>
  <c r="AJ168" i="18"/>
  <c r="AD169" i="18"/>
  <c r="AH169" i="18"/>
  <c r="AL169" i="18"/>
  <c r="AF170" i="18"/>
  <c r="AJ170" i="18"/>
  <c r="AD171" i="18"/>
  <c r="AH171" i="18"/>
  <c r="AL171" i="18"/>
  <c r="AF172" i="18"/>
  <c r="AJ172" i="18"/>
  <c r="AD173" i="18"/>
  <c r="AH173" i="18"/>
  <c r="AL173" i="18"/>
  <c r="AF174" i="18"/>
  <c r="AJ174" i="18"/>
  <c r="AD175" i="18"/>
  <c r="AH175" i="18"/>
  <c r="AL175" i="18"/>
  <c r="AF176" i="18"/>
  <c r="AJ176" i="18"/>
  <c r="AD177" i="18"/>
  <c r="AH177" i="18"/>
  <c r="AL177" i="18"/>
  <c r="AF178" i="18"/>
  <c r="AJ178" i="18"/>
  <c r="AD179" i="18"/>
  <c r="AH179" i="18"/>
  <c r="AL179" i="18"/>
  <c r="AF180" i="18"/>
  <c r="AJ180" i="18"/>
  <c r="AD181" i="18"/>
  <c r="AH181" i="18"/>
  <c r="AL181" i="18"/>
  <c r="AF182" i="18"/>
  <c r="AJ182" i="18"/>
  <c r="AD183" i="18"/>
  <c r="AH183" i="18"/>
  <c r="AL183" i="18"/>
  <c r="AF184" i="18"/>
  <c r="AJ184" i="18"/>
  <c r="AD185" i="18"/>
  <c r="AH185" i="18"/>
  <c r="AL185" i="18"/>
  <c r="AF186" i="18"/>
  <c r="AJ186" i="18"/>
  <c r="AD187" i="18"/>
  <c r="AH187" i="18"/>
  <c r="AL187" i="18"/>
  <c r="AF188" i="18"/>
  <c r="AJ188" i="18"/>
  <c r="AD189" i="18"/>
  <c r="AH189" i="18"/>
  <c r="AL189" i="18"/>
  <c r="AF190" i="18"/>
  <c r="AJ190" i="18"/>
  <c r="AD191" i="18"/>
  <c r="AH191" i="18"/>
  <c r="AL191" i="18"/>
  <c r="AF192" i="18"/>
  <c r="AJ192" i="18"/>
  <c r="AD193" i="18"/>
  <c r="AH193" i="18"/>
  <c r="AL193" i="18"/>
  <c r="AF194" i="18"/>
  <c r="AJ194" i="18"/>
  <c r="AD195" i="18"/>
  <c r="AH195" i="18"/>
  <c r="AL195" i="18"/>
  <c r="AF196" i="18"/>
  <c r="AJ196" i="18"/>
  <c r="AD197" i="18"/>
  <c r="AH197" i="18"/>
  <c r="AL197" i="18"/>
  <c r="AF198" i="18"/>
  <c r="AJ198" i="18"/>
  <c r="AD199" i="18"/>
  <c r="AH199" i="18"/>
  <c r="AL199" i="18"/>
  <c r="AF200" i="18"/>
  <c r="AJ200" i="18"/>
  <c r="AH200" i="18"/>
  <c r="AM200" i="18"/>
  <c r="AK152" i="18"/>
  <c r="AI153" i="18"/>
  <c r="AG154" i="18"/>
  <c r="AE155" i="18"/>
  <c r="AM155" i="18"/>
  <c r="AK156" i="18"/>
  <c r="AE157" i="18"/>
  <c r="AI157" i="18"/>
  <c r="AM157" i="18"/>
  <c r="AG158" i="18"/>
  <c r="AK158" i="18"/>
  <c r="AE159" i="18"/>
  <c r="AI159" i="18"/>
  <c r="AM159" i="18"/>
  <c r="AG160" i="18"/>
  <c r="AK160" i="18"/>
  <c r="AE161" i="18"/>
  <c r="AI161" i="18"/>
  <c r="AM161" i="18"/>
  <c r="AG162" i="18"/>
  <c r="AK162" i="18"/>
  <c r="AE163" i="18"/>
  <c r="AI163" i="18"/>
  <c r="AM163" i="18"/>
  <c r="AG164" i="18"/>
  <c r="AK164" i="18"/>
  <c r="AE165" i="18"/>
  <c r="AI165" i="18"/>
  <c r="AM165" i="18"/>
  <c r="AG166" i="18"/>
  <c r="AK166" i="18"/>
  <c r="AE167" i="18"/>
  <c r="AI167" i="18"/>
  <c r="AM167" i="18"/>
  <c r="AG168" i="18"/>
  <c r="AK168" i="18"/>
  <c r="AE169" i="18"/>
  <c r="AI169" i="18"/>
  <c r="AM169" i="18"/>
  <c r="AG170" i="18"/>
  <c r="AK170" i="18"/>
  <c r="AE171" i="18"/>
  <c r="AI171" i="18"/>
  <c r="AM171" i="18"/>
  <c r="AG172" i="18"/>
  <c r="AK172" i="18"/>
  <c r="AE173" i="18"/>
  <c r="AI173" i="18"/>
  <c r="AM173" i="18"/>
  <c r="AG174" i="18"/>
  <c r="AK174" i="18"/>
  <c r="AE175" i="18"/>
  <c r="AI175" i="18"/>
  <c r="AM175" i="18"/>
  <c r="AG176" i="18"/>
  <c r="AK176" i="18"/>
  <c r="AE177" i="18"/>
  <c r="AI177" i="18"/>
  <c r="AM177" i="18"/>
  <c r="AG178" i="18"/>
  <c r="AK178" i="18"/>
  <c r="AE179" i="18"/>
  <c r="AI179" i="18"/>
  <c r="AM179" i="18"/>
  <c r="AG180" i="18"/>
  <c r="AK180" i="18"/>
  <c r="AE181" i="18"/>
  <c r="AI181" i="18"/>
  <c r="AM181" i="18"/>
  <c r="AG182" i="18"/>
  <c r="AK182" i="18"/>
  <c r="AE183" i="18"/>
  <c r="AI183" i="18"/>
  <c r="AM183" i="18"/>
  <c r="AG184" i="18"/>
  <c r="AK184" i="18"/>
  <c r="AE185" i="18"/>
  <c r="AI185" i="18"/>
  <c r="AM185" i="18"/>
  <c r="AG186" i="18"/>
  <c r="AK186" i="18"/>
  <c r="AE187" i="18"/>
  <c r="AI187" i="18"/>
  <c r="AM187" i="18"/>
  <c r="AG188" i="18"/>
  <c r="AK188" i="18"/>
  <c r="AE189" i="18"/>
  <c r="AI189" i="18"/>
  <c r="AM189" i="18"/>
  <c r="AG190" i="18"/>
  <c r="AK190" i="18"/>
  <c r="AE191" i="18"/>
  <c r="AI191" i="18"/>
  <c r="AM191" i="18"/>
  <c r="AG192" i="18"/>
  <c r="AK192" i="18"/>
  <c r="AE193" i="18"/>
  <c r="AI193" i="18"/>
  <c r="AM193" i="18"/>
  <c r="AG194" i="18"/>
  <c r="AK194" i="18"/>
  <c r="AE195" i="18"/>
  <c r="AI195" i="18"/>
  <c r="AM195" i="18"/>
  <c r="AG196" i="18"/>
  <c r="AK196" i="18"/>
  <c r="AE197" i="18"/>
  <c r="AI197" i="18"/>
  <c r="AM197" i="18"/>
  <c r="AG198" i="18"/>
  <c r="AK198" i="18"/>
  <c r="AE199" i="18"/>
  <c r="AI199" i="18"/>
  <c r="AM199" i="18"/>
  <c r="AG200" i="18"/>
  <c r="AK200" i="18"/>
  <c r="AD200" i="18"/>
  <c r="AI200" i="18"/>
  <c r="AQ25" i="20"/>
  <c r="D12" i="18"/>
  <c r="G12" i="18"/>
  <c r="M12" i="18"/>
  <c r="P12" i="18"/>
  <c r="U12" i="18"/>
  <c r="Y12" i="18"/>
  <c r="AC12" i="18"/>
  <c r="J12" i="18"/>
  <c r="F12" i="18"/>
  <c r="L12" i="18"/>
  <c r="S12" i="18"/>
  <c r="T12" i="18"/>
  <c r="X12" i="18"/>
  <c r="AB12" i="18"/>
  <c r="I12" i="18"/>
  <c r="O12" i="18"/>
  <c r="K12" i="18"/>
  <c r="R12" i="18"/>
  <c r="AA12" i="18"/>
  <c r="W12" i="18"/>
  <c r="H12" i="18"/>
  <c r="N12" i="18"/>
  <c r="Q12" i="18"/>
  <c r="V12" i="18"/>
  <c r="Z12" i="18"/>
  <c r="X14" i="18"/>
  <c r="AB50" i="18"/>
  <c r="H14" i="18"/>
  <c r="L14" i="18"/>
  <c r="Q14" i="18"/>
  <c r="V14" i="18"/>
  <c r="D14" i="18"/>
  <c r="I14" i="18"/>
  <c r="M14" i="18"/>
  <c r="R14" i="18"/>
  <c r="F14" i="18"/>
  <c r="J14" i="18"/>
  <c r="N14" i="18"/>
  <c r="T14" i="18"/>
  <c r="Z14" i="18"/>
  <c r="G14" i="18"/>
  <c r="K14" i="18"/>
  <c r="P14" i="18"/>
  <c r="U14" i="18"/>
  <c r="AC14" i="18"/>
  <c r="O14" i="18"/>
  <c r="S14" i="18"/>
  <c r="W14" i="18"/>
  <c r="AA14" i="18"/>
  <c r="AB14" i="18"/>
  <c r="Y14" i="18"/>
  <c r="H13" i="18"/>
  <c r="L13" i="18"/>
  <c r="P13" i="18"/>
  <c r="T13" i="18"/>
  <c r="X13" i="18"/>
  <c r="AB13" i="18"/>
  <c r="F15" i="18"/>
  <c r="J15" i="18"/>
  <c r="N15" i="18"/>
  <c r="R15" i="18"/>
  <c r="V15" i="18"/>
  <c r="Z15" i="18"/>
  <c r="H16" i="18"/>
  <c r="L16" i="18"/>
  <c r="P16" i="18"/>
  <c r="T16" i="18"/>
  <c r="X16" i="18"/>
  <c r="AB16" i="18"/>
  <c r="F17" i="18"/>
  <c r="J17" i="18"/>
  <c r="N17" i="18"/>
  <c r="R17" i="18"/>
  <c r="V17" i="18"/>
  <c r="Z17" i="18"/>
  <c r="H18" i="18"/>
  <c r="L18" i="18"/>
  <c r="P18" i="18"/>
  <c r="T18" i="18"/>
  <c r="X18" i="18"/>
  <c r="AB18" i="18"/>
  <c r="F19" i="18"/>
  <c r="J19" i="18"/>
  <c r="N19" i="18"/>
  <c r="R19" i="18"/>
  <c r="V19" i="18"/>
  <c r="Z19" i="18"/>
  <c r="H20" i="18"/>
  <c r="L20" i="18"/>
  <c r="P20" i="18"/>
  <c r="T20" i="18"/>
  <c r="X20" i="18"/>
  <c r="AB20" i="18"/>
  <c r="F21" i="18"/>
  <c r="J21" i="18"/>
  <c r="N21" i="18"/>
  <c r="R21" i="18"/>
  <c r="V21" i="18"/>
  <c r="Z21" i="18"/>
  <c r="H22" i="18"/>
  <c r="L22" i="18"/>
  <c r="P22" i="18"/>
  <c r="T22" i="18"/>
  <c r="X22" i="18"/>
  <c r="AB22" i="18"/>
  <c r="F23" i="18"/>
  <c r="J23" i="18"/>
  <c r="N23" i="18"/>
  <c r="R23" i="18"/>
  <c r="V23" i="18"/>
  <c r="Z23" i="18"/>
  <c r="H24" i="18"/>
  <c r="L24" i="18"/>
  <c r="P24" i="18"/>
  <c r="T24" i="18"/>
  <c r="X24" i="18"/>
  <c r="AB24" i="18"/>
  <c r="F25" i="18"/>
  <c r="J25" i="18"/>
  <c r="N25" i="18"/>
  <c r="R25" i="18"/>
  <c r="V25" i="18"/>
  <c r="Z25" i="18"/>
  <c r="H26" i="18"/>
  <c r="L26" i="18"/>
  <c r="P26" i="18"/>
  <c r="T26" i="18"/>
  <c r="X26" i="18"/>
  <c r="AB26" i="18"/>
  <c r="F27" i="18"/>
  <c r="J27" i="18"/>
  <c r="N27" i="18"/>
  <c r="R27" i="18"/>
  <c r="V27" i="18"/>
  <c r="Z27" i="18"/>
  <c r="H28" i="18"/>
  <c r="L28" i="18"/>
  <c r="P28" i="18"/>
  <c r="T28" i="18"/>
  <c r="X28" i="18"/>
  <c r="AB28" i="18"/>
  <c r="F29" i="18"/>
  <c r="J29" i="18"/>
  <c r="N29" i="18"/>
  <c r="R29" i="18"/>
  <c r="V29" i="18"/>
  <c r="Z29" i="18"/>
  <c r="H30" i="18"/>
  <c r="L30" i="18"/>
  <c r="P30" i="18"/>
  <c r="T30" i="18"/>
  <c r="X30" i="18"/>
  <c r="AB30" i="18"/>
  <c r="F31" i="18"/>
  <c r="J31" i="18"/>
  <c r="N31" i="18"/>
  <c r="R31" i="18"/>
  <c r="V31" i="18"/>
  <c r="Z31" i="18"/>
  <c r="H32" i="18"/>
  <c r="L32" i="18"/>
  <c r="P32" i="18"/>
  <c r="T32" i="18"/>
  <c r="X32" i="18"/>
  <c r="AB32" i="18"/>
  <c r="F33" i="18"/>
  <c r="J33" i="18"/>
  <c r="N33" i="18"/>
  <c r="R33" i="18"/>
  <c r="V33" i="18"/>
  <c r="Z33" i="18"/>
  <c r="H34" i="18"/>
  <c r="L34" i="18"/>
  <c r="P34" i="18"/>
  <c r="T34" i="18"/>
  <c r="X34" i="18"/>
  <c r="AB34" i="18"/>
  <c r="F35" i="18"/>
  <c r="J35" i="18"/>
  <c r="N35" i="18"/>
  <c r="R35" i="18"/>
  <c r="V35" i="18"/>
  <c r="Z35" i="18"/>
  <c r="H36" i="18"/>
  <c r="L36" i="18"/>
  <c r="P36" i="18"/>
  <c r="T36" i="18"/>
  <c r="X36" i="18"/>
  <c r="AB36" i="18"/>
  <c r="F37" i="18"/>
  <c r="J37" i="18"/>
  <c r="N37" i="18"/>
  <c r="R37" i="18"/>
  <c r="V37" i="18"/>
  <c r="Z37" i="18"/>
  <c r="H38" i="18"/>
  <c r="L38" i="18"/>
  <c r="P38" i="18"/>
  <c r="T38" i="18"/>
  <c r="X38" i="18"/>
  <c r="AB38" i="18"/>
  <c r="F39" i="18"/>
  <c r="J39" i="18"/>
  <c r="N39" i="18"/>
  <c r="R39" i="18"/>
  <c r="V39" i="18"/>
  <c r="Z39" i="18"/>
  <c r="H40" i="18"/>
  <c r="L40" i="18"/>
  <c r="P40" i="18"/>
  <c r="T40" i="18"/>
  <c r="X40" i="18"/>
  <c r="AB40" i="18"/>
  <c r="F41" i="18"/>
  <c r="J41" i="18"/>
  <c r="N41" i="18"/>
  <c r="R41" i="18"/>
  <c r="V41" i="18"/>
  <c r="Z41" i="18"/>
  <c r="H42" i="18"/>
  <c r="L42" i="18"/>
  <c r="P42" i="18"/>
  <c r="T42" i="18"/>
  <c r="X42" i="18"/>
  <c r="AB42" i="18"/>
  <c r="F43" i="18"/>
  <c r="J43" i="18"/>
  <c r="N43" i="18"/>
  <c r="R43" i="18"/>
  <c r="V43" i="18"/>
  <c r="Z43" i="18"/>
  <c r="H44" i="18"/>
  <c r="L44" i="18"/>
  <c r="P44" i="18"/>
  <c r="T44" i="18"/>
  <c r="X44" i="18"/>
  <c r="AB44" i="18"/>
  <c r="F45" i="18"/>
  <c r="J45" i="18"/>
  <c r="N45" i="18"/>
  <c r="R45" i="18"/>
  <c r="V45" i="18"/>
  <c r="Z45" i="18"/>
  <c r="H46" i="18"/>
  <c r="L46" i="18"/>
  <c r="P46" i="18"/>
  <c r="T46" i="18"/>
  <c r="X46" i="18"/>
  <c r="AB46" i="18"/>
  <c r="F47" i="18"/>
  <c r="J47" i="18"/>
  <c r="N47" i="18"/>
  <c r="R47" i="18"/>
  <c r="V47" i="18"/>
  <c r="Z47" i="18"/>
  <c r="H48" i="18"/>
  <c r="L48" i="18"/>
  <c r="P48" i="18"/>
  <c r="T48" i="18"/>
  <c r="X48" i="18"/>
  <c r="AB48" i="18"/>
  <c r="F49" i="18"/>
  <c r="J49" i="18"/>
  <c r="N49" i="18"/>
  <c r="S49" i="18"/>
  <c r="X49" i="18"/>
  <c r="F50" i="18"/>
  <c r="T50" i="18"/>
  <c r="D13" i="18"/>
  <c r="I13" i="18"/>
  <c r="M13" i="18"/>
  <c r="Q13" i="18"/>
  <c r="U13" i="18"/>
  <c r="Y13" i="18"/>
  <c r="AC13" i="18"/>
  <c r="G15" i="18"/>
  <c r="K15" i="18"/>
  <c r="O15" i="18"/>
  <c r="S15" i="18"/>
  <c r="W15" i="18"/>
  <c r="AA15" i="18"/>
  <c r="D16" i="18"/>
  <c r="I16" i="18"/>
  <c r="M16" i="18"/>
  <c r="Q16" i="18"/>
  <c r="U16" i="18"/>
  <c r="Y16" i="18"/>
  <c r="AC16" i="18"/>
  <c r="G17" i="18"/>
  <c r="K17" i="18"/>
  <c r="O17" i="18"/>
  <c r="S17" i="18"/>
  <c r="W17" i="18"/>
  <c r="AA17" i="18"/>
  <c r="D18" i="18"/>
  <c r="I18" i="18"/>
  <c r="M18" i="18"/>
  <c r="Q18" i="18"/>
  <c r="U18" i="18"/>
  <c r="Y18" i="18"/>
  <c r="AC18" i="18"/>
  <c r="G19" i="18"/>
  <c r="K19" i="18"/>
  <c r="O19" i="18"/>
  <c r="S19" i="18"/>
  <c r="W19" i="18"/>
  <c r="AA19" i="18"/>
  <c r="D20" i="18"/>
  <c r="I20" i="18"/>
  <c r="M20" i="18"/>
  <c r="Q20" i="18"/>
  <c r="U20" i="18"/>
  <c r="Y20" i="18"/>
  <c r="AC20" i="18"/>
  <c r="G21" i="18"/>
  <c r="K21" i="18"/>
  <c r="O21" i="18"/>
  <c r="S21" i="18"/>
  <c r="W21" i="18"/>
  <c r="AA21" i="18"/>
  <c r="D22" i="18"/>
  <c r="I22" i="18"/>
  <c r="M22" i="18"/>
  <c r="Q22" i="18"/>
  <c r="U22" i="18"/>
  <c r="Y22" i="18"/>
  <c r="AC22" i="18"/>
  <c r="G23" i="18"/>
  <c r="K23" i="18"/>
  <c r="O23" i="18"/>
  <c r="S23" i="18"/>
  <c r="W23" i="18"/>
  <c r="AA23" i="18"/>
  <c r="D24" i="18"/>
  <c r="I24" i="18"/>
  <c r="M24" i="18"/>
  <c r="Q24" i="18"/>
  <c r="U24" i="18"/>
  <c r="Y24" i="18"/>
  <c r="AC24" i="18"/>
  <c r="G25" i="18"/>
  <c r="K25" i="18"/>
  <c r="O25" i="18"/>
  <c r="S25" i="18"/>
  <c r="W25" i="18"/>
  <c r="AA25" i="18"/>
  <c r="D26" i="18"/>
  <c r="I26" i="18"/>
  <c r="M26" i="18"/>
  <c r="Q26" i="18"/>
  <c r="U26" i="18"/>
  <c r="Y26" i="18"/>
  <c r="AC26" i="18"/>
  <c r="G27" i="18"/>
  <c r="K27" i="18"/>
  <c r="O27" i="18"/>
  <c r="S27" i="18"/>
  <c r="W27" i="18"/>
  <c r="AA27" i="18"/>
  <c r="D28" i="18"/>
  <c r="I28" i="18"/>
  <c r="M28" i="18"/>
  <c r="Q28" i="18"/>
  <c r="U28" i="18"/>
  <c r="Y28" i="18"/>
  <c r="AC28" i="18"/>
  <c r="G29" i="18"/>
  <c r="K29" i="18"/>
  <c r="O29" i="18"/>
  <c r="S29" i="18"/>
  <c r="W29" i="18"/>
  <c r="AA29" i="18"/>
  <c r="D30" i="18"/>
  <c r="I30" i="18"/>
  <c r="M30" i="18"/>
  <c r="Q30" i="18"/>
  <c r="U30" i="18"/>
  <c r="Y30" i="18"/>
  <c r="AC30" i="18"/>
  <c r="G31" i="18"/>
  <c r="K31" i="18"/>
  <c r="O31" i="18"/>
  <c r="S31" i="18"/>
  <c r="W31" i="18"/>
  <c r="AA31" i="18"/>
  <c r="D32" i="18"/>
  <c r="I32" i="18"/>
  <c r="M32" i="18"/>
  <c r="Q32" i="18"/>
  <c r="U32" i="18"/>
  <c r="Y32" i="18"/>
  <c r="AC32" i="18"/>
  <c r="G33" i="18"/>
  <c r="K33" i="18"/>
  <c r="O33" i="18"/>
  <c r="S33" i="18"/>
  <c r="W33" i="18"/>
  <c r="AA33" i="18"/>
  <c r="D34" i="18"/>
  <c r="I34" i="18"/>
  <c r="M34" i="18"/>
  <c r="Q34" i="18"/>
  <c r="U34" i="18"/>
  <c r="Y34" i="18"/>
  <c r="AC34" i="18"/>
  <c r="G35" i="18"/>
  <c r="K35" i="18"/>
  <c r="O35" i="18"/>
  <c r="S35" i="18"/>
  <c r="W35" i="18"/>
  <c r="AA35" i="18"/>
  <c r="D36" i="18"/>
  <c r="I36" i="18"/>
  <c r="M36" i="18"/>
  <c r="Q36" i="18"/>
  <c r="U36" i="18"/>
  <c r="Y36" i="18"/>
  <c r="AC36" i="18"/>
  <c r="G37" i="18"/>
  <c r="K37" i="18"/>
  <c r="O37" i="18"/>
  <c r="S37" i="18"/>
  <c r="W37" i="18"/>
  <c r="AA37" i="18"/>
  <c r="D38" i="18"/>
  <c r="I38" i="18"/>
  <c r="M38" i="18"/>
  <c r="Q38" i="18"/>
  <c r="U38" i="18"/>
  <c r="Y38" i="18"/>
  <c r="AC38" i="18"/>
  <c r="G39" i="18"/>
  <c r="K39" i="18"/>
  <c r="O39" i="18"/>
  <c r="S39" i="18"/>
  <c r="W39" i="18"/>
  <c r="AA39" i="18"/>
  <c r="D40" i="18"/>
  <c r="I40" i="18"/>
  <c r="M40" i="18"/>
  <c r="Q40" i="18"/>
  <c r="U40" i="18"/>
  <c r="Y40" i="18"/>
  <c r="AC40" i="18"/>
  <c r="G41" i="18"/>
  <c r="K41" i="18"/>
  <c r="O41" i="18"/>
  <c r="S41" i="18"/>
  <c r="W41" i="18"/>
  <c r="AA41" i="18"/>
  <c r="D42" i="18"/>
  <c r="I42" i="18"/>
  <c r="M42" i="18"/>
  <c r="Q42" i="18"/>
  <c r="U42" i="18"/>
  <c r="Y42" i="18"/>
  <c r="AC42" i="18"/>
  <c r="G43" i="18"/>
  <c r="K43" i="18"/>
  <c r="O43" i="18"/>
  <c r="S43" i="18"/>
  <c r="W43" i="18"/>
  <c r="AA43" i="18"/>
  <c r="D44" i="18"/>
  <c r="I44" i="18"/>
  <c r="M44" i="18"/>
  <c r="Q44" i="18"/>
  <c r="U44" i="18"/>
  <c r="Y44" i="18"/>
  <c r="AC44" i="18"/>
  <c r="G45" i="18"/>
  <c r="K45" i="18"/>
  <c r="O45" i="18"/>
  <c r="S45" i="18"/>
  <c r="W45" i="18"/>
  <c r="AA45" i="18"/>
  <c r="D46" i="18"/>
  <c r="I46" i="18"/>
  <c r="M46" i="18"/>
  <c r="Q46" i="18"/>
  <c r="U46" i="18"/>
  <c r="Y46" i="18"/>
  <c r="AC46" i="18"/>
  <c r="G47" i="18"/>
  <c r="K47" i="18"/>
  <c r="O47" i="18"/>
  <c r="S47" i="18"/>
  <c r="W47" i="18"/>
  <c r="AA47" i="18"/>
  <c r="D48" i="18"/>
  <c r="C48" i="18" s="1"/>
  <c r="A48" i="18" s="1"/>
  <c r="I48" i="18"/>
  <c r="M48" i="18"/>
  <c r="Q48" i="18"/>
  <c r="U48" i="18"/>
  <c r="Y48" i="18"/>
  <c r="AC48" i="18"/>
  <c r="G49" i="18"/>
  <c r="K49" i="18"/>
  <c r="O49" i="18"/>
  <c r="T49" i="18"/>
  <c r="Z49" i="18"/>
  <c r="H50" i="18"/>
  <c r="X50" i="18"/>
  <c r="F13" i="18"/>
  <c r="J13" i="18"/>
  <c r="N13" i="18"/>
  <c r="R13" i="18"/>
  <c r="V13" i="18"/>
  <c r="Z13" i="18"/>
  <c r="H15" i="18"/>
  <c r="L15" i="18"/>
  <c r="P15" i="18"/>
  <c r="T15" i="18"/>
  <c r="X15" i="18"/>
  <c r="AB15" i="18"/>
  <c r="F16" i="18"/>
  <c r="J16" i="18"/>
  <c r="N16" i="18"/>
  <c r="R16" i="18"/>
  <c r="V16" i="18"/>
  <c r="Z16" i="18"/>
  <c r="H17" i="18"/>
  <c r="L17" i="18"/>
  <c r="P17" i="18"/>
  <c r="T17" i="18"/>
  <c r="X17" i="18"/>
  <c r="F18" i="18"/>
  <c r="J18" i="18"/>
  <c r="N18" i="18"/>
  <c r="R18" i="18"/>
  <c r="V18" i="18"/>
  <c r="Z18" i="18"/>
  <c r="H19" i="18"/>
  <c r="L19" i="18"/>
  <c r="P19" i="18"/>
  <c r="T19" i="18"/>
  <c r="X19" i="18"/>
  <c r="AB19" i="18"/>
  <c r="F20" i="18"/>
  <c r="J20" i="18"/>
  <c r="N20" i="18"/>
  <c r="R20" i="18"/>
  <c r="V20" i="18"/>
  <c r="Z20" i="18"/>
  <c r="H21" i="18"/>
  <c r="L21" i="18"/>
  <c r="P21" i="18"/>
  <c r="T21" i="18"/>
  <c r="X21" i="18"/>
  <c r="AB21" i="18"/>
  <c r="F22" i="18"/>
  <c r="J22" i="18"/>
  <c r="N22" i="18"/>
  <c r="R22" i="18"/>
  <c r="V22" i="18"/>
  <c r="Z22" i="18"/>
  <c r="H23" i="18"/>
  <c r="L23" i="18"/>
  <c r="P23" i="18"/>
  <c r="T23" i="18"/>
  <c r="X23" i="18"/>
  <c r="AB23" i="18"/>
  <c r="F24" i="18"/>
  <c r="J24" i="18"/>
  <c r="N24" i="18"/>
  <c r="R24" i="18"/>
  <c r="V24" i="18"/>
  <c r="Z24" i="18"/>
  <c r="H25" i="18"/>
  <c r="L25" i="18"/>
  <c r="P25" i="18"/>
  <c r="T25" i="18"/>
  <c r="X25" i="18"/>
  <c r="AB25" i="18"/>
  <c r="F26" i="18"/>
  <c r="J26" i="18"/>
  <c r="N26" i="18"/>
  <c r="R26" i="18"/>
  <c r="V26" i="18"/>
  <c r="Z26" i="18"/>
  <c r="H27" i="18"/>
  <c r="L27" i="18"/>
  <c r="P27" i="18"/>
  <c r="T27" i="18"/>
  <c r="X27" i="18"/>
  <c r="AB27" i="18"/>
  <c r="F28" i="18"/>
  <c r="J28" i="18"/>
  <c r="N28" i="18"/>
  <c r="R28" i="18"/>
  <c r="V28" i="18"/>
  <c r="Z28" i="18"/>
  <c r="H29" i="18"/>
  <c r="L29" i="18"/>
  <c r="P29" i="18"/>
  <c r="T29" i="18"/>
  <c r="X29" i="18"/>
  <c r="AB29" i="18"/>
  <c r="F30" i="18"/>
  <c r="J30" i="18"/>
  <c r="N30" i="18"/>
  <c r="R30" i="18"/>
  <c r="V30" i="18"/>
  <c r="Z30" i="18"/>
  <c r="H31" i="18"/>
  <c r="L31" i="18"/>
  <c r="P31" i="18"/>
  <c r="T31" i="18"/>
  <c r="X31" i="18"/>
  <c r="AB31" i="18"/>
  <c r="F32" i="18"/>
  <c r="J32" i="18"/>
  <c r="N32" i="18"/>
  <c r="R32" i="18"/>
  <c r="V32" i="18"/>
  <c r="Z32" i="18"/>
  <c r="H33" i="18"/>
  <c r="L33" i="18"/>
  <c r="P33" i="18"/>
  <c r="T33" i="18"/>
  <c r="X33" i="18"/>
  <c r="AB33" i="18"/>
  <c r="F34" i="18"/>
  <c r="J34" i="18"/>
  <c r="N34" i="18"/>
  <c r="R34" i="18"/>
  <c r="V34" i="18"/>
  <c r="Z34" i="18"/>
  <c r="H35" i="18"/>
  <c r="L35" i="18"/>
  <c r="P35" i="18"/>
  <c r="T35" i="18"/>
  <c r="X35" i="18"/>
  <c r="AB35" i="18"/>
  <c r="F36" i="18"/>
  <c r="J36" i="18"/>
  <c r="N36" i="18"/>
  <c r="R36" i="18"/>
  <c r="V36" i="18"/>
  <c r="Z36" i="18"/>
  <c r="H37" i="18"/>
  <c r="L37" i="18"/>
  <c r="P37" i="18"/>
  <c r="T37" i="18"/>
  <c r="X37" i="18"/>
  <c r="AB37" i="18"/>
  <c r="F38" i="18"/>
  <c r="J38" i="18"/>
  <c r="N38" i="18"/>
  <c r="R38" i="18"/>
  <c r="V38" i="18"/>
  <c r="Z38" i="18"/>
  <c r="H39" i="18"/>
  <c r="L39" i="18"/>
  <c r="P39" i="18"/>
  <c r="T39" i="18"/>
  <c r="X39" i="18"/>
  <c r="AB39" i="18"/>
  <c r="F40" i="18"/>
  <c r="J40" i="18"/>
  <c r="N40" i="18"/>
  <c r="R40" i="18"/>
  <c r="V40" i="18"/>
  <c r="Z40" i="18"/>
  <c r="H41" i="18"/>
  <c r="L41" i="18"/>
  <c r="P41" i="18"/>
  <c r="T41" i="18"/>
  <c r="X41" i="18"/>
  <c r="AB41" i="18"/>
  <c r="F42" i="18"/>
  <c r="J42" i="18"/>
  <c r="N42" i="18"/>
  <c r="R42" i="18"/>
  <c r="V42" i="18"/>
  <c r="Z42" i="18"/>
  <c r="H43" i="18"/>
  <c r="L43" i="18"/>
  <c r="P43" i="18"/>
  <c r="T43" i="18"/>
  <c r="X43" i="18"/>
  <c r="AB43" i="18"/>
  <c r="F44" i="18"/>
  <c r="J44" i="18"/>
  <c r="N44" i="18"/>
  <c r="R44" i="18"/>
  <c r="V44" i="18"/>
  <c r="Z44" i="18"/>
  <c r="H45" i="18"/>
  <c r="L45" i="18"/>
  <c r="P45" i="18"/>
  <c r="T45" i="18"/>
  <c r="X45" i="18"/>
  <c r="AB45" i="18"/>
  <c r="F46" i="18"/>
  <c r="J46" i="18"/>
  <c r="N46" i="18"/>
  <c r="R46" i="18"/>
  <c r="V46" i="18"/>
  <c r="Z46" i="18"/>
  <c r="H47" i="18"/>
  <c r="L47" i="18"/>
  <c r="P47" i="18"/>
  <c r="T47" i="18"/>
  <c r="X47" i="18"/>
  <c r="AB47" i="18"/>
  <c r="F48" i="18"/>
  <c r="J48" i="18"/>
  <c r="N48" i="18"/>
  <c r="R48" i="18"/>
  <c r="V48" i="18"/>
  <c r="Z48" i="18"/>
  <c r="H49" i="18"/>
  <c r="L49" i="18"/>
  <c r="P49" i="18"/>
  <c r="V49" i="18"/>
  <c r="AB49" i="18"/>
  <c r="L50" i="18"/>
  <c r="Z200" i="18"/>
  <c r="V200" i="18"/>
  <c r="R200" i="18"/>
  <c r="N200" i="18"/>
  <c r="J200" i="18"/>
  <c r="F200" i="18"/>
  <c r="AB199" i="18"/>
  <c r="X199" i="18"/>
  <c r="T199" i="18"/>
  <c r="P199" i="18"/>
  <c r="L199" i="18"/>
  <c r="H199" i="18"/>
  <c r="Z198" i="18"/>
  <c r="V198" i="18"/>
  <c r="R198" i="18"/>
  <c r="N198" i="18"/>
  <c r="J198" i="18"/>
  <c r="F198" i="18"/>
  <c r="AB197" i="18"/>
  <c r="X197" i="18"/>
  <c r="T197" i="18"/>
  <c r="P197" i="18"/>
  <c r="L197" i="18"/>
  <c r="H197" i="18"/>
  <c r="Z196" i="18"/>
  <c r="V196" i="18"/>
  <c r="R196" i="18"/>
  <c r="N196" i="18"/>
  <c r="J196" i="18"/>
  <c r="F196" i="18"/>
  <c r="AB195" i="18"/>
  <c r="X195" i="18"/>
  <c r="T195" i="18"/>
  <c r="P195" i="18"/>
  <c r="L195" i="18"/>
  <c r="H195" i="18"/>
  <c r="Z194" i="18"/>
  <c r="V194" i="18"/>
  <c r="R194" i="18"/>
  <c r="N194" i="18"/>
  <c r="J194" i="18"/>
  <c r="F194" i="18"/>
  <c r="AB193" i="18"/>
  <c r="X193" i="18"/>
  <c r="T193" i="18"/>
  <c r="P193" i="18"/>
  <c r="L193" i="18"/>
  <c r="H193" i="18"/>
  <c r="Z192" i="18"/>
  <c r="V192" i="18"/>
  <c r="R192" i="18"/>
  <c r="N192" i="18"/>
  <c r="J192" i="18"/>
  <c r="F192" i="18"/>
  <c r="AB191" i="18"/>
  <c r="X191" i="18"/>
  <c r="T191" i="18"/>
  <c r="P191" i="18"/>
  <c r="L191" i="18"/>
  <c r="H191" i="18"/>
  <c r="Z190" i="18"/>
  <c r="V190" i="18"/>
  <c r="R190" i="18"/>
  <c r="N190" i="18"/>
  <c r="J190" i="18"/>
  <c r="F190" i="18"/>
  <c r="AB189" i="18"/>
  <c r="X189" i="18"/>
  <c r="T189" i="18"/>
  <c r="P189" i="18"/>
  <c r="L189" i="18"/>
  <c r="H189" i="18"/>
  <c r="Z188" i="18"/>
  <c r="V188" i="18"/>
  <c r="AC200" i="18"/>
  <c r="Y200" i="18"/>
  <c r="U200" i="18"/>
  <c r="Q200" i="18"/>
  <c r="M200" i="18"/>
  <c r="I200" i="18"/>
  <c r="D200" i="18"/>
  <c r="C200" i="18" s="1"/>
  <c r="A200" i="18" s="1"/>
  <c r="AA199" i="18"/>
  <c r="W199" i="18"/>
  <c r="S199" i="18"/>
  <c r="O199" i="18"/>
  <c r="K199" i="18"/>
  <c r="G199" i="18"/>
  <c r="AC198" i="18"/>
  <c r="Y198" i="18"/>
  <c r="U198" i="18"/>
  <c r="Q198" i="18"/>
  <c r="M198" i="18"/>
  <c r="I198" i="18"/>
  <c r="D198" i="18"/>
  <c r="C198" i="18" s="1"/>
  <c r="A198" i="18" s="1"/>
  <c r="AA197" i="18"/>
  <c r="W197" i="18"/>
  <c r="S197" i="18"/>
  <c r="O197" i="18"/>
  <c r="K197" i="18"/>
  <c r="G197" i="18"/>
  <c r="AC196" i="18"/>
  <c r="Y196" i="18"/>
  <c r="U196" i="18"/>
  <c r="Q196" i="18"/>
  <c r="M196" i="18"/>
  <c r="I196" i="18"/>
  <c r="D196" i="18"/>
  <c r="C196" i="18" s="1"/>
  <c r="A196" i="18" s="1"/>
  <c r="AA195" i="18"/>
  <c r="W195" i="18"/>
  <c r="S195" i="18"/>
  <c r="O195" i="18"/>
  <c r="K195" i="18"/>
  <c r="G195" i="18"/>
  <c r="AC194" i="18"/>
  <c r="Y194" i="18"/>
  <c r="U194" i="18"/>
  <c r="Q194" i="18"/>
  <c r="M194" i="18"/>
  <c r="I194" i="18"/>
  <c r="D194" i="18"/>
  <c r="C194" i="18" s="1"/>
  <c r="A194" i="18" s="1"/>
  <c r="AA193" i="18"/>
  <c r="W193" i="18"/>
  <c r="S193" i="18"/>
  <c r="O193" i="18"/>
  <c r="K193" i="18"/>
  <c r="G193" i="18"/>
  <c r="AC192" i="18"/>
  <c r="Y192" i="18"/>
  <c r="U192" i="18"/>
  <c r="Q192" i="18"/>
  <c r="M192" i="18"/>
  <c r="I192" i="18"/>
  <c r="D192" i="18"/>
  <c r="C192" i="18" s="1"/>
  <c r="A192" i="18" s="1"/>
  <c r="AA191" i="18"/>
  <c r="W191" i="18"/>
  <c r="S191" i="18"/>
  <c r="O191" i="18"/>
  <c r="K191" i="18"/>
  <c r="G191" i="18"/>
  <c r="AC190" i="18"/>
  <c r="Y190" i="18"/>
  <c r="U190" i="18"/>
  <c r="Q190" i="18"/>
  <c r="M190" i="18"/>
  <c r="I190" i="18"/>
  <c r="D190" i="18"/>
  <c r="C190" i="18" s="1"/>
  <c r="A190" i="18" s="1"/>
  <c r="AA189" i="18"/>
  <c r="W189" i="18"/>
  <c r="S189" i="18"/>
  <c r="O189" i="18"/>
  <c r="K189" i="18"/>
  <c r="G189" i="18"/>
  <c r="AC188" i="18"/>
  <c r="Y188" i="18"/>
  <c r="U188" i="18"/>
  <c r="L200" i="18"/>
  <c r="H200" i="18"/>
  <c r="Z199" i="18"/>
  <c r="V199" i="18"/>
  <c r="R199" i="18"/>
  <c r="N199" i="18"/>
  <c r="J199" i="18"/>
  <c r="F199" i="18"/>
  <c r="AB198" i="18"/>
  <c r="X198" i="18"/>
  <c r="T198" i="18"/>
  <c r="P198" i="18"/>
  <c r="L198" i="18"/>
  <c r="H198" i="18"/>
  <c r="Z197" i="18"/>
  <c r="V197" i="18"/>
  <c r="R197" i="18"/>
  <c r="N197" i="18"/>
  <c r="J197" i="18"/>
  <c r="F197" i="18"/>
  <c r="AB196" i="18"/>
  <c r="X196" i="18"/>
  <c r="T196" i="18"/>
  <c r="P196" i="18"/>
  <c r="L196" i="18"/>
  <c r="H196" i="18"/>
  <c r="Z195" i="18"/>
  <c r="V195" i="18"/>
  <c r="R195" i="18"/>
  <c r="N195" i="18"/>
  <c r="J195" i="18"/>
  <c r="F195" i="18"/>
  <c r="AB194" i="18"/>
  <c r="X194" i="18"/>
  <c r="T194" i="18"/>
  <c r="P194" i="18"/>
  <c r="L194" i="18"/>
  <c r="H194" i="18"/>
  <c r="Z193" i="18"/>
  <c r="V193" i="18"/>
  <c r="R193" i="18"/>
  <c r="N193" i="18"/>
  <c r="J193" i="18"/>
  <c r="F193" i="18"/>
  <c r="AB192" i="18"/>
  <c r="X192" i="18"/>
  <c r="T192" i="18"/>
  <c r="P192" i="18"/>
  <c r="L192" i="18"/>
  <c r="H192" i="18"/>
  <c r="Z191" i="18"/>
  <c r="V191" i="18"/>
  <c r="R191" i="18"/>
  <c r="N191" i="18"/>
  <c r="J191" i="18"/>
  <c r="F191" i="18"/>
  <c r="AB190" i="18"/>
  <c r="X190" i="18"/>
  <c r="T190" i="18"/>
  <c r="P190" i="18"/>
  <c r="L190" i="18"/>
  <c r="H190" i="18"/>
  <c r="Z189" i="18"/>
  <c r="V189" i="18"/>
  <c r="R189" i="18"/>
  <c r="N189" i="18"/>
  <c r="J189" i="18"/>
  <c r="F189" i="18"/>
  <c r="AB188" i="18"/>
  <c r="X188" i="18"/>
  <c r="T188" i="18"/>
  <c r="P188" i="18"/>
  <c r="L188" i="18"/>
  <c r="H188" i="18"/>
  <c r="K200" i="18"/>
  <c r="G200" i="18"/>
  <c r="AC199" i="18"/>
  <c r="Y199" i="18"/>
  <c r="U199" i="18"/>
  <c r="Q199" i="18"/>
  <c r="M199" i="18"/>
  <c r="I199" i="18"/>
  <c r="D199" i="18"/>
  <c r="C199" i="18" s="1"/>
  <c r="A199" i="18" s="1"/>
  <c r="AA198" i="18"/>
  <c r="W198" i="18"/>
  <c r="S198" i="18"/>
  <c r="O198" i="18"/>
  <c r="K198" i="18"/>
  <c r="G198" i="18"/>
  <c r="AC197" i="18"/>
  <c r="Y197" i="18"/>
  <c r="U197" i="18"/>
  <c r="Q197" i="18"/>
  <c r="M197" i="18"/>
  <c r="I197" i="18"/>
  <c r="D197" i="18"/>
  <c r="C197" i="18" s="1"/>
  <c r="A197" i="18" s="1"/>
  <c r="AA196" i="18"/>
  <c r="W196" i="18"/>
  <c r="S196" i="18"/>
  <c r="O196" i="18"/>
  <c r="K196" i="18"/>
  <c r="G196" i="18"/>
  <c r="AC195" i="18"/>
  <c r="Y195" i="18"/>
  <c r="U195" i="18"/>
  <c r="Q195" i="18"/>
  <c r="M195" i="18"/>
  <c r="I195" i="18"/>
  <c r="D195" i="18"/>
  <c r="C195" i="18" s="1"/>
  <c r="A195" i="18" s="1"/>
  <c r="AA194" i="18"/>
  <c r="W194" i="18"/>
  <c r="S194" i="18"/>
  <c r="O194" i="18"/>
  <c r="K194" i="18"/>
  <c r="G194" i="18"/>
  <c r="AC193" i="18"/>
  <c r="Y193" i="18"/>
  <c r="U193" i="18"/>
  <c r="Q193" i="18"/>
  <c r="M193" i="18"/>
  <c r="I193" i="18"/>
  <c r="D193" i="18"/>
  <c r="C193" i="18" s="1"/>
  <c r="A193" i="18" s="1"/>
  <c r="AA192" i="18"/>
  <c r="W192" i="18"/>
  <c r="S192" i="18"/>
  <c r="O192" i="18"/>
  <c r="K192" i="18"/>
  <c r="G192" i="18"/>
  <c r="AC191" i="18"/>
  <c r="Y191" i="18"/>
  <c r="U191" i="18"/>
  <c r="Q191" i="18"/>
  <c r="M191" i="18"/>
  <c r="I191" i="18"/>
  <c r="D191" i="18"/>
  <c r="C191" i="18" s="1"/>
  <c r="A191" i="18" s="1"/>
  <c r="AA190" i="18"/>
  <c r="W190" i="18"/>
  <c r="S190" i="18"/>
  <c r="O190" i="18"/>
  <c r="K190" i="18"/>
  <c r="G190" i="18"/>
  <c r="AC189" i="18"/>
  <c r="Y189" i="18"/>
  <c r="U189" i="18"/>
  <c r="Q189" i="18"/>
  <c r="M189" i="18"/>
  <c r="I189" i="18"/>
  <c r="D189" i="18"/>
  <c r="C189" i="18" s="1"/>
  <c r="A189" i="18" s="1"/>
  <c r="AA188" i="18"/>
  <c r="W188" i="18"/>
  <c r="S188" i="18"/>
  <c r="O188" i="18"/>
  <c r="K188" i="18"/>
  <c r="G188" i="18"/>
  <c r="AC187" i="18"/>
  <c r="R188" i="18"/>
  <c r="J188" i="18"/>
  <c r="AB187" i="18"/>
  <c r="X187" i="18"/>
  <c r="T187" i="18"/>
  <c r="P187" i="18"/>
  <c r="L187" i="18"/>
  <c r="H187" i="18"/>
  <c r="Z186" i="18"/>
  <c r="V186" i="18"/>
  <c r="R186" i="18"/>
  <c r="N186" i="18"/>
  <c r="J186" i="18"/>
  <c r="F186" i="18"/>
  <c r="AB185" i="18"/>
  <c r="X185" i="18"/>
  <c r="T185" i="18"/>
  <c r="P185" i="18"/>
  <c r="L185" i="18"/>
  <c r="H185" i="18"/>
  <c r="Z184" i="18"/>
  <c r="V184" i="18"/>
  <c r="R184" i="18"/>
  <c r="N184" i="18"/>
  <c r="J184" i="18"/>
  <c r="F184" i="18"/>
  <c r="AB183" i="18"/>
  <c r="X183" i="18"/>
  <c r="T183" i="18"/>
  <c r="P183" i="18"/>
  <c r="L183" i="18"/>
  <c r="H183" i="18"/>
  <c r="Z182" i="18"/>
  <c r="V182" i="18"/>
  <c r="R182" i="18"/>
  <c r="N182" i="18"/>
  <c r="J182" i="18"/>
  <c r="F182" i="18"/>
  <c r="AB181" i="18"/>
  <c r="X181" i="18"/>
  <c r="T181" i="18"/>
  <c r="P181" i="18"/>
  <c r="L181" i="18"/>
  <c r="H181" i="18"/>
  <c r="Z180" i="18"/>
  <c r="V180" i="18"/>
  <c r="R180" i="18"/>
  <c r="N180" i="18"/>
  <c r="J180" i="18"/>
  <c r="F180" i="18"/>
  <c r="AB179" i="18"/>
  <c r="X179" i="18"/>
  <c r="T179" i="18"/>
  <c r="P179" i="18"/>
  <c r="L179" i="18"/>
  <c r="H179" i="18"/>
  <c r="Z178" i="18"/>
  <c r="V178" i="18"/>
  <c r="R178" i="18"/>
  <c r="N178" i="18"/>
  <c r="J178" i="18"/>
  <c r="F178" i="18"/>
  <c r="AB177" i="18"/>
  <c r="X177" i="18"/>
  <c r="T177" i="18"/>
  <c r="P177" i="18"/>
  <c r="L177" i="18"/>
  <c r="H177" i="18"/>
  <c r="Z176" i="18"/>
  <c r="V176" i="18"/>
  <c r="R176" i="18"/>
  <c r="N176" i="18"/>
  <c r="J176" i="18"/>
  <c r="F176" i="18"/>
  <c r="AB175" i="18"/>
  <c r="Q188" i="18"/>
  <c r="I188" i="18"/>
  <c r="AA187" i="18"/>
  <c r="W187" i="18"/>
  <c r="S187" i="18"/>
  <c r="O187" i="18"/>
  <c r="K187" i="18"/>
  <c r="G187" i="18"/>
  <c r="AC186" i="18"/>
  <c r="Y186" i="18"/>
  <c r="U186" i="18"/>
  <c r="Q186" i="18"/>
  <c r="M186" i="18"/>
  <c r="I186" i="18"/>
  <c r="D186" i="18"/>
  <c r="C186" i="18" s="1"/>
  <c r="A186" i="18" s="1"/>
  <c r="AA185" i="18"/>
  <c r="W185" i="18"/>
  <c r="S185" i="18"/>
  <c r="O185" i="18"/>
  <c r="K185" i="18"/>
  <c r="G185" i="18"/>
  <c r="AC184" i="18"/>
  <c r="Y184" i="18"/>
  <c r="U184" i="18"/>
  <c r="Q184" i="18"/>
  <c r="M184" i="18"/>
  <c r="I184" i="18"/>
  <c r="D184" i="18"/>
  <c r="C184" i="18" s="1"/>
  <c r="A184" i="18" s="1"/>
  <c r="AA183" i="18"/>
  <c r="W183" i="18"/>
  <c r="S183" i="18"/>
  <c r="O183" i="18"/>
  <c r="K183" i="18"/>
  <c r="G183" i="18"/>
  <c r="AC182" i="18"/>
  <c r="Y182" i="18"/>
  <c r="U182" i="18"/>
  <c r="Q182" i="18"/>
  <c r="M182" i="18"/>
  <c r="I182" i="18"/>
  <c r="D182" i="18"/>
  <c r="C182" i="18" s="1"/>
  <c r="A182" i="18" s="1"/>
  <c r="AA181" i="18"/>
  <c r="W181" i="18"/>
  <c r="S181" i="18"/>
  <c r="O181" i="18"/>
  <c r="K181" i="18"/>
  <c r="G181" i="18"/>
  <c r="AC180" i="18"/>
  <c r="Y180" i="18"/>
  <c r="U180" i="18"/>
  <c r="Q180" i="18"/>
  <c r="M180" i="18"/>
  <c r="I180" i="18"/>
  <c r="D180" i="18"/>
  <c r="C180" i="18" s="1"/>
  <c r="A180" i="18" s="1"/>
  <c r="AA179" i="18"/>
  <c r="W179" i="18"/>
  <c r="S179" i="18"/>
  <c r="O179" i="18"/>
  <c r="K179" i="18"/>
  <c r="G179" i="18"/>
  <c r="AC178" i="18"/>
  <c r="Y178" i="18"/>
  <c r="U178" i="18"/>
  <c r="Q178" i="18"/>
  <c r="M178" i="18"/>
  <c r="I178" i="18"/>
  <c r="D178" i="18"/>
  <c r="C178" i="18" s="1"/>
  <c r="A178" i="18" s="1"/>
  <c r="AA177" i="18"/>
  <c r="W177" i="18"/>
  <c r="S177" i="18"/>
  <c r="O177" i="18"/>
  <c r="K177" i="18"/>
  <c r="G177" i="18"/>
  <c r="AC176" i="18"/>
  <c r="Y176" i="18"/>
  <c r="U176" i="18"/>
  <c r="Q176" i="18"/>
  <c r="M176" i="18"/>
  <c r="I176" i="18"/>
  <c r="D176" i="18"/>
  <c r="C176" i="18" s="1"/>
  <c r="A176" i="18" s="1"/>
  <c r="AA175" i="18"/>
  <c r="W175" i="18"/>
  <c r="N188" i="18"/>
  <c r="F188" i="18"/>
  <c r="Z187" i="18"/>
  <c r="V187" i="18"/>
  <c r="R187" i="18"/>
  <c r="N187" i="18"/>
  <c r="J187" i="18"/>
  <c r="F187" i="18"/>
  <c r="AB186" i="18"/>
  <c r="X186" i="18"/>
  <c r="T186" i="18"/>
  <c r="P186" i="18"/>
  <c r="L186" i="18"/>
  <c r="H186" i="18"/>
  <c r="Z185" i="18"/>
  <c r="V185" i="18"/>
  <c r="R185" i="18"/>
  <c r="N185" i="18"/>
  <c r="J185" i="18"/>
  <c r="F185" i="18"/>
  <c r="AB184" i="18"/>
  <c r="X184" i="18"/>
  <c r="T184" i="18"/>
  <c r="P184" i="18"/>
  <c r="L184" i="18"/>
  <c r="H184" i="18"/>
  <c r="Z183" i="18"/>
  <c r="V183" i="18"/>
  <c r="R183" i="18"/>
  <c r="N183" i="18"/>
  <c r="J183" i="18"/>
  <c r="F183" i="18"/>
  <c r="AB182" i="18"/>
  <c r="X182" i="18"/>
  <c r="T182" i="18"/>
  <c r="P182" i="18"/>
  <c r="L182" i="18"/>
  <c r="H182" i="18"/>
  <c r="Z181" i="18"/>
  <c r="V181" i="18"/>
  <c r="R181" i="18"/>
  <c r="N181" i="18"/>
  <c r="J181" i="18"/>
  <c r="F181" i="18"/>
  <c r="AB180" i="18"/>
  <c r="X180" i="18"/>
  <c r="T180" i="18"/>
  <c r="P180" i="18"/>
  <c r="L180" i="18"/>
  <c r="H180" i="18"/>
  <c r="Z179" i="18"/>
  <c r="V179" i="18"/>
  <c r="R179" i="18"/>
  <c r="N179" i="18"/>
  <c r="J179" i="18"/>
  <c r="F179" i="18"/>
  <c r="AB178" i="18"/>
  <c r="X178" i="18"/>
  <c r="T178" i="18"/>
  <c r="P178" i="18"/>
  <c r="L178" i="18"/>
  <c r="H178" i="18"/>
  <c r="Z177" i="18"/>
  <c r="V177" i="18"/>
  <c r="R177" i="18"/>
  <c r="N177" i="18"/>
  <c r="J177" i="18"/>
  <c r="F177" i="18"/>
  <c r="AB176" i="18"/>
  <c r="X176" i="18"/>
  <c r="T176" i="18"/>
  <c r="P176" i="18"/>
  <c r="L176" i="18"/>
  <c r="H176" i="18"/>
  <c r="Z175" i="18"/>
  <c r="V175" i="18"/>
  <c r="R175" i="18"/>
  <c r="N175" i="18"/>
  <c r="J175" i="18"/>
  <c r="M188" i="18"/>
  <c r="D188" i="18"/>
  <c r="C188" i="18" s="1"/>
  <c r="A188" i="18" s="1"/>
  <c r="Y187" i="18"/>
  <c r="U187" i="18"/>
  <c r="Q187" i="18"/>
  <c r="M187" i="18"/>
  <c r="I187" i="18"/>
  <c r="D187" i="18"/>
  <c r="C187" i="18" s="1"/>
  <c r="A187" i="18" s="1"/>
  <c r="AA186" i="18"/>
  <c r="W186" i="18"/>
  <c r="S186" i="18"/>
  <c r="O186" i="18"/>
  <c r="K186" i="18"/>
  <c r="G186" i="18"/>
  <c r="AC185" i="18"/>
  <c r="Y185" i="18"/>
  <c r="U185" i="18"/>
  <c r="Q185" i="18"/>
  <c r="M185" i="18"/>
  <c r="I185" i="18"/>
  <c r="D185" i="18"/>
  <c r="C185" i="18" s="1"/>
  <c r="A185" i="18" s="1"/>
  <c r="AA184" i="18"/>
  <c r="W184" i="18"/>
  <c r="S184" i="18"/>
  <c r="O184" i="18"/>
  <c r="K184" i="18"/>
  <c r="G184" i="18"/>
  <c r="AC183" i="18"/>
  <c r="Y183" i="18"/>
  <c r="U183" i="18"/>
  <c r="Q183" i="18"/>
  <c r="M183" i="18"/>
  <c r="I183" i="18"/>
  <c r="D183" i="18"/>
  <c r="C183" i="18" s="1"/>
  <c r="A183" i="18" s="1"/>
  <c r="AA182" i="18"/>
  <c r="W182" i="18"/>
  <c r="S182" i="18"/>
  <c r="O182" i="18"/>
  <c r="K182" i="18"/>
  <c r="G182" i="18"/>
  <c r="AC181" i="18"/>
  <c r="Y181" i="18"/>
  <c r="U181" i="18"/>
  <c r="Q181" i="18"/>
  <c r="M181" i="18"/>
  <c r="I181" i="18"/>
  <c r="D181" i="18"/>
  <c r="C181" i="18" s="1"/>
  <c r="A181" i="18" s="1"/>
  <c r="AA180" i="18"/>
  <c r="W180" i="18"/>
  <c r="S180" i="18"/>
  <c r="O180" i="18"/>
  <c r="K180" i="18"/>
  <c r="G180" i="18"/>
  <c r="AC179" i="18"/>
  <c r="Y179" i="18"/>
  <c r="U179" i="18"/>
  <c r="Q179" i="18"/>
  <c r="M179" i="18"/>
  <c r="I179" i="18"/>
  <c r="D179" i="18"/>
  <c r="C179" i="18" s="1"/>
  <c r="A179" i="18" s="1"/>
  <c r="AA178" i="18"/>
  <c r="W178" i="18"/>
  <c r="S178" i="18"/>
  <c r="O178" i="18"/>
  <c r="K178" i="18"/>
  <c r="G178" i="18"/>
  <c r="AC177" i="18"/>
  <c r="Y177" i="18"/>
  <c r="U177" i="18"/>
  <c r="Q177" i="18"/>
  <c r="M177" i="18"/>
  <c r="I177" i="18"/>
  <c r="D177" i="18"/>
  <c r="C177" i="18" s="1"/>
  <c r="A177" i="18" s="1"/>
  <c r="AA176" i="18"/>
  <c r="W176" i="18"/>
  <c r="S176" i="18"/>
  <c r="O176" i="18"/>
  <c r="K176" i="18"/>
  <c r="G176" i="18"/>
  <c r="AC175" i="18"/>
  <c r="Y175" i="18"/>
  <c r="U175" i="18"/>
  <c r="Q175" i="18"/>
  <c r="M175" i="18"/>
  <c r="I175" i="18"/>
  <c r="X175" i="18"/>
  <c r="O175" i="18"/>
  <c r="G175" i="18"/>
  <c r="AC174" i="18"/>
  <c r="Y174" i="18"/>
  <c r="U174" i="18"/>
  <c r="Q174" i="18"/>
  <c r="M174" i="18"/>
  <c r="I174" i="18"/>
  <c r="D174" i="18"/>
  <c r="C174" i="18" s="1"/>
  <c r="A174" i="18" s="1"/>
  <c r="AA173" i="18"/>
  <c r="W173" i="18"/>
  <c r="S173" i="18"/>
  <c r="O173" i="18"/>
  <c r="K173" i="18"/>
  <c r="G173" i="18"/>
  <c r="AC172" i="18"/>
  <c r="Y172" i="18"/>
  <c r="U172" i="18"/>
  <c r="Q172" i="18"/>
  <c r="M172" i="18"/>
  <c r="I172" i="18"/>
  <c r="D172" i="18"/>
  <c r="C172" i="18" s="1"/>
  <c r="A172" i="18" s="1"/>
  <c r="AA171" i="18"/>
  <c r="W171" i="18"/>
  <c r="S171" i="18"/>
  <c r="O171" i="18"/>
  <c r="K171" i="18"/>
  <c r="G171" i="18"/>
  <c r="AC170" i="18"/>
  <c r="Y170" i="18"/>
  <c r="U170" i="18"/>
  <c r="Q170" i="18"/>
  <c r="M170" i="18"/>
  <c r="I170" i="18"/>
  <c r="D170" i="18"/>
  <c r="C170" i="18" s="1"/>
  <c r="A170" i="18" s="1"/>
  <c r="AA169" i="18"/>
  <c r="W169" i="18"/>
  <c r="S169" i="18"/>
  <c r="O169" i="18"/>
  <c r="K169" i="18"/>
  <c r="G169" i="18"/>
  <c r="AC168" i="18"/>
  <c r="Y168" i="18"/>
  <c r="U168" i="18"/>
  <c r="Q168" i="18"/>
  <c r="M168" i="18"/>
  <c r="I168" i="18"/>
  <c r="D168" i="18"/>
  <c r="C168" i="18" s="1"/>
  <c r="A168" i="18" s="1"/>
  <c r="AA167" i="18"/>
  <c r="W167" i="18"/>
  <c r="S167" i="18"/>
  <c r="O167" i="18"/>
  <c r="K167" i="18"/>
  <c r="G167" i="18"/>
  <c r="AC166" i="18"/>
  <c r="Y166" i="18"/>
  <c r="U166" i="18"/>
  <c r="Q166" i="18"/>
  <c r="M166" i="18"/>
  <c r="I166" i="18"/>
  <c r="D166" i="18"/>
  <c r="C166" i="18" s="1"/>
  <c r="A166" i="18" s="1"/>
  <c r="AA165" i="18"/>
  <c r="W165" i="18"/>
  <c r="S165" i="18"/>
  <c r="O165" i="18"/>
  <c r="K165" i="18"/>
  <c r="G165" i="18"/>
  <c r="AC164" i="18"/>
  <c r="Y164" i="18"/>
  <c r="U164" i="18"/>
  <c r="Q164" i="18"/>
  <c r="M164" i="18"/>
  <c r="I164" i="18"/>
  <c r="D164" i="18"/>
  <c r="C164" i="18" s="1"/>
  <c r="A164" i="18" s="1"/>
  <c r="AA163" i="18"/>
  <c r="W163" i="18"/>
  <c r="S163" i="18"/>
  <c r="O163" i="18"/>
  <c r="K163" i="18"/>
  <c r="G163" i="18"/>
  <c r="AC162" i="18"/>
  <c r="Y162" i="18"/>
  <c r="T175" i="18"/>
  <c r="L175" i="18"/>
  <c r="F175" i="18"/>
  <c r="AB174" i="18"/>
  <c r="X174" i="18"/>
  <c r="T174" i="18"/>
  <c r="P174" i="18"/>
  <c r="L174" i="18"/>
  <c r="H174" i="18"/>
  <c r="Z173" i="18"/>
  <c r="V173" i="18"/>
  <c r="R173" i="18"/>
  <c r="N173" i="18"/>
  <c r="J173" i="18"/>
  <c r="F173" i="18"/>
  <c r="AB172" i="18"/>
  <c r="X172" i="18"/>
  <c r="T172" i="18"/>
  <c r="P172" i="18"/>
  <c r="L172" i="18"/>
  <c r="H172" i="18"/>
  <c r="Z171" i="18"/>
  <c r="V171" i="18"/>
  <c r="R171" i="18"/>
  <c r="N171" i="18"/>
  <c r="J171" i="18"/>
  <c r="F171" i="18"/>
  <c r="AB170" i="18"/>
  <c r="X170" i="18"/>
  <c r="T170" i="18"/>
  <c r="P170" i="18"/>
  <c r="L170" i="18"/>
  <c r="H170" i="18"/>
  <c r="Z169" i="18"/>
  <c r="V169" i="18"/>
  <c r="R169" i="18"/>
  <c r="N169" i="18"/>
  <c r="J169" i="18"/>
  <c r="F169" i="18"/>
  <c r="AB168" i="18"/>
  <c r="X168" i="18"/>
  <c r="T168" i="18"/>
  <c r="P168" i="18"/>
  <c r="L168" i="18"/>
  <c r="H168" i="18"/>
  <c r="Z167" i="18"/>
  <c r="V167" i="18"/>
  <c r="R167" i="18"/>
  <c r="N167" i="18"/>
  <c r="J167" i="18"/>
  <c r="F167" i="18"/>
  <c r="AB166" i="18"/>
  <c r="X166" i="18"/>
  <c r="T166" i="18"/>
  <c r="P166" i="18"/>
  <c r="L166" i="18"/>
  <c r="H166" i="18"/>
  <c r="Z165" i="18"/>
  <c r="V165" i="18"/>
  <c r="R165" i="18"/>
  <c r="N165" i="18"/>
  <c r="J165" i="18"/>
  <c r="F165" i="18"/>
  <c r="AB164" i="18"/>
  <c r="X164" i="18"/>
  <c r="T164" i="18"/>
  <c r="P164" i="18"/>
  <c r="L164" i="18"/>
  <c r="H164" i="18"/>
  <c r="Z163" i="18"/>
  <c r="V163" i="18"/>
  <c r="R163" i="18"/>
  <c r="N163" i="18"/>
  <c r="J163" i="18"/>
  <c r="F163" i="18"/>
  <c r="AB162" i="18"/>
  <c r="X162" i="18"/>
  <c r="T162" i="18"/>
  <c r="P162" i="18"/>
  <c r="S175" i="18"/>
  <c r="K175" i="18"/>
  <c r="D175" i="18"/>
  <c r="C175" i="18" s="1"/>
  <c r="A175" i="18" s="1"/>
  <c r="AA174" i="18"/>
  <c r="W174" i="18"/>
  <c r="S174" i="18"/>
  <c r="O174" i="18"/>
  <c r="K174" i="18"/>
  <c r="G174" i="18"/>
  <c r="AC173" i="18"/>
  <c r="Y173" i="18"/>
  <c r="U173" i="18"/>
  <c r="Q173" i="18"/>
  <c r="M173" i="18"/>
  <c r="I173" i="18"/>
  <c r="D173" i="18"/>
  <c r="C173" i="18" s="1"/>
  <c r="A173" i="18" s="1"/>
  <c r="AA172" i="18"/>
  <c r="W172" i="18"/>
  <c r="S172" i="18"/>
  <c r="O172" i="18"/>
  <c r="K172" i="18"/>
  <c r="G172" i="18"/>
  <c r="AC171" i="18"/>
  <c r="Y171" i="18"/>
  <c r="U171" i="18"/>
  <c r="Q171" i="18"/>
  <c r="M171" i="18"/>
  <c r="I171" i="18"/>
  <c r="D171" i="18"/>
  <c r="C171" i="18" s="1"/>
  <c r="A171" i="18" s="1"/>
  <c r="AA170" i="18"/>
  <c r="W170" i="18"/>
  <c r="S170" i="18"/>
  <c r="O170" i="18"/>
  <c r="K170" i="18"/>
  <c r="G170" i="18"/>
  <c r="AC169" i="18"/>
  <c r="Y169" i="18"/>
  <c r="U169" i="18"/>
  <c r="Q169" i="18"/>
  <c r="M169" i="18"/>
  <c r="I169" i="18"/>
  <c r="D169" i="18"/>
  <c r="C169" i="18" s="1"/>
  <c r="A169" i="18" s="1"/>
  <c r="AA168" i="18"/>
  <c r="W168" i="18"/>
  <c r="S168" i="18"/>
  <c r="O168" i="18"/>
  <c r="K168" i="18"/>
  <c r="G168" i="18"/>
  <c r="AC167" i="18"/>
  <c r="Y167" i="18"/>
  <c r="U167" i="18"/>
  <c r="Q167" i="18"/>
  <c r="M167" i="18"/>
  <c r="I167" i="18"/>
  <c r="D167" i="18"/>
  <c r="C167" i="18" s="1"/>
  <c r="A167" i="18" s="1"/>
  <c r="AA166" i="18"/>
  <c r="W166" i="18"/>
  <c r="S166" i="18"/>
  <c r="O166" i="18"/>
  <c r="K166" i="18"/>
  <c r="G166" i="18"/>
  <c r="AC165" i="18"/>
  <c r="Y165" i="18"/>
  <c r="U165" i="18"/>
  <c r="Q165" i="18"/>
  <c r="M165" i="18"/>
  <c r="I165" i="18"/>
  <c r="D165" i="18"/>
  <c r="C165" i="18" s="1"/>
  <c r="A165" i="18" s="1"/>
  <c r="AA164" i="18"/>
  <c r="W164" i="18"/>
  <c r="S164" i="18"/>
  <c r="O164" i="18"/>
  <c r="K164" i="18"/>
  <c r="G164" i="18"/>
  <c r="AC163" i="18"/>
  <c r="Y163" i="18"/>
  <c r="U163" i="18"/>
  <c r="Q163" i="18"/>
  <c r="M163" i="18"/>
  <c r="I163" i="18"/>
  <c r="D163" i="18"/>
  <c r="C163" i="18" s="1"/>
  <c r="A163" i="18" s="1"/>
  <c r="AA162" i="18"/>
  <c r="W162" i="18"/>
  <c r="P175" i="18"/>
  <c r="H175" i="18"/>
  <c r="Z174" i="18"/>
  <c r="V174" i="18"/>
  <c r="R174" i="18"/>
  <c r="N174" i="18"/>
  <c r="J174" i="18"/>
  <c r="F174" i="18"/>
  <c r="AB173" i="18"/>
  <c r="X173" i="18"/>
  <c r="T173" i="18"/>
  <c r="P173" i="18"/>
  <c r="L173" i="18"/>
  <c r="H173" i="18"/>
  <c r="Z172" i="18"/>
  <c r="V172" i="18"/>
  <c r="R172" i="18"/>
  <c r="N172" i="18"/>
  <c r="J172" i="18"/>
  <c r="F172" i="18"/>
  <c r="AB171" i="18"/>
  <c r="X171" i="18"/>
  <c r="T171" i="18"/>
  <c r="P171" i="18"/>
  <c r="L171" i="18"/>
  <c r="H171" i="18"/>
  <c r="Z170" i="18"/>
  <c r="V170" i="18"/>
  <c r="R170" i="18"/>
  <c r="N170" i="18"/>
  <c r="J170" i="18"/>
  <c r="F170" i="18"/>
  <c r="AB169" i="18"/>
  <c r="X169" i="18"/>
  <c r="T169" i="18"/>
  <c r="P169" i="18"/>
  <c r="L169" i="18"/>
  <c r="H169" i="18"/>
  <c r="Z168" i="18"/>
  <c r="V168" i="18"/>
  <c r="R168" i="18"/>
  <c r="N168" i="18"/>
  <c r="J168" i="18"/>
  <c r="F168" i="18"/>
  <c r="AB167" i="18"/>
  <c r="X167" i="18"/>
  <c r="T167" i="18"/>
  <c r="P167" i="18"/>
  <c r="L167" i="18"/>
  <c r="H167" i="18"/>
  <c r="Z166" i="18"/>
  <c r="V166" i="18"/>
  <c r="R166" i="18"/>
  <c r="N166" i="18"/>
  <c r="J166" i="18"/>
  <c r="F166" i="18"/>
  <c r="AB165" i="18"/>
  <c r="X165" i="18"/>
  <c r="T165" i="18"/>
  <c r="P165" i="18"/>
  <c r="L165" i="18"/>
  <c r="H165" i="18"/>
  <c r="Z164" i="18"/>
  <c r="V164" i="18"/>
  <c r="R164" i="18"/>
  <c r="N164" i="18"/>
  <c r="J164" i="18"/>
  <c r="F164" i="18"/>
  <c r="AB163" i="18"/>
  <c r="X163" i="18"/>
  <c r="T163" i="18"/>
  <c r="P163" i="18"/>
  <c r="L163" i="18"/>
  <c r="H163" i="18"/>
  <c r="Z162" i="18"/>
  <c r="V162" i="18"/>
  <c r="R162" i="18"/>
  <c r="N162" i="18"/>
  <c r="J162" i="18"/>
  <c r="U162" i="18"/>
  <c r="M162" i="18"/>
  <c r="H162" i="18"/>
  <c r="Z161" i="18"/>
  <c r="V161" i="18"/>
  <c r="R161" i="18"/>
  <c r="N161" i="18"/>
  <c r="J161" i="18"/>
  <c r="F161" i="18"/>
  <c r="AB160" i="18"/>
  <c r="X160" i="18"/>
  <c r="T160" i="18"/>
  <c r="P160" i="18"/>
  <c r="L160" i="18"/>
  <c r="H160" i="18"/>
  <c r="Z159" i="18"/>
  <c r="V159" i="18"/>
  <c r="R159" i="18"/>
  <c r="N159" i="18"/>
  <c r="J159" i="18"/>
  <c r="F159" i="18"/>
  <c r="AB158" i="18"/>
  <c r="X158" i="18"/>
  <c r="T158" i="18"/>
  <c r="P158" i="18"/>
  <c r="L158" i="18"/>
  <c r="H158" i="18"/>
  <c r="Z157" i="18"/>
  <c r="V157" i="18"/>
  <c r="R157" i="18"/>
  <c r="N157" i="18"/>
  <c r="J157" i="18"/>
  <c r="F157" i="18"/>
  <c r="AB156" i="18"/>
  <c r="X156" i="18"/>
  <c r="T156" i="18"/>
  <c r="P156" i="18"/>
  <c r="L156" i="18"/>
  <c r="H156" i="18"/>
  <c r="Z155" i="18"/>
  <c r="V155" i="18"/>
  <c r="R155" i="18"/>
  <c r="N155" i="18"/>
  <c r="J155" i="18"/>
  <c r="F155" i="18"/>
  <c r="AB154" i="18"/>
  <c r="X154" i="18"/>
  <c r="T154" i="18"/>
  <c r="P154" i="18"/>
  <c r="L154" i="18"/>
  <c r="H154" i="18"/>
  <c r="Z153" i="18"/>
  <c r="V153" i="18"/>
  <c r="R153" i="18"/>
  <c r="N153" i="18"/>
  <c r="J153" i="18"/>
  <c r="F153" i="18"/>
  <c r="AB152" i="18"/>
  <c r="X152" i="18"/>
  <c r="T152" i="18"/>
  <c r="P152" i="18"/>
  <c r="L152" i="18"/>
  <c r="H152" i="18"/>
  <c r="Z151" i="18"/>
  <c r="V151" i="18"/>
  <c r="R151" i="18"/>
  <c r="N151" i="18"/>
  <c r="J151" i="18"/>
  <c r="F151" i="18"/>
  <c r="AB150" i="18"/>
  <c r="X150" i="18"/>
  <c r="T150" i="18"/>
  <c r="P150" i="18"/>
  <c r="L150" i="18"/>
  <c r="H150" i="18"/>
  <c r="Z149" i="18"/>
  <c r="V149" i="18"/>
  <c r="R149" i="18"/>
  <c r="S162" i="18"/>
  <c r="L162" i="18"/>
  <c r="G162" i="18"/>
  <c r="AC161" i="18"/>
  <c r="Y161" i="18"/>
  <c r="U161" i="18"/>
  <c r="Q161" i="18"/>
  <c r="M161" i="18"/>
  <c r="I161" i="18"/>
  <c r="D161" i="18"/>
  <c r="C161" i="18" s="1"/>
  <c r="A161" i="18" s="1"/>
  <c r="AA160" i="18"/>
  <c r="W160" i="18"/>
  <c r="S160" i="18"/>
  <c r="O160" i="18"/>
  <c r="K160" i="18"/>
  <c r="G160" i="18"/>
  <c r="AC159" i="18"/>
  <c r="Y159" i="18"/>
  <c r="U159" i="18"/>
  <c r="Q159" i="18"/>
  <c r="M159" i="18"/>
  <c r="I159" i="18"/>
  <c r="D159" i="18"/>
  <c r="C159" i="18" s="1"/>
  <c r="A159" i="18" s="1"/>
  <c r="AA158" i="18"/>
  <c r="W158" i="18"/>
  <c r="S158" i="18"/>
  <c r="O158" i="18"/>
  <c r="K158" i="18"/>
  <c r="G158" i="18"/>
  <c r="AC157" i="18"/>
  <c r="Y157" i="18"/>
  <c r="U157" i="18"/>
  <c r="Q157" i="18"/>
  <c r="M157" i="18"/>
  <c r="I157" i="18"/>
  <c r="D157" i="18"/>
  <c r="C157" i="18" s="1"/>
  <c r="A157" i="18" s="1"/>
  <c r="AA156" i="18"/>
  <c r="W156" i="18"/>
  <c r="S156" i="18"/>
  <c r="O156" i="18"/>
  <c r="K156" i="18"/>
  <c r="G156" i="18"/>
  <c r="AC155" i="18"/>
  <c r="Y155" i="18"/>
  <c r="U155" i="18"/>
  <c r="Q155" i="18"/>
  <c r="M155" i="18"/>
  <c r="I155" i="18"/>
  <c r="D155" i="18"/>
  <c r="C155" i="18" s="1"/>
  <c r="A155" i="18" s="1"/>
  <c r="AA154" i="18"/>
  <c r="W154" i="18"/>
  <c r="S154" i="18"/>
  <c r="O154" i="18"/>
  <c r="K154" i="18"/>
  <c r="G154" i="18"/>
  <c r="AC153" i="18"/>
  <c r="Y153" i="18"/>
  <c r="U153" i="18"/>
  <c r="Q153" i="18"/>
  <c r="M153" i="18"/>
  <c r="I153" i="18"/>
  <c r="D153" i="18"/>
  <c r="C153" i="18" s="1"/>
  <c r="A153" i="18" s="1"/>
  <c r="AA152" i="18"/>
  <c r="W152" i="18"/>
  <c r="S152" i="18"/>
  <c r="O152" i="18"/>
  <c r="K152" i="18"/>
  <c r="G152" i="18"/>
  <c r="AC151" i="18"/>
  <c r="Y151" i="18"/>
  <c r="U151" i="18"/>
  <c r="Q151" i="18"/>
  <c r="M151" i="18"/>
  <c r="I151" i="18"/>
  <c r="D151" i="18"/>
  <c r="C151" i="18" s="1"/>
  <c r="A151" i="18" s="1"/>
  <c r="AA150" i="18"/>
  <c r="W150" i="18"/>
  <c r="S150" i="18"/>
  <c r="O150" i="18"/>
  <c r="K150" i="18"/>
  <c r="G150" i="18"/>
  <c r="AC149" i="18"/>
  <c r="Y149" i="18"/>
  <c r="U149" i="18"/>
  <c r="Q149" i="18"/>
  <c r="Q162" i="18"/>
  <c r="K162" i="18"/>
  <c r="F162" i="18"/>
  <c r="AB161" i="18"/>
  <c r="X161" i="18"/>
  <c r="T161" i="18"/>
  <c r="P161" i="18"/>
  <c r="L161" i="18"/>
  <c r="H161" i="18"/>
  <c r="Z160" i="18"/>
  <c r="V160" i="18"/>
  <c r="R160" i="18"/>
  <c r="N160" i="18"/>
  <c r="J160" i="18"/>
  <c r="F160" i="18"/>
  <c r="AB159" i="18"/>
  <c r="X159" i="18"/>
  <c r="T159" i="18"/>
  <c r="P159" i="18"/>
  <c r="L159" i="18"/>
  <c r="H159" i="18"/>
  <c r="Z158" i="18"/>
  <c r="V158" i="18"/>
  <c r="R158" i="18"/>
  <c r="N158" i="18"/>
  <c r="J158" i="18"/>
  <c r="F158" i="18"/>
  <c r="AB157" i="18"/>
  <c r="X157" i="18"/>
  <c r="T157" i="18"/>
  <c r="P157" i="18"/>
  <c r="L157" i="18"/>
  <c r="H157" i="18"/>
  <c r="Z156" i="18"/>
  <c r="V156" i="18"/>
  <c r="R156" i="18"/>
  <c r="N156" i="18"/>
  <c r="J156" i="18"/>
  <c r="F156" i="18"/>
  <c r="AB155" i="18"/>
  <c r="X155" i="18"/>
  <c r="T155" i="18"/>
  <c r="P155" i="18"/>
  <c r="L155" i="18"/>
  <c r="H155" i="18"/>
  <c r="Z154" i="18"/>
  <c r="V154" i="18"/>
  <c r="R154" i="18"/>
  <c r="N154" i="18"/>
  <c r="J154" i="18"/>
  <c r="F154" i="18"/>
  <c r="AB153" i="18"/>
  <c r="X153" i="18"/>
  <c r="T153" i="18"/>
  <c r="P153" i="18"/>
  <c r="L153" i="18"/>
  <c r="H153" i="18"/>
  <c r="Z152" i="18"/>
  <c r="V152" i="18"/>
  <c r="R152" i="18"/>
  <c r="N152" i="18"/>
  <c r="J152" i="18"/>
  <c r="F152" i="18"/>
  <c r="AB151" i="18"/>
  <c r="X151" i="18"/>
  <c r="T151" i="18"/>
  <c r="P151" i="18"/>
  <c r="L151" i="18"/>
  <c r="H151" i="18"/>
  <c r="Z150" i="18"/>
  <c r="V150" i="18"/>
  <c r="R150" i="18"/>
  <c r="N150" i="18"/>
  <c r="J150" i="18"/>
  <c r="F150" i="18"/>
  <c r="AB149" i="18"/>
  <c r="X149" i="18"/>
  <c r="T149" i="18"/>
  <c r="P149" i="18"/>
  <c r="L149" i="18"/>
  <c r="H149" i="18"/>
  <c r="O162" i="18"/>
  <c r="I162" i="18"/>
  <c r="D162" i="18"/>
  <c r="C162" i="18" s="1"/>
  <c r="A162" i="18" s="1"/>
  <c r="AA161" i="18"/>
  <c r="W161" i="18"/>
  <c r="S161" i="18"/>
  <c r="O161" i="18"/>
  <c r="K161" i="18"/>
  <c r="G161" i="18"/>
  <c r="AC160" i="18"/>
  <c r="Y160" i="18"/>
  <c r="U160" i="18"/>
  <c r="Q160" i="18"/>
  <c r="M160" i="18"/>
  <c r="I160" i="18"/>
  <c r="D160" i="18"/>
  <c r="C160" i="18" s="1"/>
  <c r="A160" i="18" s="1"/>
  <c r="AA159" i="18"/>
  <c r="W159" i="18"/>
  <c r="S159" i="18"/>
  <c r="O159" i="18"/>
  <c r="K159" i="18"/>
  <c r="G159" i="18"/>
  <c r="AC158" i="18"/>
  <c r="Y158" i="18"/>
  <c r="U158" i="18"/>
  <c r="Q158" i="18"/>
  <c r="M158" i="18"/>
  <c r="I158" i="18"/>
  <c r="D158" i="18"/>
  <c r="C158" i="18" s="1"/>
  <c r="A158" i="18" s="1"/>
  <c r="AA157" i="18"/>
  <c r="W157" i="18"/>
  <c r="S157" i="18"/>
  <c r="O157" i="18"/>
  <c r="K157" i="18"/>
  <c r="G157" i="18"/>
  <c r="AC156" i="18"/>
  <c r="Y156" i="18"/>
  <c r="U156" i="18"/>
  <c r="Q156" i="18"/>
  <c r="M156" i="18"/>
  <c r="I156" i="18"/>
  <c r="D156" i="18"/>
  <c r="C156" i="18" s="1"/>
  <c r="A156" i="18" s="1"/>
  <c r="AA155" i="18"/>
  <c r="W155" i="18"/>
  <c r="S155" i="18"/>
  <c r="O155" i="18"/>
  <c r="K155" i="18"/>
  <c r="G155" i="18"/>
  <c r="AC154" i="18"/>
  <c r="Y154" i="18"/>
  <c r="U154" i="18"/>
  <c r="Q154" i="18"/>
  <c r="M154" i="18"/>
  <c r="I154" i="18"/>
  <c r="D154" i="18"/>
  <c r="C154" i="18" s="1"/>
  <c r="A154" i="18" s="1"/>
  <c r="AA153" i="18"/>
  <c r="W153" i="18"/>
  <c r="S153" i="18"/>
  <c r="O153" i="18"/>
  <c r="K153" i="18"/>
  <c r="G153" i="18"/>
  <c r="AC152" i="18"/>
  <c r="Y152" i="18"/>
  <c r="U152" i="18"/>
  <c r="Q152" i="18"/>
  <c r="M152" i="18"/>
  <c r="I152" i="18"/>
  <c r="D152" i="18"/>
  <c r="C152" i="18" s="1"/>
  <c r="A152" i="18" s="1"/>
  <c r="AA151" i="18"/>
  <c r="W151" i="18"/>
  <c r="S151" i="18"/>
  <c r="O151" i="18"/>
  <c r="K151" i="18"/>
  <c r="G151" i="18"/>
  <c r="AC150" i="18"/>
  <c r="Y150" i="18"/>
  <c r="U150" i="18"/>
  <c r="Q150" i="18"/>
  <c r="M150" i="18"/>
  <c r="I150" i="18"/>
  <c r="D150" i="18"/>
  <c r="C150" i="18" s="1"/>
  <c r="A150" i="18" s="1"/>
  <c r="AA149" i="18"/>
  <c r="W149" i="18"/>
  <c r="S149" i="18"/>
  <c r="O149" i="18"/>
  <c r="K149" i="18"/>
  <c r="G149" i="18"/>
  <c r="N149" i="18"/>
  <c r="F149" i="18"/>
  <c r="AA148" i="18"/>
  <c r="W148" i="18"/>
  <c r="S148" i="18"/>
  <c r="O148" i="18"/>
  <c r="K148" i="18"/>
  <c r="G148" i="18"/>
  <c r="AC147" i="18"/>
  <c r="Y147" i="18"/>
  <c r="U147" i="18"/>
  <c r="Q147" i="18"/>
  <c r="M147" i="18"/>
  <c r="I147" i="18"/>
  <c r="D147" i="18"/>
  <c r="C147" i="18" s="1"/>
  <c r="A147" i="18" s="1"/>
  <c r="AA146" i="18"/>
  <c r="W146" i="18"/>
  <c r="S146" i="18"/>
  <c r="O146" i="18"/>
  <c r="K146" i="18"/>
  <c r="G146" i="18"/>
  <c r="AC145" i="18"/>
  <c r="Y145" i="18"/>
  <c r="U145" i="18"/>
  <c r="Q145" i="18"/>
  <c r="M145" i="18"/>
  <c r="I145" i="18"/>
  <c r="D145" i="18"/>
  <c r="C145" i="18" s="1"/>
  <c r="A145" i="18" s="1"/>
  <c r="AA144" i="18"/>
  <c r="W144" i="18"/>
  <c r="S144" i="18"/>
  <c r="O144" i="18"/>
  <c r="K144" i="18"/>
  <c r="G144" i="18"/>
  <c r="AC143" i="18"/>
  <c r="Y143" i="18"/>
  <c r="U143" i="18"/>
  <c r="Q143" i="18"/>
  <c r="M143" i="18"/>
  <c r="I143" i="18"/>
  <c r="D143" i="18"/>
  <c r="C143" i="18" s="1"/>
  <c r="A143" i="18" s="1"/>
  <c r="AA142" i="18"/>
  <c r="W142" i="18"/>
  <c r="S142" i="18"/>
  <c r="O142" i="18"/>
  <c r="K142" i="18"/>
  <c r="G142" i="18"/>
  <c r="AC141" i="18"/>
  <c r="Y141" i="18"/>
  <c r="U141" i="18"/>
  <c r="Q141" i="18"/>
  <c r="M141" i="18"/>
  <c r="I141" i="18"/>
  <c r="D141" i="18"/>
  <c r="C141" i="18" s="1"/>
  <c r="A141" i="18" s="1"/>
  <c r="AA140" i="18"/>
  <c r="W140" i="18"/>
  <c r="S140" i="18"/>
  <c r="O140" i="18"/>
  <c r="K140" i="18"/>
  <c r="G140" i="18"/>
  <c r="AC139" i="18"/>
  <c r="Y139" i="18"/>
  <c r="U139" i="18"/>
  <c r="Q139" i="18"/>
  <c r="M139" i="18"/>
  <c r="I139" i="18"/>
  <c r="D139" i="18"/>
  <c r="C139" i="18" s="1"/>
  <c r="A139" i="18" s="1"/>
  <c r="AA138" i="18"/>
  <c r="W138" i="18"/>
  <c r="S138" i="18"/>
  <c r="O138" i="18"/>
  <c r="K138" i="18"/>
  <c r="G138" i="18"/>
  <c r="AC137" i="18"/>
  <c r="Y137" i="18"/>
  <c r="U137" i="18"/>
  <c r="Q137" i="18"/>
  <c r="M137" i="18"/>
  <c r="I137" i="18"/>
  <c r="D137" i="18"/>
  <c r="C137" i="18" s="1"/>
  <c r="A137" i="18" s="1"/>
  <c r="AA136" i="18"/>
  <c r="W136" i="18"/>
  <c r="S136" i="18"/>
  <c r="O136" i="18"/>
  <c r="K136" i="18"/>
  <c r="G136" i="18"/>
  <c r="AC135" i="18"/>
  <c r="Y135" i="18"/>
  <c r="U135" i="18"/>
  <c r="Q135" i="18"/>
  <c r="M135" i="18"/>
  <c r="I135" i="18"/>
  <c r="D135" i="18"/>
  <c r="C135" i="18" s="1"/>
  <c r="A135" i="18" s="1"/>
  <c r="AA134" i="18"/>
  <c r="W134" i="18"/>
  <c r="S134" i="18"/>
  <c r="O134" i="18"/>
  <c r="K134" i="18"/>
  <c r="G134" i="18"/>
  <c r="AC133" i="18"/>
  <c r="Y133" i="18"/>
  <c r="U133" i="18"/>
  <c r="Q133" i="18"/>
  <c r="M133" i="18"/>
  <c r="I133" i="18"/>
  <c r="D133" i="18"/>
  <c r="C133" i="18" s="1"/>
  <c r="A133" i="18" s="1"/>
  <c r="AA132" i="18"/>
  <c r="W132" i="18"/>
  <c r="S132" i="18"/>
  <c r="O132" i="18"/>
  <c r="K132" i="18"/>
  <c r="G132" i="18"/>
  <c r="AC131" i="18"/>
  <c r="Y131" i="18"/>
  <c r="U131" i="18"/>
  <c r="Q131" i="18"/>
  <c r="M131" i="18"/>
  <c r="I131" i="18"/>
  <c r="D131" i="18"/>
  <c r="C131" i="18" s="1"/>
  <c r="A131" i="18" s="1"/>
  <c r="AA130" i="18"/>
  <c r="W130" i="18"/>
  <c r="S130" i="18"/>
  <c r="O130" i="18"/>
  <c r="K130" i="18"/>
  <c r="G130" i="18"/>
  <c r="AC129" i="18"/>
  <c r="Y129" i="18"/>
  <c r="U129" i="18"/>
  <c r="Q129" i="18"/>
  <c r="M129" i="18"/>
  <c r="I129" i="18"/>
  <c r="D129" i="18"/>
  <c r="C129" i="18" s="1"/>
  <c r="A129" i="18" s="1"/>
  <c r="AA128" i="18"/>
  <c r="W128" i="18"/>
  <c r="S128" i="18"/>
  <c r="O128" i="18"/>
  <c r="K128" i="18"/>
  <c r="G128" i="18"/>
  <c r="AC127" i="18"/>
  <c r="Y127" i="18"/>
  <c r="U127" i="18"/>
  <c r="Q127" i="18"/>
  <c r="M127" i="18"/>
  <c r="I127" i="18"/>
  <c r="D127" i="18"/>
  <c r="C127" i="18" s="1"/>
  <c r="A127" i="18" s="1"/>
  <c r="AA126" i="18"/>
  <c r="W126" i="18"/>
  <c r="S126" i="18"/>
  <c r="O126" i="18"/>
  <c r="K126" i="18"/>
  <c r="G126" i="18"/>
  <c r="AC125" i="18"/>
  <c r="Y125" i="18"/>
  <c r="U125" i="18"/>
  <c r="Q125" i="18"/>
  <c r="M125" i="18"/>
  <c r="I125" i="18"/>
  <c r="D125" i="18"/>
  <c r="C125" i="18" s="1"/>
  <c r="A125" i="18" s="1"/>
  <c r="AA124" i="18"/>
  <c r="W124" i="18"/>
  <c r="S124" i="18"/>
  <c r="O124" i="18"/>
  <c r="K124" i="18"/>
  <c r="G124" i="18"/>
  <c r="AC123" i="18"/>
  <c r="Y123" i="18"/>
  <c r="U123" i="18"/>
  <c r="Q123" i="18"/>
  <c r="M123" i="18"/>
  <c r="I123" i="18"/>
  <c r="M149" i="18"/>
  <c r="D149" i="18"/>
  <c r="C149" i="18" s="1"/>
  <c r="A149" i="18" s="1"/>
  <c r="Z148" i="18"/>
  <c r="V148" i="18"/>
  <c r="R148" i="18"/>
  <c r="N148" i="18"/>
  <c r="J148" i="18"/>
  <c r="F148" i="18"/>
  <c r="AB147" i="18"/>
  <c r="X147" i="18"/>
  <c r="T147" i="18"/>
  <c r="P147" i="18"/>
  <c r="L147" i="18"/>
  <c r="H147" i="18"/>
  <c r="Z146" i="18"/>
  <c r="V146" i="18"/>
  <c r="R146" i="18"/>
  <c r="N146" i="18"/>
  <c r="J146" i="18"/>
  <c r="F146" i="18"/>
  <c r="AB145" i="18"/>
  <c r="X145" i="18"/>
  <c r="T145" i="18"/>
  <c r="P145" i="18"/>
  <c r="L145" i="18"/>
  <c r="H145" i="18"/>
  <c r="Z144" i="18"/>
  <c r="V144" i="18"/>
  <c r="R144" i="18"/>
  <c r="N144" i="18"/>
  <c r="J144" i="18"/>
  <c r="F144" i="18"/>
  <c r="AB143" i="18"/>
  <c r="X143" i="18"/>
  <c r="T143" i="18"/>
  <c r="P143" i="18"/>
  <c r="L143" i="18"/>
  <c r="H143" i="18"/>
  <c r="Z142" i="18"/>
  <c r="V142" i="18"/>
  <c r="R142" i="18"/>
  <c r="N142" i="18"/>
  <c r="J142" i="18"/>
  <c r="F142" i="18"/>
  <c r="AB141" i="18"/>
  <c r="X141" i="18"/>
  <c r="T141" i="18"/>
  <c r="P141" i="18"/>
  <c r="L141" i="18"/>
  <c r="H141" i="18"/>
  <c r="Z140" i="18"/>
  <c r="V140" i="18"/>
  <c r="R140" i="18"/>
  <c r="N140" i="18"/>
  <c r="J140" i="18"/>
  <c r="F140" i="18"/>
  <c r="AB139" i="18"/>
  <c r="X139" i="18"/>
  <c r="T139" i="18"/>
  <c r="P139" i="18"/>
  <c r="L139" i="18"/>
  <c r="H139" i="18"/>
  <c r="Z138" i="18"/>
  <c r="V138" i="18"/>
  <c r="R138" i="18"/>
  <c r="N138" i="18"/>
  <c r="J138" i="18"/>
  <c r="F138" i="18"/>
  <c r="AB137" i="18"/>
  <c r="X137" i="18"/>
  <c r="T137" i="18"/>
  <c r="P137" i="18"/>
  <c r="L137" i="18"/>
  <c r="H137" i="18"/>
  <c r="Z136" i="18"/>
  <c r="V136" i="18"/>
  <c r="R136" i="18"/>
  <c r="N136" i="18"/>
  <c r="J136" i="18"/>
  <c r="F136" i="18"/>
  <c r="AB135" i="18"/>
  <c r="X135" i="18"/>
  <c r="T135" i="18"/>
  <c r="P135" i="18"/>
  <c r="L135" i="18"/>
  <c r="H135" i="18"/>
  <c r="Z134" i="18"/>
  <c r="V134" i="18"/>
  <c r="R134" i="18"/>
  <c r="N134" i="18"/>
  <c r="J134" i="18"/>
  <c r="F134" i="18"/>
  <c r="AB133" i="18"/>
  <c r="X133" i="18"/>
  <c r="T133" i="18"/>
  <c r="P133" i="18"/>
  <c r="L133" i="18"/>
  <c r="H133" i="18"/>
  <c r="Z132" i="18"/>
  <c r="V132" i="18"/>
  <c r="R132" i="18"/>
  <c r="N132" i="18"/>
  <c r="J132" i="18"/>
  <c r="F132" i="18"/>
  <c r="J149" i="18"/>
  <c r="AC148" i="18"/>
  <c r="Y148" i="18"/>
  <c r="U148" i="18"/>
  <c r="Q148" i="18"/>
  <c r="M148" i="18"/>
  <c r="I148" i="18"/>
  <c r="D148" i="18"/>
  <c r="C148" i="18" s="1"/>
  <c r="A148" i="18" s="1"/>
  <c r="AA147" i="18"/>
  <c r="W147" i="18"/>
  <c r="S147" i="18"/>
  <c r="O147" i="18"/>
  <c r="K147" i="18"/>
  <c r="G147" i="18"/>
  <c r="AC146" i="18"/>
  <c r="Y146" i="18"/>
  <c r="U146" i="18"/>
  <c r="Q146" i="18"/>
  <c r="M146" i="18"/>
  <c r="I146" i="18"/>
  <c r="D146" i="18"/>
  <c r="C146" i="18" s="1"/>
  <c r="A146" i="18" s="1"/>
  <c r="AA145" i="18"/>
  <c r="W145" i="18"/>
  <c r="S145" i="18"/>
  <c r="O145" i="18"/>
  <c r="K145" i="18"/>
  <c r="G145" i="18"/>
  <c r="AC144" i="18"/>
  <c r="Y144" i="18"/>
  <c r="U144" i="18"/>
  <c r="Q144" i="18"/>
  <c r="M144" i="18"/>
  <c r="I144" i="18"/>
  <c r="D144" i="18"/>
  <c r="C144" i="18" s="1"/>
  <c r="A144" i="18" s="1"/>
  <c r="AA143" i="18"/>
  <c r="W143" i="18"/>
  <c r="S143" i="18"/>
  <c r="O143" i="18"/>
  <c r="K143" i="18"/>
  <c r="G143" i="18"/>
  <c r="AC142" i="18"/>
  <c r="Y142" i="18"/>
  <c r="U142" i="18"/>
  <c r="Q142" i="18"/>
  <c r="M142" i="18"/>
  <c r="I142" i="18"/>
  <c r="D142" i="18"/>
  <c r="C142" i="18" s="1"/>
  <c r="A142" i="18" s="1"/>
  <c r="AA141" i="18"/>
  <c r="W141" i="18"/>
  <c r="S141" i="18"/>
  <c r="O141" i="18"/>
  <c r="K141" i="18"/>
  <c r="G141" i="18"/>
  <c r="AC140" i="18"/>
  <c r="Y140" i="18"/>
  <c r="U140" i="18"/>
  <c r="Q140" i="18"/>
  <c r="M140" i="18"/>
  <c r="I140" i="18"/>
  <c r="D140" i="18"/>
  <c r="C140" i="18" s="1"/>
  <c r="A140" i="18" s="1"/>
  <c r="AA139" i="18"/>
  <c r="W139" i="18"/>
  <c r="S139" i="18"/>
  <c r="O139" i="18"/>
  <c r="K139" i="18"/>
  <c r="G139" i="18"/>
  <c r="AC138" i="18"/>
  <c r="Y138" i="18"/>
  <c r="U138" i="18"/>
  <c r="Q138" i="18"/>
  <c r="M138" i="18"/>
  <c r="I138" i="18"/>
  <c r="D138" i="18"/>
  <c r="C138" i="18" s="1"/>
  <c r="A138" i="18" s="1"/>
  <c r="AA137" i="18"/>
  <c r="W137" i="18"/>
  <c r="S137" i="18"/>
  <c r="O137" i="18"/>
  <c r="K137" i="18"/>
  <c r="G137" i="18"/>
  <c r="AC136" i="18"/>
  <c r="Y136" i="18"/>
  <c r="U136" i="18"/>
  <c r="Q136" i="18"/>
  <c r="M136" i="18"/>
  <c r="I136" i="18"/>
  <c r="D136" i="18"/>
  <c r="C136" i="18" s="1"/>
  <c r="A136" i="18" s="1"/>
  <c r="AA135" i="18"/>
  <c r="W135" i="18"/>
  <c r="S135" i="18"/>
  <c r="O135" i="18"/>
  <c r="K135" i="18"/>
  <c r="G135" i="18"/>
  <c r="AC134" i="18"/>
  <c r="Y134" i="18"/>
  <c r="U134" i="18"/>
  <c r="Q134" i="18"/>
  <c r="M134" i="18"/>
  <c r="I134" i="18"/>
  <c r="D134" i="18"/>
  <c r="C134" i="18" s="1"/>
  <c r="A134" i="18" s="1"/>
  <c r="AA133" i="18"/>
  <c r="W133" i="18"/>
  <c r="S133" i="18"/>
  <c r="O133" i="18"/>
  <c r="K133" i="18"/>
  <c r="G133" i="18"/>
  <c r="AC132" i="18"/>
  <c r="Y132" i="18"/>
  <c r="U132" i="18"/>
  <c r="Q132" i="18"/>
  <c r="M132" i="18"/>
  <c r="I132" i="18"/>
  <c r="D132" i="18"/>
  <c r="C132" i="18" s="1"/>
  <c r="A132" i="18" s="1"/>
  <c r="AA131" i="18"/>
  <c r="W131" i="18"/>
  <c r="S131" i="18"/>
  <c r="O131" i="18"/>
  <c r="K131" i="18"/>
  <c r="G131" i="18"/>
  <c r="AC130" i="18"/>
  <c r="Y130" i="18"/>
  <c r="U130" i="18"/>
  <c r="Q130" i="18"/>
  <c r="M130" i="18"/>
  <c r="I130" i="18"/>
  <c r="D130" i="18"/>
  <c r="C130" i="18" s="1"/>
  <c r="A130" i="18" s="1"/>
  <c r="AA129" i="18"/>
  <c r="W129" i="18"/>
  <c r="S129" i="18"/>
  <c r="O129" i="18"/>
  <c r="K129" i="18"/>
  <c r="G129" i="18"/>
  <c r="AC128" i="18"/>
  <c r="Y128" i="18"/>
  <c r="U128" i="18"/>
  <c r="Q128" i="18"/>
  <c r="M128" i="18"/>
  <c r="I128" i="18"/>
  <c r="D128" i="18"/>
  <c r="C128" i="18" s="1"/>
  <c r="A128" i="18" s="1"/>
  <c r="AA127" i="18"/>
  <c r="W127" i="18"/>
  <c r="S127" i="18"/>
  <c r="O127" i="18"/>
  <c r="K127" i="18"/>
  <c r="G127" i="18"/>
  <c r="AC126" i="18"/>
  <c r="Y126" i="18"/>
  <c r="U126" i="18"/>
  <c r="Q126" i="18"/>
  <c r="M126" i="18"/>
  <c r="I126" i="18"/>
  <c r="D126" i="18"/>
  <c r="C126" i="18" s="1"/>
  <c r="A126" i="18" s="1"/>
  <c r="AA125" i="18"/>
  <c r="W125" i="18"/>
  <c r="S125" i="18"/>
  <c r="O125" i="18"/>
  <c r="K125" i="18"/>
  <c r="G125" i="18"/>
  <c r="AC124" i="18"/>
  <c r="Y124" i="18"/>
  <c r="U124" i="18"/>
  <c r="Q124" i="18"/>
  <c r="M124" i="18"/>
  <c r="I149" i="18"/>
  <c r="AB148" i="18"/>
  <c r="X148" i="18"/>
  <c r="T148" i="18"/>
  <c r="P148" i="18"/>
  <c r="L148" i="18"/>
  <c r="H148" i="18"/>
  <c r="Z147" i="18"/>
  <c r="V147" i="18"/>
  <c r="R147" i="18"/>
  <c r="N147" i="18"/>
  <c r="J147" i="18"/>
  <c r="F147" i="18"/>
  <c r="AB146" i="18"/>
  <c r="X146" i="18"/>
  <c r="T146" i="18"/>
  <c r="P146" i="18"/>
  <c r="L146" i="18"/>
  <c r="H146" i="18"/>
  <c r="Z145" i="18"/>
  <c r="V145" i="18"/>
  <c r="R145" i="18"/>
  <c r="N145" i="18"/>
  <c r="J145" i="18"/>
  <c r="F145" i="18"/>
  <c r="AB144" i="18"/>
  <c r="X144" i="18"/>
  <c r="T144" i="18"/>
  <c r="P144" i="18"/>
  <c r="L144" i="18"/>
  <c r="H144" i="18"/>
  <c r="Z143" i="18"/>
  <c r="V143" i="18"/>
  <c r="R143" i="18"/>
  <c r="N143" i="18"/>
  <c r="J143" i="18"/>
  <c r="F143" i="18"/>
  <c r="AB142" i="18"/>
  <c r="X142" i="18"/>
  <c r="T142" i="18"/>
  <c r="P142" i="18"/>
  <c r="L142" i="18"/>
  <c r="H142" i="18"/>
  <c r="Z141" i="18"/>
  <c r="V141" i="18"/>
  <c r="R141" i="18"/>
  <c r="N141" i="18"/>
  <c r="J141" i="18"/>
  <c r="F141" i="18"/>
  <c r="AB140" i="18"/>
  <c r="X140" i="18"/>
  <c r="T140" i="18"/>
  <c r="P140" i="18"/>
  <c r="L140" i="18"/>
  <c r="H140" i="18"/>
  <c r="Z139" i="18"/>
  <c r="V139" i="18"/>
  <c r="R139" i="18"/>
  <c r="N139" i="18"/>
  <c r="J139" i="18"/>
  <c r="F139" i="18"/>
  <c r="AB138" i="18"/>
  <c r="X138" i="18"/>
  <c r="T138" i="18"/>
  <c r="P138" i="18"/>
  <c r="L138" i="18"/>
  <c r="H138" i="18"/>
  <c r="Z137" i="18"/>
  <c r="V137" i="18"/>
  <c r="R137" i="18"/>
  <c r="N137" i="18"/>
  <c r="J137" i="18"/>
  <c r="F137" i="18"/>
  <c r="AB136" i="18"/>
  <c r="X136" i="18"/>
  <c r="T136" i="18"/>
  <c r="P136" i="18"/>
  <c r="L136" i="18"/>
  <c r="H136" i="18"/>
  <c r="Z135" i="18"/>
  <c r="V135" i="18"/>
  <c r="R135" i="18"/>
  <c r="N135" i="18"/>
  <c r="J135" i="18"/>
  <c r="F135" i="18"/>
  <c r="AB134" i="18"/>
  <c r="X134" i="18"/>
  <c r="T134" i="18"/>
  <c r="P134" i="18"/>
  <c r="L134" i="18"/>
  <c r="H134" i="18"/>
  <c r="Z133" i="18"/>
  <c r="V133" i="18"/>
  <c r="R133" i="18"/>
  <c r="N133" i="18"/>
  <c r="J133" i="18"/>
  <c r="F133" i="18"/>
  <c r="AB132" i="18"/>
  <c r="X132" i="18"/>
  <c r="T132" i="18"/>
  <c r="P132" i="18"/>
  <c r="L132" i="18"/>
  <c r="H132" i="18"/>
  <c r="AB131" i="18"/>
  <c r="T131" i="18"/>
  <c r="L131" i="18"/>
  <c r="V130" i="18"/>
  <c r="N130" i="18"/>
  <c r="F130" i="18"/>
  <c r="X129" i="18"/>
  <c r="P129" i="18"/>
  <c r="H129" i="18"/>
  <c r="Z128" i="18"/>
  <c r="R128" i="18"/>
  <c r="J128" i="18"/>
  <c r="AB127" i="18"/>
  <c r="T127" i="18"/>
  <c r="L127" i="18"/>
  <c r="V126" i="18"/>
  <c r="N126" i="18"/>
  <c r="F126" i="18"/>
  <c r="X125" i="18"/>
  <c r="P125" i="18"/>
  <c r="H125" i="18"/>
  <c r="Z124" i="18"/>
  <c r="R124" i="18"/>
  <c r="J124" i="18"/>
  <c r="D124" i="18"/>
  <c r="C124" i="18" s="1"/>
  <c r="A124" i="18" s="1"/>
  <c r="Z123" i="18"/>
  <c r="T123" i="18"/>
  <c r="O123" i="18"/>
  <c r="J123" i="18"/>
  <c r="D123" i="18"/>
  <c r="C123" i="18" s="1"/>
  <c r="A123" i="18" s="1"/>
  <c r="AA122" i="18"/>
  <c r="W122" i="18"/>
  <c r="S122" i="18"/>
  <c r="O122" i="18"/>
  <c r="K122" i="18"/>
  <c r="G122" i="18"/>
  <c r="AC121" i="18"/>
  <c r="Y121" i="18"/>
  <c r="U121" i="18"/>
  <c r="Q121" i="18"/>
  <c r="M121" i="18"/>
  <c r="I121" i="18"/>
  <c r="D121" i="18"/>
  <c r="C121" i="18" s="1"/>
  <c r="A121" i="18" s="1"/>
  <c r="AA120" i="18"/>
  <c r="W120" i="18"/>
  <c r="S120" i="18"/>
  <c r="O120" i="18"/>
  <c r="K120" i="18"/>
  <c r="G120" i="18"/>
  <c r="AC119" i="18"/>
  <c r="Y119" i="18"/>
  <c r="U119" i="18"/>
  <c r="Q119" i="18"/>
  <c r="M119" i="18"/>
  <c r="I119" i="18"/>
  <c r="D119" i="18"/>
  <c r="C119" i="18" s="1"/>
  <c r="A119" i="18" s="1"/>
  <c r="AA118" i="18"/>
  <c r="W118" i="18"/>
  <c r="S118" i="18"/>
  <c r="O118" i="18"/>
  <c r="K118" i="18"/>
  <c r="G118" i="18"/>
  <c r="AC117" i="18"/>
  <c r="Y117" i="18"/>
  <c r="U117" i="18"/>
  <c r="Q117" i="18"/>
  <c r="M117" i="18"/>
  <c r="I117" i="18"/>
  <c r="D117" i="18"/>
  <c r="C117" i="18" s="1"/>
  <c r="A117" i="18" s="1"/>
  <c r="AA116" i="18"/>
  <c r="W116" i="18"/>
  <c r="S116" i="18"/>
  <c r="O116" i="18"/>
  <c r="K116" i="18"/>
  <c r="G116" i="18"/>
  <c r="AC115" i="18"/>
  <c r="Y115" i="18"/>
  <c r="U115" i="18"/>
  <c r="Q115" i="18"/>
  <c r="M115" i="18"/>
  <c r="I115" i="18"/>
  <c r="D115" i="18"/>
  <c r="C115" i="18" s="1"/>
  <c r="A115" i="18" s="1"/>
  <c r="AA114" i="18"/>
  <c r="W114" i="18"/>
  <c r="S114" i="18"/>
  <c r="O114" i="18"/>
  <c r="K114" i="18"/>
  <c r="G114" i="18"/>
  <c r="AC113" i="18"/>
  <c r="Y113" i="18"/>
  <c r="U113" i="18"/>
  <c r="Q113" i="18"/>
  <c r="M113" i="18"/>
  <c r="I113" i="18"/>
  <c r="D113" i="18"/>
  <c r="C113" i="18" s="1"/>
  <c r="A113" i="18" s="1"/>
  <c r="AA112" i="18"/>
  <c r="W112" i="18"/>
  <c r="S112" i="18"/>
  <c r="O112" i="18"/>
  <c r="K112" i="18"/>
  <c r="G112" i="18"/>
  <c r="AC111" i="18"/>
  <c r="Y111" i="18"/>
  <c r="U111" i="18"/>
  <c r="Q111" i="18"/>
  <c r="M111" i="18"/>
  <c r="I111" i="18"/>
  <c r="D111" i="18"/>
  <c r="C111" i="18" s="1"/>
  <c r="A111" i="18" s="1"/>
  <c r="AA110" i="18"/>
  <c r="W110" i="18"/>
  <c r="S110" i="18"/>
  <c r="O110" i="18"/>
  <c r="K110" i="18"/>
  <c r="G110" i="18"/>
  <c r="AC109" i="18"/>
  <c r="Y109" i="18"/>
  <c r="U109" i="18"/>
  <c r="Q109" i="18"/>
  <c r="M109" i="18"/>
  <c r="I109" i="18"/>
  <c r="D109" i="18"/>
  <c r="C109" i="18" s="1"/>
  <c r="A109" i="18" s="1"/>
  <c r="AA108" i="18"/>
  <c r="W108" i="18"/>
  <c r="S108" i="18"/>
  <c r="O108" i="18"/>
  <c r="K108" i="18"/>
  <c r="G108" i="18"/>
  <c r="AC107" i="18"/>
  <c r="Y107" i="18"/>
  <c r="U107" i="18"/>
  <c r="Q107" i="18"/>
  <c r="M107" i="18"/>
  <c r="I107" i="18"/>
  <c r="D107" i="18"/>
  <c r="C107" i="18" s="1"/>
  <c r="A107" i="18" s="1"/>
  <c r="AA106" i="18"/>
  <c r="W106" i="18"/>
  <c r="S106" i="18"/>
  <c r="O106" i="18"/>
  <c r="K106" i="18"/>
  <c r="G106" i="18"/>
  <c r="AC105" i="18"/>
  <c r="Y105" i="18"/>
  <c r="U105" i="18"/>
  <c r="Q105" i="18"/>
  <c r="M105" i="18"/>
  <c r="I105" i="18"/>
  <c r="D105" i="18"/>
  <c r="C105" i="18" s="1"/>
  <c r="A105" i="18" s="1"/>
  <c r="AA104" i="18"/>
  <c r="W104" i="18"/>
  <c r="S104" i="18"/>
  <c r="O104" i="18"/>
  <c r="K104" i="18"/>
  <c r="G104" i="18"/>
  <c r="AC103" i="18"/>
  <c r="Y103" i="18"/>
  <c r="U103" i="18"/>
  <c r="Q103" i="18"/>
  <c r="M103" i="18"/>
  <c r="I103" i="18"/>
  <c r="D103" i="18"/>
  <c r="C103" i="18" s="1"/>
  <c r="A103" i="18" s="1"/>
  <c r="AA102" i="18"/>
  <c r="W102" i="18"/>
  <c r="S102" i="18"/>
  <c r="O102" i="18"/>
  <c r="K102" i="18"/>
  <c r="G102" i="18"/>
  <c r="AC101" i="18"/>
  <c r="Y101" i="18"/>
  <c r="U101" i="18"/>
  <c r="Z131" i="18"/>
  <c r="R131" i="18"/>
  <c r="J131" i="18"/>
  <c r="AB130" i="18"/>
  <c r="T130" i="18"/>
  <c r="L130" i="18"/>
  <c r="V129" i="18"/>
  <c r="N129" i="18"/>
  <c r="F129" i="18"/>
  <c r="X128" i="18"/>
  <c r="P128" i="18"/>
  <c r="H128" i="18"/>
  <c r="Z127" i="18"/>
  <c r="R127" i="18"/>
  <c r="J127" i="18"/>
  <c r="AB126" i="18"/>
  <c r="T126" i="18"/>
  <c r="L126" i="18"/>
  <c r="V125" i="18"/>
  <c r="N125" i="18"/>
  <c r="F125" i="18"/>
  <c r="X124" i="18"/>
  <c r="P124" i="18"/>
  <c r="I124" i="18"/>
  <c r="X123" i="18"/>
  <c r="S123" i="18"/>
  <c r="N123" i="18"/>
  <c r="H123" i="18"/>
  <c r="Z122" i="18"/>
  <c r="V122" i="18"/>
  <c r="R122" i="18"/>
  <c r="N122" i="18"/>
  <c r="J122" i="18"/>
  <c r="F122" i="18"/>
  <c r="AB121" i="18"/>
  <c r="X121" i="18"/>
  <c r="T121" i="18"/>
  <c r="P121" i="18"/>
  <c r="L121" i="18"/>
  <c r="H121" i="18"/>
  <c r="Z120" i="18"/>
  <c r="V120" i="18"/>
  <c r="R120" i="18"/>
  <c r="N120" i="18"/>
  <c r="J120" i="18"/>
  <c r="F120" i="18"/>
  <c r="AB119" i="18"/>
  <c r="X119" i="18"/>
  <c r="T119" i="18"/>
  <c r="P119" i="18"/>
  <c r="L119" i="18"/>
  <c r="H119" i="18"/>
  <c r="Z118" i="18"/>
  <c r="V118" i="18"/>
  <c r="R118" i="18"/>
  <c r="N118" i="18"/>
  <c r="J118" i="18"/>
  <c r="F118" i="18"/>
  <c r="AB117" i="18"/>
  <c r="X117" i="18"/>
  <c r="T117" i="18"/>
  <c r="P117" i="18"/>
  <c r="L117" i="18"/>
  <c r="H117" i="18"/>
  <c r="Z116" i="18"/>
  <c r="V116" i="18"/>
  <c r="R116" i="18"/>
  <c r="N116" i="18"/>
  <c r="J116" i="18"/>
  <c r="F116" i="18"/>
  <c r="AB115" i="18"/>
  <c r="X115" i="18"/>
  <c r="T115" i="18"/>
  <c r="P115" i="18"/>
  <c r="L115" i="18"/>
  <c r="H115" i="18"/>
  <c r="Z114" i="18"/>
  <c r="V114" i="18"/>
  <c r="R114" i="18"/>
  <c r="N114" i="18"/>
  <c r="J114" i="18"/>
  <c r="F114" i="18"/>
  <c r="AB113" i="18"/>
  <c r="X113" i="18"/>
  <c r="T113" i="18"/>
  <c r="P113" i="18"/>
  <c r="L113" i="18"/>
  <c r="H113" i="18"/>
  <c r="Z112" i="18"/>
  <c r="V112" i="18"/>
  <c r="R112" i="18"/>
  <c r="N112" i="18"/>
  <c r="J112" i="18"/>
  <c r="F112" i="18"/>
  <c r="AB111" i="18"/>
  <c r="X111" i="18"/>
  <c r="T111" i="18"/>
  <c r="P111" i="18"/>
  <c r="L111" i="18"/>
  <c r="H111" i="18"/>
  <c r="Z110" i="18"/>
  <c r="V110" i="18"/>
  <c r="R110" i="18"/>
  <c r="N110" i="18"/>
  <c r="J110" i="18"/>
  <c r="F110" i="18"/>
  <c r="AB109" i="18"/>
  <c r="X109" i="18"/>
  <c r="T109" i="18"/>
  <c r="P109" i="18"/>
  <c r="L109" i="18"/>
  <c r="H109" i="18"/>
  <c r="Z108" i="18"/>
  <c r="V108" i="18"/>
  <c r="R108" i="18"/>
  <c r="N108" i="18"/>
  <c r="J108" i="18"/>
  <c r="F108" i="18"/>
  <c r="AB107" i="18"/>
  <c r="X107" i="18"/>
  <c r="T107" i="18"/>
  <c r="P107" i="18"/>
  <c r="L107" i="18"/>
  <c r="H107" i="18"/>
  <c r="Z106" i="18"/>
  <c r="V106" i="18"/>
  <c r="R106" i="18"/>
  <c r="N106" i="18"/>
  <c r="J106" i="18"/>
  <c r="F106" i="18"/>
  <c r="AB105" i="18"/>
  <c r="X105" i="18"/>
  <c r="T105" i="18"/>
  <c r="P105" i="18"/>
  <c r="L105" i="18"/>
  <c r="H105" i="18"/>
  <c r="Z104" i="18"/>
  <c r="V104" i="18"/>
  <c r="R104" i="18"/>
  <c r="N104" i="18"/>
  <c r="J104" i="18"/>
  <c r="F104" i="18"/>
  <c r="AB103" i="18"/>
  <c r="X103" i="18"/>
  <c r="T103" i="18"/>
  <c r="P103" i="18"/>
  <c r="L103" i="18"/>
  <c r="H103" i="18"/>
  <c r="Z102" i="18"/>
  <c r="V102" i="18"/>
  <c r="R102" i="18"/>
  <c r="N102" i="18"/>
  <c r="J102" i="18"/>
  <c r="F102" i="18"/>
  <c r="AB101" i="18"/>
  <c r="X101" i="18"/>
  <c r="X131" i="18"/>
  <c r="P131" i="18"/>
  <c r="H131" i="18"/>
  <c r="Z130" i="18"/>
  <c r="R130" i="18"/>
  <c r="J130" i="18"/>
  <c r="AB129" i="18"/>
  <c r="T129" i="18"/>
  <c r="L129" i="18"/>
  <c r="V128" i="18"/>
  <c r="N128" i="18"/>
  <c r="F128" i="18"/>
  <c r="X127" i="18"/>
  <c r="P127" i="18"/>
  <c r="H127" i="18"/>
  <c r="Z126" i="18"/>
  <c r="R126" i="18"/>
  <c r="J126" i="18"/>
  <c r="AB125" i="18"/>
  <c r="T125" i="18"/>
  <c r="L125" i="18"/>
  <c r="V124" i="18"/>
  <c r="N124" i="18"/>
  <c r="H124" i="18"/>
  <c r="AB123" i="18"/>
  <c r="W123" i="18"/>
  <c r="R123" i="18"/>
  <c r="L123" i="18"/>
  <c r="G123" i="18"/>
  <c r="AC122" i="18"/>
  <c r="Y122" i="18"/>
  <c r="U122" i="18"/>
  <c r="Q122" i="18"/>
  <c r="M122" i="18"/>
  <c r="I122" i="18"/>
  <c r="D122" i="18"/>
  <c r="C122" i="18" s="1"/>
  <c r="A122" i="18" s="1"/>
  <c r="AA121" i="18"/>
  <c r="W121" i="18"/>
  <c r="S121" i="18"/>
  <c r="O121" i="18"/>
  <c r="K121" i="18"/>
  <c r="G121" i="18"/>
  <c r="AC120" i="18"/>
  <c r="Y120" i="18"/>
  <c r="U120" i="18"/>
  <c r="Q120" i="18"/>
  <c r="M120" i="18"/>
  <c r="I120" i="18"/>
  <c r="D120" i="18"/>
  <c r="C120" i="18" s="1"/>
  <c r="A120" i="18" s="1"/>
  <c r="AA119" i="18"/>
  <c r="W119" i="18"/>
  <c r="S119" i="18"/>
  <c r="O119" i="18"/>
  <c r="K119" i="18"/>
  <c r="G119" i="18"/>
  <c r="AC118" i="18"/>
  <c r="Y118" i="18"/>
  <c r="U118" i="18"/>
  <c r="Q118" i="18"/>
  <c r="M118" i="18"/>
  <c r="I118" i="18"/>
  <c r="D118" i="18"/>
  <c r="C118" i="18" s="1"/>
  <c r="A118" i="18" s="1"/>
  <c r="AA117" i="18"/>
  <c r="W117" i="18"/>
  <c r="S117" i="18"/>
  <c r="O117" i="18"/>
  <c r="K117" i="18"/>
  <c r="G117" i="18"/>
  <c r="AC116" i="18"/>
  <c r="Y116" i="18"/>
  <c r="U116" i="18"/>
  <c r="Q116" i="18"/>
  <c r="M116" i="18"/>
  <c r="I116" i="18"/>
  <c r="D116" i="18"/>
  <c r="C116" i="18" s="1"/>
  <c r="A116" i="18" s="1"/>
  <c r="AA115" i="18"/>
  <c r="W115" i="18"/>
  <c r="S115" i="18"/>
  <c r="O115" i="18"/>
  <c r="K115" i="18"/>
  <c r="G115" i="18"/>
  <c r="AC114" i="18"/>
  <c r="Y114" i="18"/>
  <c r="U114" i="18"/>
  <c r="Q114" i="18"/>
  <c r="M114" i="18"/>
  <c r="I114" i="18"/>
  <c r="D114" i="18"/>
  <c r="C114" i="18" s="1"/>
  <c r="A114" i="18" s="1"/>
  <c r="AA113" i="18"/>
  <c r="W113" i="18"/>
  <c r="S113" i="18"/>
  <c r="O113" i="18"/>
  <c r="K113" i="18"/>
  <c r="G113" i="18"/>
  <c r="AC112" i="18"/>
  <c r="Y112" i="18"/>
  <c r="U112" i="18"/>
  <c r="Q112" i="18"/>
  <c r="M112" i="18"/>
  <c r="I112" i="18"/>
  <c r="D112" i="18"/>
  <c r="C112" i="18" s="1"/>
  <c r="A112" i="18" s="1"/>
  <c r="AA111" i="18"/>
  <c r="W111" i="18"/>
  <c r="S111" i="18"/>
  <c r="O111" i="18"/>
  <c r="K111" i="18"/>
  <c r="G111" i="18"/>
  <c r="AC110" i="18"/>
  <c r="Y110" i="18"/>
  <c r="U110" i="18"/>
  <c r="Q110" i="18"/>
  <c r="M110" i="18"/>
  <c r="I110" i="18"/>
  <c r="D110" i="18"/>
  <c r="C110" i="18" s="1"/>
  <c r="A110" i="18" s="1"/>
  <c r="AA109" i="18"/>
  <c r="W109" i="18"/>
  <c r="S109" i="18"/>
  <c r="O109" i="18"/>
  <c r="K109" i="18"/>
  <c r="G109" i="18"/>
  <c r="AC108" i="18"/>
  <c r="Y108" i="18"/>
  <c r="U108" i="18"/>
  <c r="Q108" i="18"/>
  <c r="M108" i="18"/>
  <c r="I108" i="18"/>
  <c r="D108" i="18"/>
  <c r="C108" i="18" s="1"/>
  <c r="A108" i="18" s="1"/>
  <c r="AA107" i="18"/>
  <c r="W107" i="18"/>
  <c r="S107" i="18"/>
  <c r="O107" i="18"/>
  <c r="K107" i="18"/>
  <c r="G107" i="18"/>
  <c r="AC106" i="18"/>
  <c r="Y106" i="18"/>
  <c r="U106" i="18"/>
  <c r="Q106" i="18"/>
  <c r="M106" i="18"/>
  <c r="I106" i="18"/>
  <c r="D106" i="18"/>
  <c r="C106" i="18" s="1"/>
  <c r="A106" i="18" s="1"/>
  <c r="AA105" i="18"/>
  <c r="W105" i="18"/>
  <c r="S105" i="18"/>
  <c r="O105" i="18"/>
  <c r="K105" i="18"/>
  <c r="G105" i="18"/>
  <c r="AC104" i="18"/>
  <c r="Y104" i="18"/>
  <c r="U104" i="18"/>
  <c r="Q104" i="18"/>
  <c r="M104" i="18"/>
  <c r="I104" i="18"/>
  <c r="D104" i="18"/>
  <c r="C104" i="18" s="1"/>
  <c r="A104" i="18" s="1"/>
  <c r="AA103" i="18"/>
  <c r="W103" i="18"/>
  <c r="S103" i="18"/>
  <c r="O103" i="18"/>
  <c r="K103" i="18"/>
  <c r="G103" i="18"/>
  <c r="AC102" i="18"/>
  <c r="Y102" i="18"/>
  <c r="U102" i="18"/>
  <c r="Q102" i="18"/>
  <c r="M102" i="18"/>
  <c r="I102" i="18"/>
  <c r="D102" i="18"/>
  <c r="C102" i="18" s="1"/>
  <c r="A102" i="18" s="1"/>
  <c r="AA101" i="18"/>
  <c r="V131" i="18"/>
  <c r="N131" i="18"/>
  <c r="F131" i="18"/>
  <c r="X130" i="18"/>
  <c r="P130" i="18"/>
  <c r="H130" i="18"/>
  <c r="Z129" i="18"/>
  <c r="R129" i="18"/>
  <c r="J129" i="18"/>
  <c r="AB128" i="18"/>
  <c r="T128" i="18"/>
  <c r="L128" i="18"/>
  <c r="V127" i="18"/>
  <c r="N127" i="18"/>
  <c r="F127" i="18"/>
  <c r="X126" i="18"/>
  <c r="P126" i="18"/>
  <c r="H126" i="18"/>
  <c r="Z125" i="18"/>
  <c r="R125" i="18"/>
  <c r="J125" i="18"/>
  <c r="AB124" i="18"/>
  <c r="T124" i="18"/>
  <c r="L124" i="18"/>
  <c r="F124" i="18"/>
  <c r="AA123" i="18"/>
  <c r="V123" i="18"/>
  <c r="P123" i="18"/>
  <c r="K123" i="18"/>
  <c r="F123" i="18"/>
  <c r="AB122" i="18"/>
  <c r="X122" i="18"/>
  <c r="T122" i="18"/>
  <c r="P122" i="18"/>
  <c r="L122" i="18"/>
  <c r="H122" i="18"/>
  <c r="Z121" i="18"/>
  <c r="V121" i="18"/>
  <c r="R121" i="18"/>
  <c r="N121" i="18"/>
  <c r="J121" i="18"/>
  <c r="F121" i="18"/>
  <c r="AB120" i="18"/>
  <c r="X120" i="18"/>
  <c r="T120" i="18"/>
  <c r="P120" i="18"/>
  <c r="L120" i="18"/>
  <c r="H120" i="18"/>
  <c r="Z119" i="18"/>
  <c r="V119" i="18"/>
  <c r="R119" i="18"/>
  <c r="N119" i="18"/>
  <c r="J119" i="18"/>
  <c r="F119" i="18"/>
  <c r="AB118" i="18"/>
  <c r="X118" i="18"/>
  <c r="T118" i="18"/>
  <c r="P118" i="18"/>
  <c r="L118" i="18"/>
  <c r="H118" i="18"/>
  <c r="Z117" i="18"/>
  <c r="V117" i="18"/>
  <c r="R117" i="18"/>
  <c r="N117" i="18"/>
  <c r="J117" i="18"/>
  <c r="F117" i="18"/>
  <c r="AB116" i="18"/>
  <c r="X116" i="18"/>
  <c r="T116" i="18"/>
  <c r="P116" i="18"/>
  <c r="L116" i="18"/>
  <c r="H116" i="18"/>
  <c r="Z115" i="18"/>
  <c r="V115" i="18"/>
  <c r="R115" i="18"/>
  <c r="N115" i="18"/>
  <c r="J115" i="18"/>
  <c r="F115" i="18"/>
  <c r="AB114" i="18"/>
  <c r="X114" i="18"/>
  <c r="T114" i="18"/>
  <c r="P114" i="18"/>
  <c r="L114" i="18"/>
  <c r="H114" i="18"/>
  <c r="Z113" i="18"/>
  <c r="V113" i="18"/>
  <c r="R113" i="18"/>
  <c r="N113" i="18"/>
  <c r="J113" i="18"/>
  <c r="F113" i="18"/>
  <c r="AB112" i="18"/>
  <c r="X112" i="18"/>
  <c r="T112" i="18"/>
  <c r="P112" i="18"/>
  <c r="L112" i="18"/>
  <c r="H112" i="18"/>
  <c r="Z111" i="18"/>
  <c r="V111" i="18"/>
  <c r="R111" i="18"/>
  <c r="N111" i="18"/>
  <c r="J111" i="18"/>
  <c r="F111" i="18"/>
  <c r="AB110" i="18"/>
  <c r="X110" i="18"/>
  <c r="T110" i="18"/>
  <c r="P110" i="18"/>
  <c r="L110" i="18"/>
  <c r="H110" i="18"/>
  <c r="Z109" i="18"/>
  <c r="V109" i="18"/>
  <c r="R109" i="18"/>
  <c r="N109" i="18"/>
  <c r="J109" i="18"/>
  <c r="F109" i="18"/>
  <c r="AB108" i="18"/>
  <c r="X108" i="18"/>
  <c r="T108" i="18"/>
  <c r="P108" i="18"/>
  <c r="L108" i="18"/>
  <c r="H108" i="18"/>
  <c r="Z107" i="18"/>
  <c r="V107" i="18"/>
  <c r="R107" i="18"/>
  <c r="N107" i="18"/>
  <c r="J107" i="18"/>
  <c r="F107" i="18"/>
  <c r="AB106" i="18"/>
  <c r="X106" i="18"/>
  <c r="T106" i="18"/>
  <c r="P106" i="18"/>
  <c r="L106" i="18"/>
  <c r="H106" i="18"/>
  <c r="Z105" i="18"/>
  <c r="V105" i="18"/>
  <c r="R105" i="18"/>
  <c r="N105" i="18"/>
  <c r="J105" i="18"/>
  <c r="F105" i="18"/>
  <c r="AB104" i="18"/>
  <c r="X104" i="18"/>
  <c r="T104" i="18"/>
  <c r="P104" i="18"/>
  <c r="L104" i="18"/>
  <c r="H104" i="18"/>
  <c r="Z103" i="18"/>
  <c r="V103" i="18"/>
  <c r="R103" i="18"/>
  <c r="N103" i="18"/>
  <c r="J103" i="18"/>
  <c r="F103" i="18"/>
  <c r="AB102" i="18"/>
  <c r="X102" i="18"/>
  <c r="T102" i="18"/>
  <c r="P102" i="18"/>
  <c r="L102" i="18"/>
  <c r="H102" i="18"/>
  <c r="Z101" i="18"/>
  <c r="V101" i="18"/>
  <c r="W101" i="18"/>
  <c r="Q101" i="18"/>
  <c r="M101" i="18"/>
  <c r="I101" i="18"/>
  <c r="D101" i="18"/>
  <c r="C101" i="18" s="1"/>
  <c r="A101" i="18" s="1"/>
  <c r="AA100" i="18"/>
  <c r="W100" i="18"/>
  <c r="S100" i="18"/>
  <c r="O100" i="18"/>
  <c r="K100" i="18"/>
  <c r="G100" i="18"/>
  <c r="AC99" i="18"/>
  <c r="Y99" i="18"/>
  <c r="U99" i="18"/>
  <c r="Q99" i="18"/>
  <c r="M99" i="18"/>
  <c r="I99" i="18"/>
  <c r="D99" i="18"/>
  <c r="C99" i="18" s="1"/>
  <c r="A99" i="18" s="1"/>
  <c r="AA98" i="18"/>
  <c r="W98" i="18"/>
  <c r="S98" i="18"/>
  <c r="O98" i="18"/>
  <c r="K98" i="18"/>
  <c r="G98" i="18"/>
  <c r="AC97" i="18"/>
  <c r="Y97" i="18"/>
  <c r="U97" i="18"/>
  <c r="Q97" i="18"/>
  <c r="M97" i="18"/>
  <c r="I97" i="18"/>
  <c r="D97" i="18"/>
  <c r="C97" i="18" s="1"/>
  <c r="A97" i="18" s="1"/>
  <c r="AA96" i="18"/>
  <c r="W96" i="18"/>
  <c r="S96" i="18"/>
  <c r="O96" i="18"/>
  <c r="K96" i="18"/>
  <c r="G96" i="18"/>
  <c r="AC95" i="18"/>
  <c r="Y95" i="18"/>
  <c r="U95" i="18"/>
  <c r="Q95" i="18"/>
  <c r="M95" i="18"/>
  <c r="I95" i="18"/>
  <c r="D95" i="18"/>
  <c r="C95" i="18" s="1"/>
  <c r="A95" i="18" s="1"/>
  <c r="AA94" i="18"/>
  <c r="W94" i="18"/>
  <c r="S94" i="18"/>
  <c r="O94" i="18"/>
  <c r="K94" i="18"/>
  <c r="G94" i="18"/>
  <c r="AC93" i="18"/>
  <c r="Y93" i="18"/>
  <c r="U93" i="18"/>
  <c r="Q93" i="18"/>
  <c r="M93" i="18"/>
  <c r="I93" i="18"/>
  <c r="D93" i="18"/>
  <c r="C93" i="18" s="1"/>
  <c r="A93" i="18" s="1"/>
  <c r="AA92" i="18"/>
  <c r="W92" i="18"/>
  <c r="S92" i="18"/>
  <c r="O92" i="18"/>
  <c r="K92" i="18"/>
  <c r="G92" i="18"/>
  <c r="AC91" i="18"/>
  <c r="Y91" i="18"/>
  <c r="U91" i="18"/>
  <c r="Q91" i="18"/>
  <c r="M91" i="18"/>
  <c r="I91" i="18"/>
  <c r="D91" i="18"/>
  <c r="C91" i="18" s="1"/>
  <c r="A91" i="18" s="1"/>
  <c r="AA90" i="18"/>
  <c r="W90" i="18"/>
  <c r="S90" i="18"/>
  <c r="O90" i="18"/>
  <c r="K90" i="18"/>
  <c r="G90" i="18"/>
  <c r="AC89" i="18"/>
  <c r="Y89" i="18"/>
  <c r="U89" i="18"/>
  <c r="Q89" i="18"/>
  <c r="M89" i="18"/>
  <c r="I89" i="18"/>
  <c r="D89" i="18"/>
  <c r="C89" i="18" s="1"/>
  <c r="A89" i="18" s="1"/>
  <c r="AA88" i="18"/>
  <c r="W88" i="18"/>
  <c r="S88" i="18"/>
  <c r="O88" i="18"/>
  <c r="K88" i="18"/>
  <c r="G88" i="18"/>
  <c r="AC87" i="18"/>
  <c r="Y87" i="18"/>
  <c r="U87" i="18"/>
  <c r="Q87" i="18"/>
  <c r="M87" i="18"/>
  <c r="I87" i="18"/>
  <c r="D87" i="18"/>
  <c r="C87" i="18" s="1"/>
  <c r="A87" i="18" s="1"/>
  <c r="AA86" i="18"/>
  <c r="W86" i="18"/>
  <c r="S86" i="18"/>
  <c r="O86" i="18"/>
  <c r="K86" i="18"/>
  <c r="G86" i="18"/>
  <c r="AC85" i="18"/>
  <c r="Y85" i="18"/>
  <c r="U85" i="18"/>
  <c r="Q85" i="18"/>
  <c r="M85" i="18"/>
  <c r="I85" i="18"/>
  <c r="D85" i="18"/>
  <c r="C85" i="18" s="1"/>
  <c r="A85" i="18" s="1"/>
  <c r="AA84" i="18"/>
  <c r="W84" i="18"/>
  <c r="S84" i="18"/>
  <c r="O84" i="18"/>
  <c r="K84" i="18"/>
  <c r="G84" i="18"/>
  <c r="AC83" i="18"/>
  <c r="Y83" i="18"/>
  <c r="U83" i="18"/>
  <c r="Q83" i="18"/>
  <c r="M83" i="18"/>
  <c r="I83" i="18"/>
  <c r="D83" i="18"/>
  <c r="C83" i="18" s="1"/>
  <c r="A83" i="18" s="1"/>
  <c r="AA82" i="18"/>
  <c r="W82" i="18"/>
  <c r="S82" i="18"/>
  <c r="O82" i="18"/>
  <c r="K82" i="18"/>
  <c r="G82" i="18"/>
  <c r="AC81" i="18"/>
  <c r="Y81" i="18"/>
  <c r="U81" i="18"/>
  <c r="Q81" i="18"/>
  <c r="M81" i="18"/>
  <c r="I81" i="18"/>
  <c r="D81" i="18"/>
  <c r="C81" i="18" s="1"/>
  <c r="A81" i="18" s="1"/>
  <c r="AA80" i="18"/>
  <c r="W80" i="18"/>
  <c r="S80" i="18"/>
  <c r="O80" i="18"/>
  <c r="K80" i="18"/>
  <c r="G80" i="18"/>
  <c r="AC79" i="18"/>
  <c r="Y79" i="18"/>
  <c r="U79" i="18"/>
  <c r="Q79" i="18"/>
  <c r="M79" i="18"/>
  <c r="I79" i="18"/>
  <c r="D79" i="18"/>
  <c r="C79" i="18" s="1"/>
  <c r="A79" i="18" s="1"/>
  <c r="AA78" i="18"/>
  <c r="W78" i="18"/>
  <c r="S78" i="18"/>
  <c r="O78" i="18"/>
  <c r="K78" i="18"/>
  <c r="G78" i="18"/>
  <c r="AC77" i="18"/>
  <c r="T101" i="18"/>
  <c r="P101" i="18"/>
  <c r="L101" i="18"/>
  <c r="H101" i="18"/>
  <c r="Z100" i="18"/>
  <c r="V100" i="18"/>
  <c r="R100" i="18"/>
  <c r="N100" i="18"/>
  <c r="J100" i="18"/>
  <c r="F100" i="18"/>
  <c r="AB99" i="18"/>
  <c r="X99" i="18"/>
  <c r="T99" i="18"/>
  <c r="P99" i="18"/>
  <c r="L99" i="18"/>
  <c r="H99" i="18"/>
  <c r="Z98" i="18"/>
  <c r="V98" i="18"/>
  <c r="R98" i="18"/>
  <c r="N98" i="18"/>
  <c r="J98" i="18"/>
  <c r="F98" i="18"/>
  <c r="AB97" i="18"/>
  <c r="X97" i="18"/>
  <c r="T97" i="18"/>
  <c r="P97" i="18"/>
  <c r="L97" i="18"/>
  <c r="H97" i="18"/>
  <c r="Z96" i="18"/>
  <c r="V96" i="18"/>
  <c r="R96" i="18"/>
  <c r="N96" i="18"/>
  <c r="J96" i="18"/>
  <c r="F96" i="18"/>
  <c r="AB95" i="18"/>
  <c r="X95" i="18"/>
  <c r="T95" i="18"/>
  <c r="P95" i="18"/>
  <c r="L95" i="18"/>
  <c r="H95" i="18"/>
  <c r="Z94" i="18"/>
  <c r="V94" i="18"/>
  <c r="R94" i="18"/>
  <c r="N94" i="18"/>
  <c r="J94" i="18"/>
  <c r="F94" i="18"/>
  <c r="AB93" i="18"/>
  <c r="X93" i="18"/>
  <c r="T93" i="18"/>
  <c r="P93" i="18"/>
  <c r="L93" i="18"/>
  <c r="H93" i="18"/>
  <c r="Z92" i="18"/>
  <c r="V92" i="18"/>
  <c r="R92" i="18"/>
  <c r="N92" i="18"/>
  <c r="J92" i="18"/>
  <c r="F92" i="18"/>
  <c r="AB91" i="18"/>
  <c r="X91" i="18"/>
  <c r="T91" i="18"/>
  <c r="P91" i="18"/>
  <c r="L91" i="18"/>
  <c r="H91" i="18"/>
  <c r="Z90" i="18"/>
  <c r="V90" i="18"/>
  <c r="R90" i="18"/>
  <c r="N90" i="18"/>
  <c r="J90" i="18"/>
  <c r="F90" i="18"/>
  <c r="AB89" i="18"/>
  <c r="X89" i="18"/>
  <c r="T89" i="18"/>
  <c r="P89" i="18"/>
  <c r="L89" i="18"/>
  <c r="H89" i="18"/>
  <c r="Z88" i="18"/>
  <c r="V88" i="18"/>
  <c r="R88" i="18"/>
  <c r="N88" i="18"/>
  <c r="J88" i="18"/>
  <c r="F88" i="18"/>
  <c r="AB87" i="18"/>
  <c r="X87" i="18"/>
  <c r="T87" i="18"/>
  <c r="P87" i="18"/>
  <c r="L87" i="18"/>
  <c r="H87" i="18"/>
  <c r="Z86" i="18"/>
  <c r="V86" i="18"/>
  <c r="R86" i="18"/>
  <c r="N86" i="18"/>
  <c r="J86" i="18"/>
  <c r="F86" i="18"/>
  <c r="AB85" i="18"/>
  <c r="X85" i="18"/>
  <c r="T85" i="18"/>
  <c r="P85" i="18"/>
  <c r="L85" i="18"/>
  <c r="H85" i="18"/>
  <c r="Z84" i="18"/>
  <c r="V84" i="18"/>
  <c r="R84" i="18"/>
  <c r="N84" i="18"/>
  <c r="J84" i="18"/>
  <c r="F84" i="18"/>
  <c r="AB83" i="18"/>
  <c r="X83" i="18"/>
  <c r="T83" i="18"/>
  <c r="P83" i="18"/>
  <c r="L83" i="18"/>
  <c r="H83" i="18"/>
  <c r="Z82" i="18"/>
  <c r="V82" i="18"/>
  <c r="R82" i="18"/>
  <c r="N82" i="18"/>
  <c r="J82" i="18"/>
  <c r="F82" i="18"/>
  <c r="AB81" i="18"/>
  <c r="X81" i="18"/>
  <c r="T81" i="18"/>
  <c r="P81" i="18"/>
  <c r="L81" i="18"/>
  <c r="H81" i="18"/>
  <c r="Z80" i="18"/>
  <c r="V80" i="18"/>
  <c r="R80" i="18"/>
  <c r="N80" i="18"/>
  <c r="J80" i="18"/>
  <c r="F80" i="18"/>
  <c r="AB79" i="18"/>
  <c r="X79" i="18"/>
  <c r="T79" i="18"/>
  <c r="P79" i="18"/>
  <c r="L79" i="18"/>
  <c r="H79" i="18"/>
  <c r="Z78" i="18"/>
  <c r="V78" i="18"/>
  <c r="R78" i="18"/>
  <c r="N78" i="18"/>
  <c r="J78" i="18"/>
  <c r="F78" i="18"/>
  <c r="AB77" i="18"/>
  <c r="X77" i="18"/>
  <c r="T77" i="18"/>
  <c r="P77" i="18"/>
  <c r="L77" i="18"/>
  <c r="H77" i="18"/>
  <c r="Z76" i="18"/>
  <c r="V76" i="18"/>
  <c r="R76" i="18"/>
  <c r="S101" i="18"/>
  <c r="O101" i="18"/>
  <c r="K101" i="18"/>
  <c r="G101" i="18"/>
  <c r="AC100" i="18"/>
  <c r="Y100" i="18"/>
  <c r="U100" i="18"/>
  <c r="Q100" i="18"/>
  <c r="M100" i="18"/>
  <c r="I100" i="18"/>
  <c r="D100" i="18"/>
  <c r="C100" i="18" s="1"/>
  <c r="A100" i="18" s="1"/>
  <c r="AA99" i="18"/>
  <c r="W99" i="18"/>
  <c r="S99" i="18"/>
  <c r="O99" i="18"/>
  <c r="K99" i="18"/>
  <c r="G99" i="18"/>
  <c r="AC98" i="18"/>
  <c r="Y98" i="18"/>
  <c r="U98" i="18"/>
  <c r="Q98" i="18"/>
  <c r="M98" i="18"/>
  <c r="I98" i="18"/>
  <c r="D98" i="18"/>
  <c r="C98" i="18" s="1"/>
  <c r="A98" i="18" s="1"/>
  <c r="AA97" i="18"/>
  <c r="W97" i="18"/>
  <c r="S97" i="18"/>
  <c r="O97" i="18"/>
  <c r="K97" i="18"/>
  <c r="G97" i="18"/>
  <c r="AC96" i="18"/>
  <c r="Y96" i="18"/>
  <c r="U96" i="18"/>
  <c r="Q96" i="18"/>
  <c r="M96" i="18"/>
  <c r="I96" i="18"/>
  <c r="D96" i="18"/>
  <c r="C96" i="18" s="1"/>
  <c r="A96" i="18" s="1"/>
  <c r="AA95" i="18"/>
  <c r="W95" i="18"/>
  <c r="S95" i="18"/>
  <c r="O95" i="18"/>
  <c r="K95" i="18"/>
  <c r="G95" i="18"/>
  <c r="AC94" i="18"/>
  <c r="Y94" i="18"/>
  <c r="U94" i="18"/>
  <c r="Q94" i="18"/>
  <c r="M94" i="18"/>
  <c r="I94" i="18"/>
  <c r="D94" i="18"/>
  <c r="C94" i="18" s="1"/>
  <c r="A94" i="18" s="1"/>
  <c r="AA93" i="18"/>
  <c r="W93" i="18"/>
  <c r="S93" i="18"/>
  <c r="O93" i="18"/>
  <c r="K93" i="18"/>
  <c r="G93" i="18"/>
  <c r="AC92" i="18"/>
  <c r="Y92" i="18"/>
  <c r="U92" i="18"/>
  <c r="Q92" i="18"/>
  <c r="M92" i="18"/>
  <c r="I92" i="18"/>
  <c r="D92" i="18"/>
  <c r="C92" i="18" s="1"/>
  <c r="A92" i="18" s="1"/>
  <c r="AA91" i="18"/>
  <c r="W91" i="18"/>
  <c r="S91" i="18"/>
  <c r="O91" i="18"/>
  <c r="K91" i="18"/>
  <c r="G91" i="18"/>
  <c r="AC90" i="18"/>
  <c r="Y90" i="18"/>
  <c r="U90" i="18"/>
  <c r="Q90" i="18"/>
  <c r="M90" i="18"/>
  <c r="I90" i="18"/>
  <c r="D90" i="18"/>
  <c r="C90" i="18" s="1"/>
  <c r="A90" i="18" s="1"/>
  <c r="AA89" i="18"/>
  <c r="W89" i="18"/>
  <c r="S89" i="18"/>
  <c r="O89" i="18"/>
  <c r="K89" i="18"/>
  <c r="G89" i="18"/>
  <c r="AC88" i="18"/>
  <c r="Y88" i="18"/>
  <c r="U88" i="18"/>
  <c r="Q88" i="18"/>
  <c r="M88" i="18"/>
  <c r="I88" i="18"/>
  <c r="D88" i="18"/>
  <c r="C88" i="18" s="1"/>
  <c r="A88" i="18" s="1"/>
  <c r="AA87" i="18"/>
  <c r="W87" i="18"/>
  <c r="S87" i="18"/>
  <c r="O87" i="18"/>
  <c r="K87" i="18"/>
  <c r="G87" i="18"/>
  <c r="AC86" i="18"/>
  <c r="Y86" i="18"/>
  <c r="U86" i="18"/>
  <c r="Q86" i="18"/>
  <c r="M86" i="18"/>
  <c r="I86" i="18"/>
  <c r="D86" i="18"/>
  <c r="C86" i="18" s="1"/>
  <c r="A86" i="18" s="1"/>
  <c r="AA85" i="18"/>
  <c r="W85" i="18"/>
  <c r="S85" i="18"/>
  <c r="O85" i="18"/>
  <c r="K85" i="18"/>
  <c r="G85" i="18"/>
  <c r="AC84" i="18"/>
  <c r="Y84" i="18"/>
  <c r="U84" i="18"/>
  <c r="Q84" i="18"/>
  <c r="M84" i="18"/>
  <c r="I84" i="18"/>
  <c r="D84" i="18"/>
  <c r="C84" i="18" s="1"/>
  <c r="A84" i="18" s="1"/>
  <c r="AA83" i="18"/>
  <c r="W83" i="18"/>
  <c r="S83" i="18"/>
  <c r="O83" i="18"/>
  <c r="K83" i="18"/>
  <c r="G83" i="18"/>
  <c r="AC82" i="18"/>
  <c r="Y82" i="18"/>
  <c r="U82" i="18"/>
  <c r="Q82" i="18"/>
  <c r="M82" i="18"/>
  <c r="I82" i="18"/>
  <c r="D82" i="18"/>
  <c r="C82" i="18" s="1"/>
  <c r="A82" i="18" s="1"/>
  <c r="AA81" i="18"/>
  <c r="W81" i="18"/>
  <c r="S81" i="18"/>
  <c r="O81" i="18"/>
  <c r="K81" i="18"/>
  <c r="G81" i="18"/>
  <c r="AC80" i="18"/>
  <c r="Y80" i="18"/>
  <c r="U80" i="18"/>
  <c r="Q80" i="18"/>
  <c r="M80" i="18"/>
  <c r="I80" i="18"/>
  <c r="D80" i="18"/>
  <c r="C80" i="18" s="1"/>
  <c r="A80" i="18" s="1"/>
  <c r="AA79" i="18"/>
  <c r="W79" i="18"/>
  <c r="S79" i="18"/>
  <c r="O79" i="18"/>
  <c r="K79" i="18"/>
  <c r="G79" i="18"/>
  <c r="AC78" i="18"/>
  <c r="Y78" i="18"/>
  <c r="U78" i="18"/>
  <c r="Q78" i="18"/>
  <c r="M78" i="18"/>
  <c r="I78" i="18"/>
  <c r="D78" i="18"/>
  <c r="C78" i="18" s="1"/>
  <c r="A78" i="18" s="1"/>
  <c r="AA77" i="18"/>
  <c r="W77" i="18"/>
  <c r="S77" i="18"/>
  <c r="O77" i="18"/>
  <c r="K77" i="18"/>
  <c r="G77" i="18"/>
  <c r="AC76" i="18"/>
  <c r="Y76" i="18"/>
  <c r="U76" i="18"/>
  <c r="Q76" i="18"/>
  <c r="M76" i="18"/>
  <c r="I76" i="18"/>
  <c r="D76" i="18"/>
  <c r="C76" i="18" s="1"/>
  <c r="A76" i="18" s="1"/>
  <c r="AA75" i="18"/>
  <c r="W75" i="18"/>
  <c r="S75" i="18"/>
  <c r="R101" i="18"/>
  <c r="N101" i="18"/>
  <c r="J101" i="18"/>
  <c r="F101" i="18"/>
  <c r="AB100" i="18"/>
  <c r="X100" i="18"/>
  <c r="T100" i="18"/>
  <c r="P100" i="18"/>
  <c r="L100" i="18"/>
  <c r="H100" i="18"/>
  <c r="Z99" i="18"/>
  <c r="V99" i="18"/>
  <c r="R99" i="18"/>
  <c r="N99" i="18"/>
  <c r="J99" i="18"/>
  <c r="F99" i="18"/>
  <c r="AB98" i="18"/>
  <c r="X98" i="18"/>
  <c r="T98" i="18"/>
  <c r="P98" i="18"/>
  <c r="L98" i="18"/>
  <c r="H98" i="18"/>
  <c r="Z97" i="18"/>
  <c r="V97" i="18"/>
  <c r="R97" i="18"/>
  <c r="N97" i="18"/>
  <c r="J97" i="18"/>
  <c r="F97" i="18"/>
  <c r="AB96" i="18"/>
  <c r="X96" i="18"/>
  <c r="T96" i="18"/>
  <c r="P96" i="18"/>
  <c r="L96" i="18"/>
  <c r="H96" i="18"/>
  <c r="Z95" i="18"/>
  <c r="V95" i="18"/>
  <c r="R95" i="18"/>
  <c r="N95" i="18"/>
  <c r="J95" i="18"/>
  <c r="F95" i="18"/>
  <c r="AB94" i="18"/>
  <c r="X94" i="18"/>
  <c r="T94" i="18"/>
  <c r="P94" i="18"/>
  <c r="L94" i="18"/>
  <c r="H94" i="18"/>
  <c r="Z93" i="18"/>
  <c r="V93" i="18"/>
  <c r="R93" i="18"/>
  <c r="N93" i="18"/>
  <c r="J93" i="18"/>
  <c r="F93" i="18"/>
  <c r="AB92" i="18"/>
  <c r="X92" i="18"/>
  <c r="T92" i="18"/>
  <c r="P92" i="18"/>
  <c r="L92" i="18"/>
  <c r="H92" i="18"/>
  <c r="Z91" i="18"/>
  <c r="V91" i="18"/>
  <c r="R91" i="18"/>
  <c r="N91" i="18"/>
  <c r="J91" i="18"/>
  <c r="F91" i="18"/>
  <c r="AB90" i="18"/>
  <c r="X90" i="18"/>
  <c r="T90" i="18"/>
  <c r="P90" i="18"/>
  <c r="L90" i="18"/>
  <c r="H90" i="18"/>
  <c r="Z89" i="18"/>
  <c r="V89" i="18"/>
  <c r="R89" i="18"/>
  <c r="N89" i="18"/>
  <c r="J89" i="18"/>
  <c r="F89" i="18"/>
  <c r="AB88" i="18"/>
  <c r="X88" i="18"/>
  <c r="T88" i="18"/>
  <c r="P88" i="18"/>
  <c r="L88" i="18"/>
  <c r="H88" i="18"/>
  <c r="Z87" i="18"/>
  <c r="V87" i="18"/>
  <c r="R87" i="18"/>
  <c r="N87" i="18"/>
  <c r="J87" i="18"/>
  <c r="F87" i="18"/>
  <c r="AB86" i="18"/>
  <c r="X86" i="18"/>
  <c r="T86" i="18"/>
  <c r="P86" i="18"/>
  <c r="L86" i="18"/>
  <c r="H86" i="18"/>
  <c r="Z85" i="18"/>
  <c r="V85" i="18"/>
  <c r="R85" i="18"/>
  <c r="N85" i="18"/>
  <c r="J85" i="18"/>
  <c r="F85" i="18"/>
  <c r="AB84" i="18"/>
  <c r="X84" i="18"/>
  <c r="T84" i="18"/>
  <c r="P84" i="18"/>
  <c r="L84" i="18"/>
  <c r="H84" i="18"/>
  <c r="Z83" i="18"/>
  <c r="V83" i="18"/>
  <c r="R83" i="18"/>
  <c r="N83" i="18"/>
  <c r="J83" i="18"/>
  <c r="F83" i="18"/>
  <c r="AB82" i="18"/>
  <c r="X82" i="18"/>
  <c r="T82" i="18"/>
  <c r="P82" i="18"/>
  <c r="L82" i="18"/>
  <c r="H82" i="18"/>
  <c r="Z81" i="18"/>
  <c r="V81" i="18"/>
  <c r="R81" i="18"/>
  <c r="N81" i="18"/>
  <c r="J81" i="18"/>
  <c r="F81" i="18"/>
  <c r="AB80" i="18"/>
  <c r="X80" i="18"/>
  <c r="T80" i="18"/>
  <c r="P80" i="18"/>
  <c r="L80" i="18"/>
  <c r="H80" i="18"/>
  <c r="Z79" i="18"/>
  <c r="V79" i="18"/>
  <c r="R79" i="18"/>
  <c r="N79" i="18"/>
  <c r="J79" i="18"/>
  <c r="F79" i="18"/>
  <c r="AB78" i="18"/>
  <c r="X78" i="18"/>
  <c r="T78" i="18"/>
  <c r="P78" i="18"/>
  <c r="L78" i="18"/>
  <c r="H78" i="18"/>
  <c r="Z77" i="18"/>
  <c r="V77" i="18"/>
  <c r="R77" i="18"/>
  <c r="N77" i="18"/>
  <c r="J77" i="18"/>
  <c r="F77" i="18"/>
  <c r="AB76" i="18"/>
  <c r="X76" i="18"/>
  <c r="T76" i="18"/>
  <c r="P76" i="18"/>
  <c r="L76" i="18"/>
  <c r="H76" i="18"/>
  <c r="Z75" i="18"/>
  <c r="V75" i="18"/>
  <c r="R75" i="18"/>
  <c r="N75" i="18"/>
  <c r="Y77" i="18"/>
  <c r="I77" i="18"/>
  <c r="S76" i="18"/>
  <c r="J76" i="18"/>
  <c r="AB75" i="18"/>
  <c r="T75" i="18"/>
  <c r="M75" i="18"/>
  <c r="I75" i="18"/>
  <c r="D75" i="18"/>
  <c r="C75" i="18" s="1"/>
  <c r="A75" i="18" s="1"/>
  <c r="AA74" i="18"/>
  <c r="W74" i="18"/>
  <c r="S74" i="18"/>
  <c r="O74" i="18"/>
  <c r="K74" i="18"/>
  <c r="G74" i="18"/>
  <c r="AC73" i="18"/>
  <c r="Y73" i="18"/>
  <c r="U73" i="18"/>
  <c r="Q73" i="18"/>
  <c r="M73" i="18"/>
  <c r="I73" i="18"/>
  <c r="D73" i="18"/>
  <c r="C73" i="18" s="1"/>
  <c r="A73" i="18" s="1"/>
  <c r="AA72" i="18"/>
  <c r="W72" i="18"/>
  <c r="S72" i="18"/>
  <c r="O72" i="18"/>
  <c r="K72" i="18"/>
  <c r="G72" i="18"/>
  <c r="AC71" i="18"/>
  <c r="Y71" i="18"/>
  <c r="U71" i="18"/>
  <c r="Q71" i="18"/>
  <c r="M71" i="18"/>
  <c r="I71" i="18"/>
  <c r="D71" i="18"/>
  <c r="C71" i="18" s="1"/>
  <c r="A71" i="18" s="1"/>
  <c r="AA70" i="18"/>
  <c r="W70" i="18"/>
  <c r="S70" i="18"/>
  <c r="O70" i="18"/>
  <c r="K70" i="18"/>
  <c r="G70" i="18"/>
  <c r="AC69" i="18"/>
  <c r="Y69" i="18"/>
  <c r="U69" i="18"/>
  <c r="Q69" i="18"/>
  <c r="M69" i="18"/>
  <c r="I69" i="18"/>
  <c r="D69" i="18"/>
  <c r="C69" i="18" s="1"/>
  <c r="A69" i="18" s="1"/>
  <c r="AA68" i="18"/>
  <c r="W68" i="18"/>
  <c r="S68" i="18"/>
  <c r="O68" i="18"/>
  <c r="K68" i="18"/>
  <c r="G68" i="18"/>
  <c r="AC67" i="18"/>
  <c r="Y67" i="18"/>
  <c r="U67" i="18"/>
  <c r="Q67" i="18"/>
  <c r="M67" i="18"/>
  <c r="I67" i="18"/>
  <c r="D67" i="18"/>
  <c r="C67" i="18" s="1"/>
  <c r="A67" i="18" s="1"/>
  <c r="AA66" i="18"/>
  <c r="W66" i="18"/>
  <c r="S66" i="18"/>
  <c r="O66" i="18"/>
  <c r="K66" i="18"/>
  <c r="G66" i="18"/>
  <c r="AC65" i="18"/>
  <c r="Y65" i="18"/>
  <c r="U65" i="18"/>
  <c r="Q65" i="18"/>
  <c r="M65" i="18"/>
  <c r="I65" i="18"/>
  <c r="D65" i="18"/>
  <c r="C65" i="18" s="1"/>
  <c r="A65" i="18" s="1"/>
  <c r="AA64" i="18"/>
  <c r="W64" i="18"/>
  <c r="S64" i="18"/>
  <c r="O64" i="18"/>
  <c r="K64" i="18"/>
  <c r="G64" i="18"/>
  <c r="AC63" i="18"/>
  <c r="Y63" i="18"/>
  <c r="U63" i="18"/>
  <c r="Q63" i="18"/>
  <c r="M63" i="18"/>
  <c r="I63" i="18"/>
  <c r="D63" i="18"/>
  <c r="C63" i="18" s="1"/>
  <c r="A63" i="18" s="1"/>
  <c r="AA62" i="18"/>
  <c r="W62" i="18"/>
  <c r="S62" i="18"/>
  <c r="O62" i="18"/>
  <c r="K62" i="18"/>
  <c r="G62" i="18"/>
  <c r="AC61" i="18"/>
  <c r="Y61" i="18"/>
  <c r="U61" i="18"/>
  <c r="Q61" i="18"/>
  <c r="M61" i="18"/>
  <c r="I61" i="18"/>
  <c r="D61" i="18"/>
  <c r="C61" i="18" s="1"/>
  <c r="A61" i="18" s="1"/>
  <c r="AA60" i="18"/>
  <c r="W60" i="18"/>
  <c r="S60" i="18"/>
  <c r="O60" i="18"/>
  <c r="K60" i="18"/>
  <c r="G60" i="18"/>
  <c r="AC59" i="18"/>
  <c r="Y59" i="18"/>
  <c r="U59" i="18"/>
  <c r="Q59" i="18"/>
  <c r="M59" i="18"/>
  <c r="I59" i="18"/>
  <c r="D59" i="18"/>
  <c r="C59" i="18" s="1"/>
  <c r="A59" i="18" s="1"/>
  <c r="AA58" i="18"/>
  <c r="W58" i="18"/>
  <c r="S58" i="18"/>
  <c r="O58" i="18"/>
  <c r="K58" i="18"/>
  <c r="G58" i="18"/>
  <c r="AC57" i="18"/>
  <c r="Y57" i="18"/>
  <c r="U57" i="18"/>
  <c r="Q57" i="18"/>
  <c r="M57" i="18"/>
  <c r="I57" i="18"/>
  <c r="D57" i="18"/>
  <c r="C57" i="18" s="1"/>
  <c r="A57" i="18" s="1"/>
  <c r="AA56" i="18"/>
  <c r="W56" i="18"/>
  <c r="S56" i="18"/>
  <c r="O56" i="18"/>
  <c r="K56" i="18"/>
  <c r="G56" i="18"/>
  <c r="AC55" i="18"/>
  <c r="Y55" i="18"/>
  <c r="U55" i="18"/>
  <c r="Q55" i="18"/>
  <c r="M55" i="18"/>
  <c r="I55" i="18"/>
  <c r="D55" i="18"/>
  <c r="C55" i="18" s="1"/>
  <c r="A55" i="18" s="1"/>
  <c r="AA54" i="18"/>
  <c r="W54" i="18"/>
  <c r="S54" i="18"/>
  <c r="O54" i="18"/>
  <c r="K54" i="18"/>
  <c r="G54" i="18"/>
  <c r="AC53" i="18"/>
  <c r="Y53" i="18"/>
  <c r="U53" i="18"/>
  <c r="Q53" i="18"/>
  <c r="M53" i="18"/>
  <c r="I53" i="18"/>
  <c r="D53" i="18"/>
  <c r="C53" i="18" s="1"/>
  <c r="A53" i="18" s="1"/>
  <c r="AA52" i="18"/>
  <c r="W52" i="18"/>
  <c r="S52" i="18"/>
  <c r="O52" i="18"/>
  <c r="K52" i="18"/>
  <c r="G52" i="18"/>
  <c r="AC51" i="18"/>
  <c r="Y51" i="18"/>
  <c r="U51" i="18"/>
  <c r="Q51" i="18"/>
  <c r="M51" i="18"/>
  <c r="I51" i="18"/>
  <c r="D51" i="18"/>
  <c r="C51" i="18" s="1"/>
  <c r="A51" i="18" s="1"/>
  <c r="AA50" i="18"/>
  <c r="W50" i="18"/>
  <c r="S50" i="18"/>
  <c r="O50" i="18"/>
  <c r="K50" i="18"/>
  <c r="G50" i="18"/>
  <c r="AC49" i="18"/>
  <c r="Y49" i="18"/>
  <c r="U49" i="18"/>
  <c r="Q49" i="18"/>
  <c r="U77" i="18"/>
  <c r="D77" i="18"/>
  <c r="C77" i="18" s="1"/>
  <c r="A77" i="18" s="1"/>
  <c r="O76" i="18"/>
  <c r="G76" i="18"/>
  <c r="Y75" i="18"/>
  <c r="Q75" i="18"/>
  <c r="L75" i="18"/>
  <c r="H75" i="18"/>
  <c r="Z74" i="18"/>
  <c r="V74" i="18"/>
  <c r="R74" i="18"/>
  <c r="N74" i="18"/>
  <c r="J74" i="18"/>
  <c r="F74" i="18"/>
  <c r="AB73" i="18"/>
  <c r="X73" i="18"/>
  <c r="T73" i="18"/>
  <c r="P73" i="18"/>
  <c r="L73" i="18"/>
  <c r="H73" i="18"/>
  <c r="Z72" i="18"/>
  <c r="V72" i="18"/>
  <c r="R72" i="18"/>
  <c r="N72" i="18"/>
  <c r="J72" i="18"/>
  <c r="F72" i="18"/>
  <c r="AB71" i="18"/>
  <c r="X71" i="18"/>
  <c r="T71" i="18"/>
  <c r="P71" i="18"/>
  <c r="L71" i="18"/>
  <c r="H71" i="18"/>
  <c r="Z70" i="18"/>
  <c r="V70" i="18"/>
  <c r="R70" i="18"/>
  <c r="N70" i="18"/>
  <c r="J70" i="18"/>
  <c r="F70" i="18"/>
  <c r="AB69" i="18"/>
  <c r="X69" i="18"/>
  <c r="T69" i="18"/>
  <c r="P69" i="18"/>
  <c r="L69" i="18"/>
  <c r="H69" i="18"/>
  <c r="Z68" i="18"/>
  <c r="V68" i="18"/>
  <c r="R68" i="18"/>
  <c r="N68" i="18"/>
  <c r="J68" i="18"/>
  <c r="F68" i="18"/>
  <c r="AB67" i="18"/>
  <c r="X67" i="18"/>
  <c r="T67" i="18"/>
  <c r="P67" i="18"/>
  <c r="L67" i="18"/>
  <c r="H67" i="18"/>
  <c r="Z66" i="18"/>
  <c r="V66" i="18"/>
  <c r="R66" i="18"/>
  <c r="N66" i="18"/>
  <c r="J66" i="18"/>
  <c r="F66" i="18"/>
  <c r="AB65" i="18"/>
  <c r="X65" i="18"/>
  <c r="T65" i="18"/>
  <c r="P65" i="18"/>
  <c r="L65" i="18"/>
  <c r="H65" i="18"/>
  <c r="Z64" i="18"/>
  <c r="V64" i="18"/>
  <c r="R64" i="18"/>
  <c r="N64" i="18"/>
  <c r="J64" i="18"/>
  <c r="F64" i="18"/>
  <c r="AB63" i="18"/>
  <c r="X63" i="18"/>
  <c r="T63" i="18"/>
  <c r="P63" i="18"/>
  <c r="L63" i="18"/>
  <c r="H63" i="18"/>
  <c r="Z62" i="18"/>
  <c r="V62" i="18"/>
  <c r="R62" i="18"/>
  <c r="N62" i="18"/>
  <c r="J62" i="18"/>
  <c r="F62" i="18"/>
  <c r="AB61" i="18"/>
  <c r="X61" i="18"/>
  <c r="T61" i="18"/>
  <c r="P61" i="18"/>
  <c r="L61" i="18"/>
  <c r="H61" i="18"/>
  <c r="Z60" i="18"/>
  <c r="V60" i="18"/>
  <c r="R60" i="18"/>
  <c r="N60" i="18"/>
  <c r="J60" i="18"/>
  <c r="F60" i="18"/>
  <c r="AB59" i="18"/>
  <c r="X59" i="18"/>
  <c r="T59" i="18"/>
  <c r="P59" i="18"/>
  <c r="L59" i="18"/>
  <c r="H59" i="18"/>
  <c r="Z58" i="18"/>
  <c r="V58" i="18"/>
  <c r="R58" i="18"/>
  <c r="N58" i="18"/>
  <c r="J58" i="18"/>
  <c r="F58" i="18"/>
  <c r="AB57" i="18"/>
  <c r="X57" i="18"/>
  <c r="T57" i="18"/>
  <c r="P57" i="18"/>
  <c r="L57" i="18"/>
  <c r="H57" i="18"/>
  <c r="Z56" i="18"/>
  <c r="V56" i="18"/>
  <c r="R56" i="18"/>
  <c r="N56" i="18"/>
  <c r="J56" i="18"/>
  <c r="F56" i="18"/>
  <c r="AB55" i="18"/>
  <c r="X55" i="18"/>
  <c r="T55" i="18"/>
  <c r="P55" i="18"/>
  <c r="L55" i="18"/>
  <c r="H55" i="18"/>
  <c r="Z54" i="18"/>
  <c r="V54" i="18"/>
  <c r="R54" i="18"/>
  <c r="N54" i="18"/>
  <c r="J54" i="18"/>
  <c r="F54" i="18"/>
  <c r="AB53" i="18"/>
  <c r="X53" i="18"/>
  <c r="T53" i="18"/>
  <c r="P53" i="18"/>
  <c r="L53" i="18"/>
  <c r="H53" i="18"/>
  <c r="Z52" i="18"/>
  <c r="V52" i="18"/>
  <c r="R52" i="18"/>
  <c r="N52" i="18"/>
  <c r="J52" i="18"/>
  <c r="F52" i="18"/>
  <c r="AB51" i="18"/>
  <c r="X51" i="18"/>
  <c r="T51" i="18"/>
  <c r="P51" i="18"/>
  <c r="L51" i="18"/>
  <c r="H51" i="18"/>
  <c r="Z50" i="18"/>
  <c r="V50" i="18"/>
  <c r="R50" i="18"/>
  <c r="N50" i="18"/>
  <c r="J50" i="18"/>
  <c r="Q77" i="18"/>
  <c r="AA76" i="18"/>
  <c r="N76" i="18"/>
  <c r="F76" i="18"/>
  <c r="X75" i="18"/>
  <c r="P75" i="18"/>
  <c r="K75" i="18"/>
  <c r="G75" i="18"/>
  <c r="AC74" i="18"/>
  <c r="Y74" i="18"/>
  <c r="U74" i="18"/>
  <c r="Q74" i="18"/>
  <c r="M74" i="18"/>
  <c r="I74" i="18"/>
  <c r="D74" i="18"/>
  <c r="C74" i="18" s="1"/>
  <c r="A74" i="18" s="1"/>
  <c r="AA73" i="18"/>
  <c r="W73" i="18"/>
  <c r="S73" i="18"/>
  <c r="O73" i="18"/>
  <c r="K73" i="18"/>
  <c r="G73" i="18"/>
  <c r="AC72" i="18"/>
  <c r="Y72" i="18"/>
  <c r="U72" i="18"/>
  <c r="Q72" i="18"/>
  <c r="M72" i="18"/>
  <c r="I72" i="18"/>
  <c r="D72" i="18"/>
  <c r="C72" i="18" s="1"/>
  <c r="A72" i="18" s="1"/>
  <c r="AA71" i="18"/>
  <c r="W71" i="18"/>
  <c r="S71" i="18"/>
  <c r="O71" i="18"/>
  <c r="K71" i="18"/>
  <c r="G71" i="18"/>
  <c r="AC70" i="18"/>
  <c r="Y70" i="18"/>
  <c r="U70" i="18"/>
  <c r="Q70" i="18"/>
  <c r="M70" i="18"/>
  <c r="I70" i="18"/>
  <c r="D70" i="18"/>
  <c r="C70" i="18" s="1"/>
  <c r="A70" i="18" s="1"/>
  <c r="AA69" i="18"/>
  <c r="W69" i="18"/>
  <c r="S69" i="18"/>
  <c r="O69" i="18"/>
  <c r="K69" i="18"/>
  <c r="G69" i="18"/>
  <c r="AC68" i="18"/>
  <c r="Y68" i="18"/>
  <c r="U68" i="18"/>
  <c r="Q68" i="18"/>
  <c r="M68" i="18"/>
  <c r="I68" i="18"/>
  <c r="D68" i="18"/>
  <c r="C68" i="18" s="1"/>
  <c r="A68" i="18" s="1"/>
  <c r="AA67" i="18"/>
  <c r="W67" i="18"/>
  <c r="S67" i="18"/>
  <c r="O67" i="18"/>
  <c r="K67" i="18"/>
  <c r="G67" i="18"/>
  <c r="AC66" i="18"/>
  <c r="Y66" i="18"/>
  <c r="U66" i="18"/>
  <c r="Q66" i="18"/>
  <c r="M66" i="18"/>
  <c r="I66" i="18"/>
  <c r="D66" i="18"/>
  <c r="C66" i="18" s="1"/>
  <c r="A66" i="18" s="1"/>
  <c r="AA65" i="18"/>
  <c r="W65" i="18"/>
  <c r="S65" i="18"/>
  <c r="O65" i="18"/>
  <c r="K65" i="18"/>
  <c r="G65" i="18"/>
  <c r="AC64" i="18"/>
  <c r="Y64" i="18"/>
  <c r="U64" i="18"/>
  <c r="Q64" i="18"/>
  <c r="M64" i="18"/>
  <c r="I64" i="18"/>
  <c r="D64" i="18"/>
  <c r="C64" i="18" s="1"/>
  <c r="A64" i="18" s="1"/>
  <c r="AA63" i="18"/>
  <c r="W63" i="18"/>
  <c r="S63" i="18"/>
  <c r="O63" i="18"/>
  <c r="K63" i="18"/>
  <c r="G63" i="18"/>
  <c r="AC62" i="18"/>
  <c r="Y62" i="18"/>
  <c r="U62" i="18"/>
  <c r="Q62" i="18"/>
  <c r="M62" i="18"/>
  <c r="I62" i="18"/>
  <c r="D62" i="18"/>
  <c r="C62" i="18" s="1"/>
  <c r="A62" i="18" s="1"/>
  <c r="AA61" i="18"/>
  <c r="W61" i="18"/>
  <c r="S61" i="18"/>
  <c r="O61" i="18"/>
  <c r="K61" i="18"/>
  <c r="G61" i="18"/>
  <c r="AC60" i="18"/>
  <c r="Y60" i="18"/>
  <c r="U60" i="18"/>
  <c r="Q60" i="18"/>
  <c r="M60" i="18"/>
  <c r="I60" i="18"/>
  <c r="D60" i="18"/>
  <c r="C60" i="18" s="1"/>
  <c r="A60" i="18" s="1"/>
  <c r="AA59" i="18"/>
  <c r="W59" i="18"/>
  <c r="S59" i="18"/>
  <c r="O59" i="18"/>
  <c r="K59" i="18"/>
  <c r="G59" i="18"/>
  <c r="AC58" i="18"/>
  <c r="Y58" i="18"/>
  <c r="U58" i="18"/>
  <c r="Q58" i="18"/>
  <c r="M58" i="18"/>
  <c r="I58" i="18"/>
  <c r="D58" i="18"/>
  <c r="C58" i="18" s="1"/>
  <c r="A58" i="18" s="1"/>
  <c r="AA57" i="18"/>
  <c r="W57" i="18"/>
  <c r="S57" i="18"/>
  <c r="O57" i="18"/>
  <c r="K57" i="18"/>
  <c r="G57" i="18"/>
  <c r="AC56" i="18"/>
  <c r="Y56" i="18"/>
  <c r="U56" i="18"/>
  <c r="Q56" i="18"/>
  <c r="M56" i="18"/>
  <c r="I56" i="18"/>
  <c r="D56" i="18"/>
  <c r="C56" i="18" s="1"/>
  <c r="A56" i="18" s="1"/>
  <c r="AA55" i="18"/>
  <c r="W55" i="18"/>
  <c r="S55" i="18"/>
  <c r="O55" i="18"/>
  <c r="K55" i="18"/>
  <c r="G55" i="18"/>
  <c r="AC54" i="18"/>
  <c r="Y54" i="18"/>
  <c r="U54" i="18"/>
  <c r="Q54" i="18"/>
  <c r="M54" i="18"/>
  <c r="I54" i="18"/>
  <c r="D54" i="18"/>
  <c r="C54" i="18" s="1"/>
  <c r="A54" i="18" s="1"/>
  <c r="AA53" i="18"/>
  <c r="W53" i="18"/>
  <c r="S53" i="18"/>
  <c r="O53" i="18"/>
  <c r="K53" i="18"/>
  <c r="G53" i="18"/>
  <c r="AC52" i="18"/>
  <c r="Y52" i="18"/>
  <c r="U52" i="18"/>
  <c r="Q52" i="18"/>
  <c r="M52" i="18"/>
  <c r="I52" i="18"/>
  <c r="D52" i="18"/>
  <c r="C52" i="18" s="1"/>
  <c r="A52" i="18" s="1"/>
  <c r="AA51" i="18"/>
  <c r="W51" i="18"/>
  <c r="S51" i="18"/>
  <c r="O51" i="18"/>
  <c r="K51" i="18"/>
  <c r="G51" i="18"/>
  <c r="AC50" i="18"/>
  <c r="Y50" i="18"/>
  <c r="U50" i="18"/>
  <c r="Q50" i="18"/>
  <c r="M50" i="18"/>
  <c r="I50" i="18"/>
  <c r="D50" i="18"/>
  <c r="C50" i="18" s="1"/>
  <c r="A50" i="18" s="1"/>
  <c r="AA49" i="18"/>
  <c r="M77" i="18"/>
  <c r="W76" i="18"/>
  <c r="K76" i="18"/>
  <c r="AC75" i="18"/>
  <c r="U75" i="18"/>
  <c r="O75" i="18"/>
  <c r="J75" i="18"/>
  <c r="F75" i="18"/>
  <c r="AB74" i="18"/>
  <c r="X74" i="18"/>
  <c r="T74" i="18"/>
  <c r="P74" i="18"/>
  <c r="L74" i="18"/>
  <c r="H74" i="18"/>
  <c r="Z73" i="18"/>
  <c r="V73" i="18"/>
  <c r="R73" i="18"/>
  <c r="N73" i="18"/>
  <c r="J73" i="18"/>
  <c r="F73" i="18"/>
  <c r="AB72" i="18"/>
  <c r="X72" i="18"/>
  <c r="T72" i="18"/>
  <c r="P72" i="18"/>
  <c r="L72" i="18"/>
  <c r="H72" i="18"/>
  <c r="Z71" i="18"/>
  <c r="V71" i="18"/>
  <c r="R71" i="18"/>
  <c r="N71" i="18"/>
  <c r="J71" i="18"/>
  <c r="F71" i="18"/>
  <c r="AB70" i="18"/>
  <c r="X70" i="18"/>
  <c r="T70" i="18"/>
  <c r="P70" i="18"/>
  <c r="L70" i="18"/>
  <c r="H70" i="18"/>
  <c r="Z69" i="18"/>
  <c r="V69" i="18"/>
  <c r="R69" i="18"/>
  <c r="N69" i="18"/>
  <c r="J69" i="18"/>
  <c r="F69" i="18"/>
  <c r="AB68" i="18"/>
  <c r="X68" i="18"/>
  <c r="T68" i="18"/>
  <c r="P68" i="18"/>
  <c r="L68" i="18"/>
  <c r="H68" i="18"/>
  <c r="Z67" i="18"/>
  <c r="V67" i="18"/>
  <c r="R67" i="18"/>
  <c r="N67" i="18"/>
  <c r="J67" i="18"/>
  <c r="F67" i="18"/>
  <c r="AB66" i="18"/>
  <c r="X66" i="18"/>
  <c r="T66" i="18"/>
  <c r="P66" i="18"/>
  <c r="L66" i="18"/>
  <c r="H66" i="18"/>
  <c r="Z65" i="18"/>
  <c r="V65" i="18"/>
  <c r="R65" i="18"/>
  <c r="N65" i="18"/>
  <c r="J65" i="18"/>
  <c r="F65" i="18"/>
  <c r="AB64" i="18"/>
  <c r="X64" i="18"/>
  <c r="T64" i="18"/>
  <c r="P64" i="18"/>
  <c r="L64" i="18"/>
  <c r="H64" i="18"/>
  <c r="Z63" i="18"/>
  <c r="V63" i="18"/>
  <c r="R63" i="18"/>
  <c r="N63" i="18"/>
  <c r="J63" i="18"/>
  <c r="F63" i="18"/>
  <c r="AB62" i="18"/>
  <c r="X62" i="18"/>
  <c r="T62" i="18"/>
  <c r="P62" i="18"/>
  <c r="L62" i="18"/>
  <c r="H62" i="18"/>
  <c r="Z61" i="18"/>
  <c r="V61" i="18"/>
  <c r="R61" i="18"/>
  <c r="N61" i="18"/>
  <c r="J61" i="18"/>
  <c r="F61" i="18"/>
  <c r="AB60" i="18"/>
  <c r="X60" i="18"/>
  <c r="T60" i="18"/>
  <c r="P60" i="18"/>
  <c r="L60" i="18"/>
  <c r="H60" i="18"/>
  <c r="Z59" i="18"/>
  <c r="V59" i="18"/>
  <c r="R59" i="18"/>
  <c r="N59" i="18"/>
  <c r="J59" i="18"/>
  <c r="F59" i="18"/>
  <c r="AB58" i="18"/>
  <c r="X58" i="18"/>
  <c r="T58" i="18"/>
  <c r="P58" i="18"/>
  <c r="L58" i="18"/>
  <c r="H58" i="18"/>
  <c r="Z57" i="18"/>
  <c r="V57" i="18"/>
  <c r="R57" i="18"/>
  <c r="N57" i="18"/>
  <c r="J57" i="18"/>
  <c r="F57" i="18"/>
  <c r="AB56" i="18"/>
  <c r="X56" i="18"/>
  <c r="T56" i="18"/>
  <c r="P56" i="18"/>
  <c r="L56" i="18"/>
  <c r="H56" i="18"/>
  <c r="Z55" i="18"/>
  <c r="V55" i="18"/>
  <c r="R55" i="18"/>
  <c r="N55" i="18"/>
  <c r="J55" i="18"/>
  <c r="F55" i="18"/>
  <c r="AB54" i="18"/>
  <c r="X54" i="18"/>
  <c r="T54" i="18"/>
  <c r="P54" i="18"/>
  <c r="L54" i="18"/>
  <c r="H54" i="18"/>
  <c r="Z53" i="18"/>
  <c r="V53" i="18"/>
  <c r="R53" i="18"/>
  <c r="N53" i="18"/>
  <c r="J53" i="18"/>
  <c r="F53" i="18"/>
  <c r="AB52" i="18"/>
  <c r="X52" i="18"/>
  <c r="T52" i="18"/>
  <c r="P52" i="18"/>
  <c r="L52" i="18"/>
  <c r="H52" i="18"/>
  <c r="Z51" i="18"/>
  <c r="V51" i="18"/>
  <c r="R51" i="18"/>
  <c r="N51" i="18"/>
  <c r="J51" i="18"/>
  <c r="G13" i="18"/>
  <c r="K13" i="18"/>
  <c r="O13" i="18"/>
  <c r="S13" i="18"/>
  <c r="W13" i="18"/>
  <c r="AA13" i="18"/>
  <c r="D15" i="18"/>
  <c r="I15" i="18"/>
  <c r="M15" i="18"/>
  <c r="Q15" i="18"/>
  <c r="U15" i="18"/>
  <c r="Y15" i="18"/>
  <c r="AC15" i="18"/>
  <c r="G16" i="18"/>
  <c r="K16" i="18"/>
  <c r="O16" i="18"/>
  <c r="S16" i="18"/>
  <c r="W16" i="18"/>
  <c r="AA16" i="18"/>
  <c r="D17" i="18"/>
  <c r="I17" i="18"/>
  <c r="M17" i="18"/>
  <c r="Q17" i="18"/>
  <c r="U17" i="18"/>
  <c r="Y17" i="18"/>
  <c r="AC17" i="18"/>
  <c r="G18" i="18"/>
  <c r="K18" i="18"/>
  <c r="O18" i="18"/>
  <c r="S18" i="18"/>
  <c r="W18" i="18"/>
  <c r="AA18" i="18"/>
  <c r="D19" i="18"/>
  <c r="I19" i="18"/>
  <c r="M19" i="18"/>
  <c r="Q19" i="18"/>
  <c r="U19" i="18"/>
  <c r="Y19" i="18"/>
  <c r="AC19" i="18"/>
  <c r="G20" i="18"/>
  <c r="K20" i="18"/>
  <c r="O20" i="18"/>
  <c r="S20" i="18"/>
  <c r="W20" i="18"/>
  <c r="AA20" i="18"/>
  <c r="D21" i="18"/>
  <c r="I21" i="18"/>
  <c r="M21" i="18"/>
  <c r="Q21" i="18"/>
  <c r="U21" i="18"/>
  <c r="Y21" i="18"/>
  <c r="AC21" i="18"/>
  <c r="G22" i="18"/>
  <c r="K22" i="18"/>
  <c r="O22" i="18"/>
  <c r="S22" i="18"/>
  <c r="W22" i="18"/>
  <c r="AA22" i="18"/>
  <c r="D23" i="18"/>
  <c r="I23" i="18"/>
  <c r="M23" i="18"/>
  <c r="Q23" i="18"/>
  <c r="U23" i="18"/>
  <c r="Y23" i="18"/>
  <c r="AC23" i="18"/>
  <c r="G24" i="18"/>
  <c r="K24" i="18"/>
  <c r="O24" i="18"/>
  <c r="S24" i="18"/>
  <c r="W24" i="18"/>
  <c r="AA24" i="18"/>
  <c r="D25" i="18"/>
  <c r="I25" i="18"/>
  <c r="M25" i="18"/>
  <c r="Q25" i="18"/>
  <c r="U25" i="18"/>
  <c r="Y25" i="18"/>
  <c r="AC25" i="18"/>
  <c r="G26" i="18"/>
  <c r="K26" i="18"/>
  <c r="O26" i="18"/>
  <c r="S26" i="18"/>
  <c r="W26" i="18"/>
  <c r="AA26" i="18"/>
  <c r="D27" i="18"/>
  <c r="I27" i="18"/>
  <c r="M27" i="18"/>
  <c r="Q27" i="18"/>
  <c r="U27" i="18"/>
  <c r="Y27" i="18"/>
  <c r="AC27" i="18"/>
  <c r="G28" i="18"/>
  <c r="K28" i="18"/>
  <c r="O28" i="18"/>
  <c r="S28" i="18"/>
  <c r="W28" i="18"/>
  <c r="AA28" i="18"/>
  <c r="D29" i="18"/>
  <c r="I29" i="18"/>
  <c r="M29" i="18"/>
  <c r="Q29" i="18"/>
  <c r="U29" i="18"/>
  <c r="Y29" i="18"/>
  <c r="AC29" i="18"/>
  <c r="G30" i="18"/>
  <c r="K30" i="18"/>
  <c r="O30" i="18"/>
  <c r="S30" i="18"/>
  <c r="W30" i="18"/>
  <c r="AA30" i="18"/>
  <c r="D31" i="18"/>
  <c r="I31" i="18"/>
  <c r="M31" i="18"/>
  <c r="Q31" i="18"/>
  <c r="U31" i="18"/>
  <c r="Y31" i="18"/>
  <c r="AC31" i="18"/>
  <c r="G32" i="18"/>
  <c r="K32" i="18"/>
  <c r="O32" i="18"/>
  <c r="S32" i="18"/>
  <c r="W32" i="18"/>
  <c r="AA32" i="18"/>
  <c r="D33" i="18"/>
  <c r="I33" i="18"/>
  <c r="M33" i="18"/>
  <c r="Q33" i="18"/>
  <c r="U33" i="18"/>
  <c r="Y33" i="18"/>
  <c r="AC33" i="18"/>
  <c r="G34" i="18"/>
  <c r="K34" i="18"/>
  <c r="O34" i="18"/>
  <c r="S34" i="18"/>
  <c r="W34" i="18"/>
  <c r="AA34" i="18"/>
  <c r="D35" i="18"/>
  <c r="I35" i="18"/>
  <c r="M35" i="18"/>
  <c r="Q35" i="18"/>
  <c r="U35" i="18"/>
  <c r="Y35" i="18"/>
  <c r="AC35" i="18"/>
  <c r="G36" i="18"/>
  <c r="K36" i="18"/>
  <c r="O36" i="18"/>
  <c r="S36" i="18"/>
  <c r="W36" i="18"/>
  <c r="AA36" i="18"/>
  <c r="D37" i="18"/>
  <c r="I37" i="18"/>
  <c r="M37" i="18"/>
  <c r="Q37" i="18"/>
  <c r="U37" i="18"/>
  <c r="Y37" i="18"/>
  <c r="AC37" i="18"/>
  <c r="G38" i="18"/>
  <c r="K38" i="18"/>
  <c r="O38" i="18"/>
  <c r="S38" i="18"/>
  <c r="W38" i="18"/>
  <c r="AA38" i="18"/>
  <c r="D39" i="18"/>
  <c r="I39" i="18"/>
  <c r="M39" i="18"/>
  <c r="Q39" i="18"/>
  <c r="U39" i="18"/>
  <c r="Y39" i="18"/>
  <c r="AC39" i="18"/>
  <c r="G40" i="18"/>
  <c r="K40" i="18"/>
  <c r="O40" i="18"/>
  <c r="S40" i="18"/>
  <c r="W40" i="18"/>
  <c r="AA40" i="18"/>
  <c r="D41" i="18"/>
  <c r="I41" i="18"/>
  <c r="M41" i="18"/>
  <c r="Q41" i="18"/>
  <c r="U41" i="18"/>
  <c r="Y41" i="18"/>
  <c r="AC41" i="18"/>
  <c r="G42" i="18"/>
  <c r="K42" i="18"/>
  <c r="O42" i="18"/>
  <c r="S42" i="18"/>
  <c r="W42" i="18"/>
  <c r="AA42" i="18"/>
  <c r="D43" i="18"/>
  <c r="I43" i="18"/>
  <c r="M43" i="18"/>
  <c r="Q43" i="18"/>
  <c r="U43" i="18"/>
  <c r="Y43" i="18"/>
  <c r="AC43" i="18"/>
  <c r="G44" i="18"/>
  <c r="K44" i="18"/>
  <c r="O44" i="18"/>
  <c r="S44" i="18"/>
  <c r="W44" i="18"/>
  <c r="AA44" i="18"/>
  <c r="D45" i="18"/>
  <c r="I45" i="18"/>
  <c r="M45" i="18"/>
  <c r="Q45" i="18"/>
  <c r="U45" i="18"/>
  <c r="Y45" i="18"/>
  <c r="AC45" i="18"/>
  <c r="G46" i="18"/>
  <c r="K46" i="18"/>
  <c r="O46" i="18"/>
  <c r="S46" i="18"/>
  <c r="W46" i="18"/>
  <c r="AA46" i="18"/>
  <c r="D47" i="18"/>
  <c r="C47" i="18" s="1"/>
  <c r="A47" i="18" s="1"/>
  <c r="I47" i="18"/>
  <c r="M47" i="18"/>
  <c r="Q47" i="18"/>
  <c r="U47" i="18"/>
  <c r="Y47" i="18"/>
  <c r="AC47" i="18"/>
  <c r="G48" i="18"/>
  <c r="K48" i="18"/>
  <c r="O48" i="18"/>
  <c r="S48" i="18"/>
  <c r="W48" i="18"/>
  <c r="AA48" i="18"/>
  <c r="D49" i="18"/>
  <c r="C49" i="18" s="1"/>
  <c r="A49" i="18" s="1"/>
  <c r="I49" i="18"/>
  <c r="M49" i="18"/>
  <c r="R49" i="18"/>
  <c r="W49" i="18"/>
  <c r="P50" i="18"/>
  <c r="F51" i="18"/>
  <c r="AB200" i="18"/>
  <c r="O200" i="18"/>
  <c r="S200" i="18"/>
  <c r="W200" i="18"/>
  <c r="AA200" i="18"/>
  <c r="P200" i="18"/>
  <c r="T200" i="18"/>
  <c r="X200" i="18"/>
  <c r="C12" i="18"/>
  <c r="A12" i="18" s="1"/>
  <c r="C27" i="20"/>
  <c r="AX188" i="18" l="1"/>
  <c r="AU7" i="18"/>
  <c r="AU8" i="18" s="1"/>
  <c r="AV7" i="18"/>
  <c r="AV8" i="18" s="1"/>
  <c r="AW7" i="18"/>
  <c r="AW8" i="18" s="1"/>
  <c r="AX53" i="18"/>
  <c r="AX55" i="18"/>
  <c r="AX57" i="18"/>
  <c r="AX59" i="18"/>
  <c r="AX61" i="18"/>
  <c r="AX63" i="18"/>
  <c r="AX65" i="18"/>
  <c r="AX67" i="18"/>
  <c r="AX69" i="18"/>
  <c r="AX71" i="18"/>
  <c r="AX73" i="18"/>
  <c r="AX75" i="18"/>
  <c r="AS7" i="18"/>
  <c r="AS8" i="18" s="1"/>
  <c r="AT7" i="18"/>
  <c r="AT8" i="18" s="1"/>
  <c r="AX77" i="18"/>
  <c r="AX79" i="18"/>
  <c r="AX81" i="18"/>
  <c r="AX83" i="18"/>
  <c r="AX85" i="18"/>
  <c r="AX87" i="18"/>
  <c r="AX89" i="18"/>
  <c r="AX91" i="18"/>
  <c r="AX93" i="18"/>
  <c r="AX95" i="18"/>
  <c r="AX97" i="18"/>
  <c r="AX99" i="18"/>
  <c r="AX101" i="18"/>
  <c r="AX103" i="18"/>
  <c r="AX105" i="18"/>
  <c r="AX107" i="18"/>
  <c r="AX109" i="18"/>
  <c r="AX111" i="18"/>
  <c r="AX113" i="18"/>
  <c r="AX115" i="18"/>
  <c r="AX117" i="18"/>
  <c r="AX119" i="18"/>
  <c r="AX121" i="18"/>
  <c r="AX123" i="18"/>
  <c r="AX125" i="18"/>
  <c r="AX129" i="18"/>
  <c r="AX126" i="18"/>
  <c r="AX130" i="18"/>
  <c r="AX133" i="18"/>
  <c r="AX135" i="18"/>
  <c r="AX137" i="18"/>
  <c r="AX139" i="18"/>
  <c r="AX141" i="18"/>
  <c r="AX143" i="18"/>
  <c r="AX145" i="18"/>
  <c r="AX147" i="18"/>
  <c r="AX177" i="18"/>
  <c r="AX179" i="18"/>
  <c r="AX181" i="18"/>
  <c r="AX183" i="18"/>
  <c r="AX185" i="18"/>
  <c r="AX187" i="18"/>
  <c r="AX189" i="18"/>
  <c r="AX191" i="18"/>
  <c r="AX193" i="18"/>
  <c r="AX195" i="18"/>
  <c r="AX197" i="18"/>
  <c r="AX199" i="18"/>
  <c r="AX51" i="18"/>
  <c r="AX52" i="18"/>
  <c r="AX54" i="18"/>
  <c r="AX56" i="18"/>
  <c r="AX58" i="18"/>
  <c r="AX60" i="18"/>
  <c r="AX62" i="18"/>
  <c r="AX64" i="18"/>
  <c r="AX66" i="18"/>
  <c r="AX68" i="18"/>
  <c r="AX70" i="18"/>
  <c r="AX72" i="18"/>
  <c r="AX74" i="18"/>
  <c r="AX124" i="18"/>
  <c r="AX128" i="18"/>
  <c r="AX190" i="18"/>
  <c r="AX192" i="18"/>
  <c r="AX194" i="18"/>
  <c r="AX196" i="18"/>
  <c r="AX198" i="18"/>
  <c r="AX200" i="18"/>
  <c r="AX16" i="18"/>
  <c r="AX13" i="18"/>
  <c r="AX14" i="18"/>
  <c r="AX76" i="18"/>
  <c r="AX150" i="18"/>
  <c r="AX152" i="18"/>
  <c r="AX154" i="18"/>
  <c r="AX156" i="18"/>
  <c r="AX158" i="18"/>
  <c r="AX160" i="18"/>
  <c r="AX162" i="18"/>
  <c r="AX163" i="18"/>
  <c r="AX165" i="18"/>
  <c r="AX167" i="18"/>
  <c r="AX169" i="18"/>
  <c r="AX171" i="18"/>
  <c r="AX173" i="18"/>
  <c r="AX175" i="18"/>
  <c r="AX48" i="18"/>
  <c r="AX46" i="18"/>
  <c r="AX44" i="18"/>
  <c r="AX42" i="18"/>
  <c r="AX40" i="18"/>
  <c r="AX38" i="18"/>
  <c r="AX36" i="18"/>
  <c r="AX34" i="18"/>
  <c r="AX32" i="18"/>
  <c r="AX30" i="18"/>
  <c r="AX28" i="18"/>
  <c r="AX26" i="18"/>
  <c r="AX24" i="18"/>
  <c r="AX22" i="18"/>
  <c r="AX20" i="18"/>
  <c r="AX18" i="18"/>
  <c r="AX50" i="18"/>
  <c r="AX78" i="18"/>
  <c r="AX80" i="18"/>
  <c r="AX82" i="18"/>
  <c r="AX84" i="18"/>
  <c r="AX86" i="18"/>
  <c r="AX88" i="18"/>
  <c r="AX90" i="18"/>
  <c r="AX92" i="18"/>
  <c r="AX94" i="18"/>
  <c r="AX96" i="18"/>
  <c r="AX98" i="18"/>
  <c r="AX100" i="18"/>
  <c r="AX127" i="18"/>
  <c r="AX131" i="18"/>
  <c r="AX102" i="18"/>
  <c r="AX104" i="18"/>
  <c r="AX106" i="18"/>
  <c r="AX108" i="18"/>
  <c r="AX110" i="18"/>
  <c r="AX112" i="18"/>
  <c r="AX114" i="18"/>
  <c r="AX116" i="18"/>
  <c r="AX118" i="18"/>
  <c r="AX120" i="18"/>
  <c r="AX122" i="18"/>
  <c r="AX132" i="18"/>
  <c r="AX134" i="18"/>
  <c r="AX136" i="18"/>
  <c r="AX138" i="18"/>
  <c r="AX140" i="18"/>
  <c r="AX142" i="18"/>
  <c r="AX144" i="18"/>
  <c r="AX146" i="18"/>
  <c r="AX148" i="18"/>
  <c r="AX149" i="18"/>
  <c r="AX151" i="18"/>
  <c r="AX153" i="18"/>
  <c r="AX155" i="18"/>
  <c r="AX157" i="18"/>
  <c r="AX159" i="18"/>
  <c r="AX161" i="18"/>
  <c r="AX164" i="18"/>
  <c r="AX166" i="18"/>
  <c r="AX168" i="18"/>
  <c r="AX170" i="18"/>
  <c r="AX172" i="18"/>
  <c r="AX174" i="18"/>
  <c r="AX176" i="18"/>
  <c r="AX178" i="18"/>
  <c r="AX180" i="18"/>
  <c r="AX182" i="18"/>
  <c r="AX184" i="18"/>
  <c r="AX186" i="18"/>
  <c r="AX49" i="18"/>
  <c r="AX47" i="18"/>
  <c r="AX45" i="18"/>
  <c r="AX43" i="18"/>
  <c r="AX41" i="18"/>
  <c r="AX39" i="18"/>
  <c r="AX37" i="18"/>
  <c r="AX35" i="18"/>
  <c r="AX33" i="18"/>
  <c r="AX31" i="18"/>
  <c r="AX29" i="18"/>
  <c r="AX27" i="18"/>
  <c r="AX25" i="18"/>
  <c r="AX23" i="18"/>
  <c r="AX21" i="18"/>
  <c r="AX19" i="18"/>
  <c r="AX17" i="18"/>
  <c r="AX15" i="18"/>
  <c r="AX12" i="18"/>
  <c r="AQ7" i="18"/>
  <c r="AQ8" i="18" s="1"/>
  <c r="AN7" i="18"/>
  <c r="AN8" i="18" s="1"/>
  <c r="AP7" i="18"/>
  <c r="AP8" i="18" s="1"/>
  <c r="AO7" i="18"/>
  <c r="AO8" i="18" s="1"/>
  <c r="AR7" i="18"/>
  <c r="AR8" i="18" s="1"/>
  <c r="AH7" i="18"/>
  <c r="AH8" i="18" s="1"/>
  <c r="AM7" i="18"/>
  <c r="AM8" i="18" s="1"/>
  <c r="AK7" i="18"/>
  <c r="AK8" i="18" s="1"/>
  <c r="AI7" i="18"/>
  <c r="AI8" i="18" s="1"/>
  <c r="AG7" i="18"/>
  <c r="AG8" i="18" s="1"/>
  <c r="AJ7" i="18"/>
  <c r="AJ8" i="18" s="1"/>
  <c r="AE7" i="18"/>
  <c r="AE8" i="18" s="1"/>
  <c r="AL7" i="18"/>
  <c r="AL8" i="18" s="1"/>
  <c r="AF7" i="18"/>
  <c r="AF8" i="18" s="1"/>
  <c r="T7" i="18"/>
  <c r="J7" i="18"/>
  <c r="L7" i="18"/>
  <c r="X7" i="18"/>
  <c r="AB7" i="18"/>
  <c r="R7" i="18"/>
  <c r="U7" i="18"/>
  <c r="Y7" i="18"/>
  <c r="O7" i="18"/>
  <c r="I7" i="18"/>
  <c r="F7" i="18"/>
  <c r="S7" i="18"/>
  <c r="W7" i="18"/>
  <c r="AA7" i="18"/>
  <c r="P7" i="18"/>
  <c r="K7" i="18"/>
  <c r="G7" i="18"/>
  <c r="AD7" i="18"/>
  <c r="N7" i="18"/>
  <c r="H7" i="18"/>
  <c r="Q7" i="18"/>
  <c r="M7" i="18"/>
  <c r="V7" i="18"/>
  <c r="Z7" i="18"/>
  <c r="AC7" i="18"/>
  <c r="C13" i="18"/>
  <c r="AX11" i="18" l="1"/>
  <c r="AX7" i="18"/>
  <c r="A13" i="18"/>
  <c r="C14" i="18"/>
  <c r="A14" i="18" l="1"/>
  <c r="C15" i="18"/>
  <c r="A15" i="18" l="1"/>
  <c r="C16" i="18"/>
  <c r="A16" i="18" l="1"/>
  <c r="C17" i="18"/>
  <c r="A17" i="18" l="1"/>
  <c r="C18" i="18"/>
  <c r="C13" i="17"/>
  <c r="W6" i="17"/>
  <c r="C19" i="16" s="1"/>
  <c r="X6" i="17"/>
  <c r="C20" i="16" s="1"/>
  <c r="Y6" i="17"/>
  <c r="C21" i="16" s="1"/>
  <c r="Z6" i="17"/>
  <c r="C22" i="16" s="1"/>
  <c r="S6" i="17"/>
  <c r="C15" i="16" s="1"/>
  <c r="U6" i="17"/>
  <c r="C17" i="16" s="1"/>
  <c r="Q6" i="17"/>
  <c r="C13" i="16" s="1"/>
  <c r="N6" i="17"/>
  <c r="C10" i="16" s="1"/>
  <c r="O6" i="17"/>
  <c r="C11" i="16" s="1"/>
  <c r="J6" i="17"/>
  <c r="J8" i="17" s="1"/>
  <c r="I6" i="17"/>
  <c r="I8" i="17" s="1"/>
  <c r="AD6" i="18"/>
  <c r="AD8" i="18" s="1"/>
  <c r="AC6" i="18"/>
  <c r="AC8" i="18" s="1"/>
  <c r="AB6" i="18"/>
  <c r="AB8" i="18" s="1"/>
  <c r="AA6" i="18"/>
  <c r="AA8" i="18" s="1"/>
  <c r="Z6" i="18"/>
  <c r="Z8" i="18" s="1"/>
  <c r="Y6" i="18"/>
  <c r="Y8" i="18" s="1"/>
  <c r="X6" i="18"/>
  <c r="X8" i="18" s="1"/>
  <c r="W6" i="18"/>
  <c r="W8" i="18" s="1"/>
  <c r="V6" i="18"/>
  <c r="V8" i="18" s="1"/>
  <c r="U6" i="18"/>
  <c r="U8" i="18" s="1"/>
  <c r="T6" i="18"/>
  <c r="T8" i="18" s="1"/>
  <c r="S6" i="18"/>
  <c r="S8" i="18" s="1"/>
  <c r="R6" i="18"/>
  <c r="R8" i="18" s="1"/>
  <c r="Q6" i="18"/>
  <c r="Q8" i="18" s="1"/>
  <c r="P6" i="18"/>
  <c r="P8" i="18" s="1"/>
  <c r="O6" i="18"/>
  <c r="O8" i="18" s="1"/>
  <c r="N6" i="18"/>
  <c r="N8" i="18" s="1"/>
  <c r="M6" i="18"/>
  <c r="M8" i="18" s="1"/>
  <c r="L6" i="18"/>
  <c r="L8" i="18" s="1"/>
  <c r="K6" i="18"/>
  <c r="K8" i="18" s="1"/>
  <c r="J6" i="18"/>
  <c r="J8" i="18" s="1"/>
  <c r="I6" i="18"/>
  <c r="I8" i="18" s="1"/>
  <c r="H6" i="18"/>
  <c r="H8" i="18" s="1"/>
  <c r="G6" i="18"/>
  <c r="G8" i="18" s="1"/>
  <c r="F6" i="18"/>
  <c r="AX6" i="18" s="1"/>
  <c r="Y26" i="2"/>
  <c r="AA6" i="17" s="1"/>
  <c r="Z26" i="2"/>
  <c r="AB6" i="17" s="1"/>
  <c r="C24" i="16" s="1"/>
  <c r="AA26" i="2"/>
  <c r="AC6" i="17" s="1"/>
  <c r="C25" i="16" s="1"/>
  <c r="AB26" i="2"/>
  <c r="AD6" i="17" s="1"/>
  <c r="C26" i="16" s="1"/>
  <c r="S25" i="2"/>
  <c r="T25" i="2"/>
  <c r="U25" i="2"/>
  <c r="V25" i="2"/>
  <c r="W25" i="2"/>
  <c r="X25" i="2"/>
  <c r="Y25" i="2"/>
  <c r="Z25" i="2"/>
  <c r="AA25" i="2"/>
  <c r="AB25" i="2"/>
  <c r="L25" i="2"/>
  <c r="M25" i="2"/>
  <c r="M26" i="2" s="1"/>
  <c r="N25" i="2"/>
  <c r="O25" i="2"/>
  <c r="P25" i="2"/>
  <c r="Q25" i="2"/>
  <c r="Q26" i="2" s="1"/>
  <c r="R25" i="2"/>
  <c r="E25" i="2"/>
  <c r="F25" i="2"/>
  <c r="G25" i="2"/>
  <c r="H25" i="2"/>
  <c r="I25" i="2"/>
  <c r="J25" i="2"/>
  <c r="K25" i="2"/>
  <c r="D25" i="2"/>
  <c r="U26" i="2"/>
  <c r="S26" i="2"/>
  <c r="O26" i="2"/>
  <c r="E26" i="2"/>
  <c r="G6" i="17" s="1"/>
  <c r="C7" i="16" s="1"/>
  <c r="C23" i="16" l="1"/>
  <c r="D23" i="16" s="1"/>
  <c r="F23" i="16" s="1"/>
  <c r="AD8" i="17"/>
  <c r="D26" i="16"/>
  <c r="F26" i="16" s="1"/>
  <c r="AC8" i="17"/>
  <c r="D25" i="16"/>
  <c r="F25" i="16" s="1"/>
  <c r="AB8" i="17"/>
  <c r="D24" i="16"/>
  <c r="F24" i="16" s="1"/>
  <c r="AX8" i="18"/>
  <c r="A18" i="18"/>
  <c r="C19" i="18"/>
  <c r="AA8" i="17"/>
  <c r="F8" i="18"/>
  <c r="C14" i="17"/>
  <c r="A13" i="17"/>
  <c r="D13" i="16"/>
  <c r="F13" i="16" s="1"/>
  <c r="Q8" i="17"/>
  <c r="Z8" i="17"/>
  <c r="D22" i="16"/>
  <c r="F22" i="16" s="1"/>
  <c r="D7" i="16"/>
  <c r="F7" i="16" s="1"/>
  <c r="G8" i="17"/>
  <c r="D11" i="16"/>
  <c r="F11" i="16" s="1"/>
  <c r="O8" i="17"/>
  <c r="U8" i="17"/>
  <c r="D17" i="16"/>
  <c r="F17" i="16" s="1"/>
  <c r="Y8" i="17"/>
  <c r="D21" i="16"/>
  <c r="F21" i="16" s="1"/>
  <c r="S8" i="17"/>
  <c r="D15" i="16"/>
  <c r="F15" i="16" s="1"/>
  <c r="W8" i="17"/>
  <c r="D19" i="16"/>
  <c r="F19" i="16" s="1"/>
  <c r="N8" i="17"/>
  <c r="D10" i="16"/>
  <c r="F10" i="16" s="1"/>
  <c r="D20" i="16"/>
  <c r="F20" i="16" s="1"/>
  <c r="X8" i="17"/>
  <c r="A6" i="16"/>
  <c r="F4" i="16"/>
  <c r="A19" i="18" l="1"/>
  <c r="C20" i="18"/>
  <c r="C15" i="17"/>
  <c r="A14" i="17"/>
  <c r="A7" i="16"/>
  <c r="A8" i="16" s="1"/>
  <c r="A9" i="16" s="1"/>
  <c r="A10" i="16" s="1"/>
  <c r="A11" i="16" s="1"/>
  <c r="A12" i="16" s="1"/>
  <c r="A13" i="16" s="1"/>
  <c r="A14" i="16" s="1"/>
  <c r="A15" i="16" s="1"/>
  <c r="A16" i="16" s="1"/>
  <c r="A17" i="16" s="1"/>
  <c r="A18" i="16" s="1"/>
  <c r="A19" i="16" s="1"/>
  <c r="A20" i="16" s="1"/>
  <c r="A21" i="16" s="1"/>
  <c r="A22" i="16" s="1"/>
  <c r="A20" i="18" l="1"/>
  <c r="C21" i="18"/>
  <c r="C16" i="17"/>
  <c r="A15" i="17"/>
  <c r="K5" i="12"/>
  <c r="K6" i="12" s="1"/>
  <c r="J5" i="12"/>
  <c r="J6" i="12" s="1"/>
  <c r="I5" i="12"/>
  <c r="I6" i="12" s="1"/>
  <c r="H5" i="12"/>
  <c r="H6" i="12" s="1"/>
  <c r="G5" i="12"/>
  <c r="G6" i="12" s="1"/>
  <c r="F5" i="12"/>
  <c r="F6" i="12" s="1"/>
  <c r="E5" i="12"/>
  <c r="E6" i="12" s="1"/>
  <c r="D5" i="12"/>
  <c r="D6" i="12" s="1"/>
  <c r="C5" i="12"/>
  <c r="C6" i="12" s="1"/>
  <c r="L4" i="12"/>
  <c r="L5" i="11"/>
  <c r="L6" i="11" s="1"/>
  <c r="K5" i="11"/>
  <c r="K6" i="11" s="1"/>
  <c r="J5" i="11"/>
  <c r="J6" i="11" s="1"/>
  <c r="I5" i="11"/>
  <c r="I6" i="11" s="1"/>
  <c r="H5" i="11"/>
  <c r="H6" i="11" s="1"/>
  <c r="G5" i="11"/>
  <c r="G6" i="11" s="1"/>
  <c r="F5" i="11"/>
  <c r="F6" i="11" s="1"/>
  <c r="E5" i="11"/>
  <c r="E6" i="11" s="1"/>
  <c r="D5" i="11"/>
  <c r="M4" i="11"/>
  <c r="K6" i="10"/>
  <c r="K7" i="10" s="1"/>
  <c r="J6" i="10"/>
  <c r="J7" i="10" s="1"/>
  <c r="I6" i="10"/>
  <c r="I7" i="10" s="1"/>
  <c r="H6" i="10"/>
  <c r="H7" i="10" s="1"/>
  <c r="G6" i="10"/>
  <c r="G7" i="10" s="1"/>
  <c r="F6" i="10"/>
  <c r="F7" i="10" s="1"/>
  <c r="E6" i="10"/>
  <c r="E7" i="10" s="1"/>
  <c r="D6" i="10"/>
  <c r="D7" i="10" s="1"/>
  <c r="C6" i="10"/>
  <c r="L6" i="10" s="1"/>
  <c r="L5" i="10"/>
  <c r="K6" i="9"/>
  <c r="K7" i="9" s="1"/>
  <c r="J6" i="9"/>
  <c r="J7" i="9" s="1"/>
  <c r="I6" i="9"/>
  <c r="I7" i="9" s="1"/>
  <c r="H6" i="9"/>
  <c r="H7" i="9" s="1"/>
  <c r="G6" i="9"/>
  <c r="G7" i="9" s="1"/>
  <c r="F6" i="9"/>
  <c r="F7" i="9" s="1"/>
  <c r="E6" i="9"/>
  <c r="E7" i="9" s="1"/>
  <c r="D6" i="9"/>
  <c r="D7" i="9" s="1"/>
  <c r="C6" i="9"/>
  <c r="C7" i="9" s="1"/>
  <c r="L5" i="9"/>
  <c r="K6" i="8"/>
  <c r="K7" i="8" s="1"/>
  <c r="J6" i="8"/>
  <c r="J7" i="8" s="1"/>
  <c r="I6" i="8"/>
  <c r="I7" i="8" s="1"/>
  <c r="H6" i="8"/>
  <c r="H7" i="8" s="1"/>
  <c r="G6" i="8"/>
  <c r="G7" i="8" s="1"/>
  <c r="F6" i="8"/>
  <c r="F7" i="8" s="1"/>
  <c r="E6" i="8"/>
  <c r="E7" i="8" s="1"/>
  <c r="D6" i="8"/>
  <c r="D7" i="8" s="1"/>
  <c r="C6" i="8"/>
  <c r="C7" i="8" s="1"/>
  <c r="L5" i="8"/>
  <c r="K6" i="7"/>
  <c r="K7" i="7" s="1"/>
  <c r="J6" i="7"/>
  <c r="J7" i="7" s="1"/>
  <c r="I6" i="7"/>
  <c r="I7" i="7" s="1"/>
  <c r="H6" i="7"/>
  <c r="H7" i="7" s="1"/>
  <c r="G6" i="7"/>
  <c r="G7" i="7" s="1"/>
  <c r="F6" i="7"/>
  <c r="F7" i="7" s="1"/>
  <c r="E6" i="7"/>
  <c r="E7" i="7" s="1"/>
  <c r="D6" i="7"/>
  <c r="D7" i="7" s="1"/>
  <c r="C6" i="7"/>
  <c r="L6" i="7" s="1"/>
  <c r="L5" i="7"/>
  <c r="K7" i="5"/>
  <c r="K8" i="5" s="1"/>
  <c r="J7" i="5"/>
  <c r="J8" i="5" s="1"/>
  <c r="I7" i="5"/>
  <c r="I8" i="5" s="1"/>
  <c r="H7" i="5"/>
  <c r="H8" i="5" s="1"/>
  <c r="G7" i="5"/>
  <c r="G8" i="5" s="1"/>
  <c r="F7" i="5"/>
  <c r="F8" i="5" s="1"/>
  <c r="E7" i="5"/>
  <c r="E8" i="5" s="1"/>
  <c r="D7" i="5"/>
  <c r="D8" i="5" s="1"/>
  <c r="C7" i="5"/>
  <c r="L6" i="5"/>
  <c r="K6" i="4"/>
  <c r="K7" i="4" s="1"/>
  <c r="J6" i="4"/>
  <c r="J7" i="4" s="1"/>
  <c r="I6" i="4"/>
  <c r="I7" i="4" s="1"/>
  <c r="H6" i="4"/>
  <c r="H7" i="4" s="1"/>
  <c r="G6" i="4"/>
  <c r="G7" i="4" s="1"/>
  <c r="F6" i="4"/>
  <c r="F7" i="4" s="1"/>
  <c r="E6" i="4"/>
  <c r="E7" i="4" s="1"/>
  <c r="D6" i="4"/>
  <c r="D7" i="4" s="1"/>
  <c r="C6" i="4"/>
  <c r="C7" i="4" s="1"/>
  <c r="L5" i="4"/>
  <c r="C6" i="6"/>
  <c r="C7" i="6" s="1"/>
  <c r="I6" i="6"/>
  <c r="I7" i="6" s="1"/>
  <c r="J6" i="6"/>
  <c r="J7" i="6" s="1"/>
  <c r="K6" i="6"/>
  <c r="K7" i="6" s="1"/>
  <c r="D6" i="6"/>
  <c r="D7" i="6" s="1"/>
  <c r="E6" i="6"/>
  <c r="E7" i="6" s="1"/>
  <c r="F6" i="6"/>
  <c r="F7" i="6" s="1"/>
  <c r="G6" i="6"/>
  <c r="G7" i="6" s="1"/>
  <c r="H6" i="6"/>
  <c r="H7" i="6" s="1"/>
  <c r="L5" i="6"/>
  <c r="A21" i="18" l="1"/>
  <c r="C22" i="18"/>
  <c r="C17" i="17"/>
  <c r="A16" i="17"/>
  <c r="M5" i="11"/>
  <c r="L6" i="12"/>
  <c r="L5" i="12"/>
  <c r="D6" i="11"/>
  <c r="M6" i="11"/>
  <c r="C7" i="10"/>
  <c r="L7" i="10" s="1"/>
  <c r="L7" i="9"/>
  <c r="L6" i="9"/>
  <c r="L7" i="8"/>
  <c r="L6" i="8"/>
  <c r="C7" i="7"/>
  <c r="L7" i="7"/>
  <c r="L7" i="5"/>
  <c r="C8" i="5"/>
  <c r="L8" i="5" s="1"/>
  <c r="L7" i="4"/>
  <c r="L6" i="4"/>
  <c r="L7" i="6"/>
  <c r="L6" i="6"/>
  <c r="A22" i="18" l="1"/>
  <c r="C23" i="18"/>
  <c r="C18" i="17"/>
  <c r="A17" i="17"/>
  <c r="T19" i="15"/>
  <c r="S19" i="15"/>
  <c r="R19" i="15"/>
  <c r="P19" i="15"/>
  <c r="O19" i="15"/>
  <c r="N19" i="15"/>
  <c r="M19" i="15"/>
  <c r="L19" i="15"/>
  <c r="K19" i="15"/>
  <c r="J19" i="15"/>
  <c r="I19" i="15"/>
  <c r="H19" i="15"/>
  <c r="G19" i="15"/>
  <c r="F19" i="15"/>
  <c r="E19" i="15"/>
  <c r="D19" i="15"/>
  <c r="Q19" i="15" s="1"/>
  <c r="Q18" i="15"/>
  <c r="U18" i="15" s="1"/>
  <c r="Q17" i="15"/>
  <c r="U17" i="15" s="1"/>
  <c r="Q16" i="15"/>
  <c r="U16" i="15" s="1"/>
  <c r="Q15" i="15"/>
  <c r="U15" i="15" s="1"/>
  <c r="Q14" i="15"/>
  <c r="U14" i="15" s="1"/>
  <c r="Q13" i="15"/>
  <c r="U13" i="15" s="1"/>
  <c r="Q12" i="15"/>
  <c r="U12" i="15" s="1"/>
  <c r="Q11" i="15"/>
  <c r="U11" i="15" s="1"/>
  <c r="Q10" i="15"/>
  <c r="U10" i="15" s="1"/>
  <c r="Q9" i="15"/>
  <c r="U9" i="15" s="1"/>
  <c r="T7" i="15"/>
  <c r="T20" i="15" s="1"/>
  <c r="S7" i="15"/>
  <c r="S20" i="15" s="1"/>
  <c r="R7" i="15"/>
  <c r="R20" i="15" s="1"/>
  <c r="P7" i="15"/>
  <c r="P20" i="15" s="1"/>
  <c r="O7" i="15"/>
  <c r="O20" i="15" s="1"/>
  <c r="N7" i="15"/>
  <c r="N20" i="15" s="1"/>
  <c r="M7" i="15"/>
  <c r="M20" i="15" s="1"/>
  <c r="L7" i="15"/>
  <c r="L20" i="15" s="1"/>
  <c r="K7" i="15"/>
  <c r="K20" i="15" s="1"/>
  <c r="J7" i="15"/>
  <c r="J20" i="15" s="1"/>
  <c r="I7" i="15"/>
  <c r="I20" i="15" s="1"/>
  <c r="H7" i="15"/>
  <c r="H20" i="15" s="1"/>
  <c r="G7" i="15"/>
  <c r="G20" i="15" s="1"/>
  <c r="F7" i="15"/>
  <c r="F20" i="15" s="1"/>
  <c r="E7" i="15"/>
  <c r="E20" i="15" s="1"/>
  <c r="D7" i="15"/>
  <c r="Q7" i="15" s="1"/>
  <c r="Q6" i="15"/>
  <c r="U6" i="15" s="1"/>
  <c r="J6" i="15"/>
  <c r="X8" i="2"/>
  <c r="W8" i="2"/>
  <c r="V8" i="2"/>
  <c r="A23" i="18" l="1"/>
  <c r="C24" i="18"/>
  <c r="C19" i="17"/>
  <c r="A18" i="17"/>
  <c r="V26" i="2"/>
  <c r="W26" i="2"/>
  <c r="U7" i="15"/>
  <c r="U19" i="15"/>
  <c r="X26" i="2"/>
  <c r="D20" i="15"/>
  <c r="Q20" i="15" s="1"/>
  <c r="U20" i="15" s="1"/>
  <c r="A24" i="18" l="1"/>
  <c r="C25" i="18"/>
  <c r="C20" i="17"/>
  <c r="A19" i="17"/>
  <c r="K7" i="2"/>
  <c r="K8" i="2" s="1"/>
  <c r="K26" i="2" s="1"/>
  <c r="M6" i="17" s="1"/>
  <c r="C9" i="16" s="1"/>
  <c r="J8" i="2"/>
  <c r="J26" i="2" s="1"/>
  <c r="L6" i="17" s="1"/>
  <c r="G8" i="2"/>
  <c r="G26" i="2" s="1"/>
  <c r="H8" i="2"/>
  <c r="H26" i="2" s="1"/>
  <c r="I8" i="2"/>
  <c r="I26" i="2" s="1"/>
  <c r="K6" i="17" s="1"/>
  <c r="K8" i="17" s="1"/>
  <c r="D8" i="2"/>
  <c r="F8" i="2"/>
  <c r="F26" i="2" s="1"/>
  <c r="H6" i="17" s="1"/>
  <c r="C8" i="16" s="1"/>
  <c r="A25" i="18" l="1"/>
  <c r="C26" i="18"/>
  <c r="D8" i="16"/>
  <c r="F8" i="16" s="1"/>
  <c r="H8" i="17"/>
  <c r="C21" i="17"/>
  <c r="A20" i="17"/>
  <c r="L8" i="17"/>
  <c r="M8" i="17"/>
  <c r="D26" i="2"/>
  <c r="F6" i="17" s="1"/>
  <c r="N8" i="2"/>
  <c r="P8" i="2"/>
  <c r="P26" i="2" s="1"/>
  <c r="R6" i="17" s="1"/>
  <c r="C14" i="16" s="1"/>
  <c r="R8" i="2"/>
  <c r="R26" i="2" s="1"/>
  <c r="T6" i="17" s="1"/>
  <c r="C16" i="16" s="1"/>
  <c r="T8" i="2"/>
  <c r="T26" i="2" s="1"/>
  <c r="V6" i="17" s="1"/>
  <c r="C18" i="16" s="1"/>
  <c r="L8" i="2"/>
  <c r="L26" i="2" s="1"/>
  <c r="C6" i="16" l="1"/>
  <c r="A26" i="18"/>
  <c r="C27" i="18"/>
  <c r="R8" i="17"/>
  <c r="D14" i="16"/>
  <c r="F14" i="16" s="1"/>
  <c r="D18" i="16"/>
  <c r="F18" i="16" s="1"/>
  <c r="V8" i="17"/>
  <c r="T8" i="17"/>
  <c r="D16" i="16"/>
  <c r="F16" i="16" s="1"/>
  <c r="F8" i="17"/>
  <c r="C22" i="17"/>
  <c r="A21" i="17"/>
  <c r="D9" i="16"/>
  <c r="N26" i="2"/>
  <c r="P6" i="17" s="1"/>
  <c r="C12" i="16" s="1"/>
  <c r="AX6" i="17" l="1"/>
  <c r="AX8" i="17" s="1"/>
  <c r="C46" i="16"/>
  <c r="A27" i="18"/>
  <c r="C28" i="18"/>
  <c r="D6" i="16"/>
  <c r="P8" i="17"/>
  <c r="D12" i="16"/>
  <c r="F12" i="16" s="1"/>
  <c r="C23" i="17"/>
  <c r="A22" i="17"/>
  <c r="F9" i="16"/>
  <c r="D46" i="16" l="1"/>
  <c r="A28" i="18"/>
  <c r="C29" i="18"/>
  <c r="F6" i="16"/>
  <c r="F46" i="16" s="1"/>
  <c r="C24" i="17"/>
  <c r="A23" i="17"/>
  <c r="A29" i="18" l="1"/>
  <c r="C30" i="18"/>
  <c r="C25" i="17"/>
  <c r="A24" i="17"/>
  <c r="A30" i="18" l="1"/>
  <c r="C31" i="18"/>
  <c r="C26" i="17"/>
  <c r="A25" i="17"/>
  <c r="A31" i="18" l="1"/>
  <c r="C32" i="18"/>
  <c r="C27" i="17"/>
  <c r="A26" i="17"/>
  <c r="A32" i="18" l="1"/>
  <c r="C33" i="18"/>
  <c r="C28" i="17"/>
  <c r="A27" i="17"/>
  <c r="A33" i="18" l="1"/>
  <c r="C34" i="18"/>
  <c r="C29" i="17"/>
  <c r="A28" i="17"/>
  <c r="A34" i="18" l="1"/>
  <c r="C35" i="18"/>
  <c r="C30" i="17"/>
  <c r="A29" i="17"/>
  <c r="A35" i="18" l="1"/>
  <c r="C36" i="18"/>
  <c r="C31" i="17"/>
  <c r="A30" i="17"/>
  <c r="A31" i="17" l="1"/>
  <c r="C32" i="17"/>
  <c r="A36" i="18"/>
  <c r="C37" i="18"/>
  <c r="A32" i="17" l="1"/>
  <c r="C33" i="17"/>
  <c r="A37" i="18"/>
  <c r="C38" i="18"/>
  <c r="A33" i="17" l="1"/>
  <c r="C34" i="17"/>
  <c r="A34" i="17" s="1"/>
  <c r="A38" i="18"/>
  <c r="C39" i="18"/>
  <c r="A39" i="18" l="1"/>
  <c r="C40" i="18"/>
  <c r="A40" i="18" l="1"/>
  <c r="C41" i="18"/>
  <c r="A41" i="18" l="1"/>
  <c r="C42" i="18"/>
  <c r="A42" i="18" l="1"/>
  <c r="C43" i="18"/>
  <c r="A43" i="18" l="1"/>
  <c r="C44" i="18"/>
  <c r="A44" i="18" l="1"/>
  <c r="C45" i="18"/>
  <c r="A45" i="18" l="1"/>
  <c r="C46" i="18"/>
  <c r="A46" i="18" s="1"/>
</calcChain>
</file>

<file path=xl/comments1.xml><?xml version="1.0" encoding="utf-8"?>
<comments xmlns="http://schemas.openxmlformats.org/spreadsheetml/2006/main">
  <authors>
    <author>HANSRAJ JOSHI</author>
  </authors>
  <commentList>
    <comment ref="C5" authorId="0">
      <text>
        <r>
          <rPr>
            <b/>
            <sz val="9"/>
            <color indexed="81"/>
            <rFont val="Tahoma"/>
          </rPr>
          <t>HANSRAJ JOSHI:</t>
        </r>
        <r>
          <rPr>
            <sz val="9"/>
            <color indexed="81"/>
            <rFont val="Tahoma"/>
          </rPr>
          <t xml:space="preserve">
Select school name by dropdown and fill  received headwise amount </t>
        </r>
      </text>
    </comment>
  </commentList>
</comments>
</file>

<file path=xl/comments2.xml><?xml version="1.0" encoding="utf-8"?>
<comments xmlns="http://schemas.openxmlformats.org/spreadsheetml/2006/main">
  <authors>
    <author>HANSRAJ JOSHI</author>
  </authors>
  <commentList>
    <comment ref="M6" authorId="0">
      <text>
        <r>
          <rPr>
            <b/>
            <sz val="9"/>
            <color indexed="81"/>
            <rFont val="Tahoma"/>
            <family val="2"/>
          </rPr>
          <t>HANSRAJ JOSHI:</t>
        </r>
        <r>
          <rPr>
            <sz val="9"/>
            <color indexed="81"/>
            <rFont val="Tahoma"/>
            <family val="2"/>
          </rPr>
          <t xml:space="preserve">
sanction जारी करने के लिए YES अन्यथा NO का चयन करें </t>
        </r>
      </text>
    </comment>
  </commentList>
</comments>
</file>

<file path=xl/comments3.xml><?xml version="1.0" encoding="utf-8"?>
<comments xmlns="http://schemas.openxmlformats.org/spreadsheetml/2006/main">
  <authors>
    <author>HANSRAJ JOSHI</author>
  </authors>
  <commentList>
    <comment ref="H2" authorId="0">
      <text>
        <r>
          <rPr>
            <b/>
            <sz val="9"/>
            <color indexed="81"/>
            <rFont val="Tahoma"/>
            <family val="2"/>
          </rPr>
          <t>HANSRAJ JOSHI:</t>
        </r>
        <r>
          <rPr>
            <sz val="9"/>
            <color indexed="81"/>
            <rFont val="Tahoma"/>
            <family val="2"/>
          </rPr>
          <t xml:space="preserve">
SCHOOLWISE  रिपोर्ट के लिए dropdown  से चयन करे </t>
        </r>
      </text>
    </comment>
  </commentList>
</comments>
</file>

<file path=xl/comments4.xml><?xml version="1.0" encoding="utf-8"?>
<comments xmlns="http://schemas.openxmlformats.org/spreadsheetml/2006/main">
  <authors>
    <author>HANSRAJ JOSHI</author>
  </authors>
  <commentList>
    <comment ref="A1" authorId="0">
      <text>
        <r>
          <rPr>
            <b/>
            <sz val="9"/>
            <color indexed="81"/>
            <rFont val="Tahoma"/>
            <family val="2"/>
          </rPr>
          <t>HANSRAJ JOSHI:</t>
        </r>
        <r>
          <rPr>
            <sz val="9"/>
            <color indexed="81"/>
            <rFont val="Tahoma"/>
            <family val="2"/>
          </rPr>
          <t xml:space="preserve">
PEEO अधीनस्थ विद्यालय का नाम भरे जो मांग पत्र दे रहा है </t>
        </r>
      </text>
    </comment>
  </commentList>
</comments>
</file>

<file path=xl/sharedStrings.xml><?xml version="1.0" encoding="utf-8"?>
<sst xmlns="http://schemas.openxmlformats.org/spreadsheetml/2006/main" count="1157" uniqueCount="364">
  <si>
    <t>GOVT. PRIMARY SCHOOL BHIKHARAM KI DHANI (423896), KISHANPURA NEW ABADI (08010822909)</t>
  </si>
  <si>
    <t>GOVT. PRIMARY SCHOOL CHAK HARI BABA (400342), KISHANPURA NEW ABADI (08010852105)</t>
  </si>
  <si>
    <t>GOVT. PRIMARY SCHOOL DHADHIYAWALA DER (408041), DHADIANWALI (08010823101)</t>
  </si>
  <si>
    <t>GOVT. PRIMARY SCHOOL GUSAIN MANDIR (402408), KISHANPURA NEW ABADI (08010852109)</t>
  </si>
  <si>
    <t>GOVT. PRIMARY SCHOOL NATHO KI DHANI (433148), KISHANPURA NEW ABADI (08010852108)</t>
  </si>
  <si>
    <t>GOVT. PRIMARY SCHOOL TILANIA DAIRY (407462), TILAWALI (08010823001)</t>
  </si>
  <si>
    <t>GOVT. UPPER PRIMARY SCHOOL 3-4 PPN (400330), 3 PPN (08010852004)</t>
  </si>
  <si>
    <t>GOVT. UPPER PRIMARY SCHOOL 5 BJW-II KISHANPURA (400372), KISHANPURA NEW ABADI (08010852101)</t>
  </si>
  <si>
    <t>GOVT. UPPER PRIMARY SCHOOL KISHANPURA NEW ABADI (437453), KISHANPURA NEW ABADI (08010822910)</t>
  </si>
  <si>
    <t>GOVT. UPPER PRIMARY SCHOOL RAMDEV MANDIR SURAT GARH (478234), KISHANPURA NEW ABADI (08010822907)</t>
  </si>
  <si>
    <t>School Name</t>
  </si>
  <si>
    <t>SN</t>
  </si>
  <si>
    <t>AAPNI LADO</t>
  </si>
  <si>
    <t>SAMUDAY JAGRITI</t>
  </si>
  <si>
    <t>SPORTS GRANT</t>
  </si>
  <si>
    <t>TEACHER SUPPORT</t>
  </si>
  <si>
    <t>BAL SAMAROH</t>
  </si>
  <si>
    <t>GOVT SENIOR SECONDARY SCHOOL RAJPURA PIPERAN</t>
  </si>
  <si>
    <t>NO</t>
  </si>
  <si>
    <t>AMOUNT</t>
  </si>
  <si>
    <t>SECONDARY TOTAL</t>
  </si>
  <si>
    <t>ELEMENTORY TOTAL</t>
  </si>
  <si>
    <t>SNA ACCOUNT TRANSFER</t>
  </si>
  <si>
    <t>CSG Grant</t>
  </si>
  <si>
    <t>Grand Total (Sec+Ele)</t>
  </si>
  <si>
    <t>Gramin Olymp</t>
  </si>
  <si>
    <t>CRC Grant</t>
  </si>
  <si>
    <t>Contigency</t>
  </si>
  <si>
    <t>Meeting TA</t>
  </si>
  <si>
    <t>TLM</t>
  </si>
  <si>
    <t>Mobility Sport</t>
  </si>
  <si>
    <t>Total</t>
  </si>
  <si>
    <t>Total Receieved 14-11-22</t>
  </si>
  <si>
    <t>SCHOOL PAR SELF DEFENSE TRAING BUDGET</t>
  </si>
  <si>
    <t xml:space="preserve">VOULENTERS TRAINING </t>
  </si>
  <si>
    <t>CHILD TRACKING SYSTEM</t>
  </si>
  <si>
    <t xml:space="preserve">Total Receieved </t>
  </si>
  <si>
    <t>GOVT. PRIMARY SCHOOL BHIKHARAM KI DHANI</t>
  </si>
  <si>
    <t xml:space="preserve">GOVT. PRIMARY SCHOOL CHAK HARI BABA </t>
  </si>
  <si>
    <t xml:space="preserve">GOVT. PRIMARY SCHOOL DHADHIYAWALA DER </t>
  </si>
  <si>
    <t xml:space="preserve">GOVT. PRIMARY SCHOOL NATHO KI DHANI </t>
  </si>
  <si>
    <t xml:space="preserve">GOVT. PRIMARY SCHOOL TILANIA DAIRY </t>
  </si>
  <si>
    <t xml:space="preserve">GOVT. UPPER PRIMARY SCHOOL 5 BJW-II KISHANPURA </t>
  </si>
  <si>
    <t xml:space="preserve">GOVT. UPPER PRIMARY SCHOOL KISHANPURA NEW ABADI </t>
  </si>
  <si>
    <t xml:space="preserve">मांग पत्र अनुसार भुगतान </t>
  </si>
  <si>
    <t xml:space="preserve">विवरण </t>
  </si>
  <si>
    <t xml:space="preserve">व्यय राशि </t>
  </si>
  <si>
    <t xml:space="preserve">शेष राशि </t>
  </si>
  <si>
    <t xml:space="preserve">प्राप्त राशि </t>
  </si>
  <si>
    <t xml:space="preserve">GOVT. PRIMARY SCHOOL  CHAK HARI BABA  </t>
  </si>
  <si>
    <t>Total Expencess</t>
  </si>
  <si>
    <t xml:space="preserve">GOVT. PRIMARY SCHOOL GUSAIN MANDIR </t>
  </si>
  <si>
    <t xml:space="preserve">Total Expencess </t>
  </si>
  <si>
    <t xml:space="preserve">GOVT. PRIMARY SCHOOL TILANIA DAIRY  </t>
  </si>
  <si>
    <t xml:space="preserve">GOVT. UPPER PRIMARY SCHOOL 3-4 PPN   </t>
  </si>
  <si>
    <t xml:space="preserve">GOVT. UPPER PRIMARY SCHOOL 5 BJW-II KISHANPURA  </t>
  </si>
  <si>
    <t xml:space="preserve">GOVT. PRIMARY SCHOOL BHIKHARAM KI DHANI </t>
  </si>
  <si>
    <t>GOVT. PRIMARY SCHOOL NATHO KI DHANI</t>
  </si>
  <si>
    <t xml:space="preserve">GOVT. UPPER PRIMARY SCHOOL RAMDEV MANDIR </t>
  </si>
  <si>
    <t>Monthly Progress Report</t>
  </si>
  <si>
    <t>dzekad&amp;</t>
  </si>
  <si>
    <t>fnukad&amp;</t>
  </si>
  <si>
    <t>Month-</t>
  </si>
  <si>
    <t>dz0la0</t>
  </si>
  <si>
    <t>en dk uke</t>
  </si>
  <si>
    <t>CykWd ls Lohd`r jkf'k</t>
  </si>
  <si>
    <t>fo|ky;ksa dks tkjh jkf'k</t>
  </si>
  <si>
    <t>[kpZ jkf'k</t>
  </si>
  <si>
    <t xml:space="preserve"> 'ks"k jkf'k</t>
  </si>
  <si>
    <t>CSG Sec</t>
  </si>
  <si>
    <t>CSG ELE</t>
  </si>
  <si>
    <t>AAPNI LADO SEC</t>
  </si>
  <si>
    <t>AAPNI LADO ELE</t>
  </si>
  <si>
    <t>BAL SAMAROH SEC</t>
  </si>
  <si>
    <t>BAL SAMAROH ELE</t>
  </si>
  <si>
    <t>SAMUDAY JAGRITI SEC</t>
  </si>
  <si>
    <t>SAMUDAY JAGRITI ELE</t>
  </si>
  <si>
    <t>SPORTS GRANT SEC</t>
  </si>
  <si>
    <t>SPORTS GRANT ELE</t>
  </si>
  <si>
    <t>TEACHER SUPPORT SEC</t>
  </si>
  <si>
    <t>TEACHER SUPPORT ELE</t>
  </si>
  <si>
    <t>विवरण</t>
  </si>
  <si>
    <t>MhMhvks dksM&amp;</t>
  </si>
  <si>
    <t>fo|ky;ksa@dk;kZy;ksa ds uke</t>
  </si>
  <si>
    <t>dk;kZy; &amp;</t>
  </si>
  <si>
    <t>SCHOOL NAME</t>
  </si>
  <si>
    <t>GRAND TOTAL(SEC+ELE)</t>
  </si>
  <si>
    <t>1</t>
  </si>
  <si>
    <t>TOTAL</t>
  </si>
  <si>
    <t>2</t>
  </si>
  <si>
    <t>3</t>
  </si>
  <si>
    <t>4</t>
  </si>
  <si>
    <t>5</t>
  </si>
  <si>
    <t>6</t>
  </si>
  <si>
    <t>7</t>
  </si>
  <si>
    <t>8</t>
  </si>
  <si>
    <t>9</t>
  </si>
  <si>
    <t>10</t>
  </si>
  <si>
    <t>11</t>
  </si>
  <si>
    <t>12</t>
  </si>
  <si>
    <t>13</t>
  </si>
  <si>
    <t>14</t>
  </si>
  <si>
    <t>15</t>
  </si>
  <si>
    <t>16</t>
  </si>
  <si>
    <t>17</t>
  </si>
  <si>
    <t>18</t>
  </si>
  <si>
    <t>19</t>
  </si>
  <si>
    <t>20</t>
  </si>
  <si>
    <t>21</t>
  </si>
  <si>
    <t>222</t>
  </si>
  <si>
    <t>23</t>
  </si>
  <si>
    <t>24</t>
  </si>
  <si>
    <t>25</t>
  </si>
  <si>
    <t>26</t>
  </si>
  <si>
    <t>27</t>
  </si>
  <si>
    <t>28</t>
  </si>
  <si>
    <t>HELPER</t>
  </si>
  <si>
    <t>SNA ACCOUNT BUDGET CONTROLL EXCEL UTILITY</t>
  </si>
  <si>
    <t>o"kZ</t>
  </si>
  <si>
    <t>2022-23</t>
  </si>
  <si>
    <t>GOVT. UPPER PRIMARY SCHOOL 3-4 PPN</t>
  </si>
  <si>
    <t>dk;kZy; vkns'k</t>
  </si>
  <si>
    <t>uke laLFkk</t>
  </si>
  <si>
    <t>enksa ds uke</t>
  </si>
  <si>
    <t>;ksx</t>
  </si>
  <si>
    <t>योग</t>
  </si>
  <si>
    <t>izfrfyfi lwpukFkZ&amp;</t>
  </si>
  <si>
    <t>lacaf/kr fo|ky;@dk;kZy;-----------------</t>
  </si>
  <si>
    <t>LFkkuh; jksdM@ys[kk 'kk[kk</t>
  </si>
  <si>
    <t>dk;kZy; izfr</t>
  </si>
  <si>
    <t>dk;kZy;&amp;-------------------------------------------------------------------------------------</t>
  </si>
  <si>
    <t>-------------------------</t>
  </si>
  <si>
    <t>fnukad&amp;---------------</t>
  </si>
  <si>
    <t>chtd la[;k o fnukad</t>
  </si>
  <si>
    <t>jkf'k</t>
  </si>
  <si>
    <t>izekf.kr fd;k tkrk gS fd&amp;</t>
  </si>
  <si>
    <t>jktLFkku Ldwy f’k{kk ifj"kn t;iqj }kjk iznRr funsZ’kkuqlkj lapkyu iksVZy ls Hkqxrku fd;s tkus ds izfdz;k ds vUrxZr LFkkuh; fo|ky;@</t>
  </si>
  <si>
    <t>v/kksgLrk{kjdrkZ ds fu;a=.kk/khu ¼ihbZbZvks v/khu laLFkk dk uke½</t>
  </si>
  <si>
    <t xml:space="preserve">ds fuEu fcykas dks lEcfU/kr laLFkk gsrq tkjh en eas tkjh lapkyu iksVZy fyfeV ls lEcfU/kr oasMj@csfufQf’k;jh dks Hkqxrku fd;s tkus tkus dh Lohd`fr iznku dh tkrh gSA </t>
  </si>
  <si>
    <t>dzekad</t>
  </si>
  <si>
    <t>fnukad</t>
  </si>
  <si>
    <t>mi;ksx dk fooj.k</t>
  </si>
  <si>
    <t>QeZ@O;fDr laLFkk dk uke ¼ftls Hkqxrku fd;k tkuk gS½</t>
  </si>
  <si>
    <t>eksckbZy ua0</t>
  </si>
  <si>
    <t>cSad [kkrk</t>
  </si>
  <si>
    <t>IFSC CODE</t>
  </si>
  <si>
    <t>en dk uke ------------------------------------------------------------------------------------------------------------------</t>
  </si>
  <si>
    <t>vkaofVr Lohd`r vkgj.k lhek-----------------------------------------------------------------------------------</t>
  </si>
  <si>
    <t>bl Hkqxrku@ekax i= dks 'kkfey djrs gq, bl en esa dqy O;;-----------------</t>
  </si>
  <si>
    <t>bl en esa vo'ks"k vkgj.k lhek-----------------------------------------------------------------------------</t>
  </si>
  <si>
    <t>mDr fcYl dk Hkqxrku iwoZ esa ugha fd;k x;k gSA</t>
  </si>
  <si>
    <t>mDr fcyksa esa vafdr lHkh lkexzh dk fo|ky; ds LVkWd jftLVj esa bUnzkt dj fy;k x;k gS A</t>
  </si>
  <si>
    <t>ewy fcYl@okmpj@fjdkMZ dk;kZy; esa la/kkfjr gSA</t>
  </si>
  <si>
    <t>mDr lkexzh ifj"kn }kjk tkjh fn'kk funsZ'kksa ds vuqlkj fo|ky; izcU/ku lfefr ds izLrko la[;k---------------------fnukad------------------------------------ds vuq:i dz; dh xbZ gSAftldk vuqeksnu dk;ksZiajkUr@Hkqxrku mijkUr ,l,elh }kjk djok fy;k tk,xkA</t>
  </si>
  <si>
    <t>HELPER1</t>
  </si>
  <si>
    <t>en</t>
  </si>
  <si>
    <t xml:space="preserve">मद नाम </t>
  </si>
  <si>
    <t>YES</t>
  </si>
  <si>
    <t>Select YES /NO For sanction</t>
  </si>
  <si>
    <t>ekax i= vuqlkj Hkqxrku vkns'k tkjh djus gsrq lwpuk ;gka Hkjs</t>
  </si>
  <si>
    <t>Deemand Register</t>
  </si>
  <si>
    <t>ftyk</t>
  </si>
  <si>
    <t>CykWd</t>
  </si>
  <si>
    <t>lwjrx&lt;</t>
  </si>
  <si>
    <t>Jhxaxkuxj</t>
  </si>
  <si>
    <t>jkT; ifj;kstuk funs'kd jktLFkku Ldwy f'k{kk ifj"kn t;iqj ds funsZ'kkuqlkj LFkkuh; dk;kZy;@ihbZbZvks@;wlhbZbZvks ds v/khu jkt-izkFkfed@mPp izkFkfed fo|ky;ksa dks eq[; CykWd f'k{kk vf/kdkjh lexz f'k{kk</t>
  </si>
  <si>
    <t>vuqer jkf'k dh lhek esa O;; fd;s tkus ds mijkUr lapkyu iksVZy ls Hkqxrku fd;s tkus gsrw lHkh fcy@okmplZ dk izekf.kdj.k dj  bl dk;kZy; dks fHktok;k tkuk lqfuf'pr djsa rkfd os.MlZ@csusfQljh dk le; ij Hkqxrku fd;k tk lds A</t>
  </si>
  <si>
    <t xml:space="preserve">}kjk iznRr vkgj.k lhek@Hkqxrku Lohd`fr vuqlkj fofHkUu enksa esa muds uke ds lEeq[k vafdr jkf'k dks jkT; ifj;kstuk funs'kd jktLFkku Ldwy f'k{kk ifj"kn t;iqj ds fn'kkfunsZ'kkuqlkj O;; fd;s tkus dh ,rn~ }kjk Lohd`fr iznku dh tkrh gS ,oa funsZf'kr fd;k tkrk gS fd </t>
  </si>
  <si>
    <t>iz/kkukpk;Z</t>
  </si>
  <si>
    <t xml:space="preserve">jktdh; mPp ek/;fed fo|ky; jktiqjk fiisju </t>
  </si>
  <si>
    <t>Component name</t>
  </si>
  <si>
    <t>gLrk{kj lfpo</t>
  </si>
  <si>
    <t>gLrk{kj v/;{k</t>
  </si>
  <si>
    <t>fo|ky; izcU/ku lfefr</t>
  </si>
  <si>
    <t>-----------------------------------</t>
  </si>
  <si>
    <t>Composite School Grant (Elementry)(SAMAGRA SHIKSHA)</t>
  </si>
  <si>
    <t>Composite School Grant(SAMAGRA SHIKSHA)</t>
  </si>
  <si>
    <t>Sports and Physical Education(Elementry)(SAMAGRA SHIKSHA)</t>
  </si>
  <si>
    <t>Sports and Physical Education(Upto Highest Class XII)(SAMAGRA SHIKSHA)</t>
  </si>
  <si>
    <t>Community Mobilization(Elementry)(SAMAGRA SHIKSHA)</t>
  </si>
  <si>
    <t>Community Mobilization(Secondary)(SAMAGRA SHIKSHA)</t>
  </si>
  <si>
    <t>Nipun Bharat Mission (FLN)</t>
  </si>
  <si>
    <t>Provision for CRCs (SAMAGRA SHIKSHA)</t>
  </si>
  <si>
    <t>Program Management</t>
  </si>
  <si>
    <t>Community Mobilization</t>
  </si>
  <si>
    <t>Rani Laxmibai Atma Raksha Prashikshan secondary</t>
  </si>
  <si>
    <t>SCHOOL PAR SELF DEFENSE TRAING BUDGET sec</t>
  </si>
  <si>
    <t>SCHOOL PAR SELF DEFENSE TRAING BUDGET ELE</t>
  </si>
  <si>
    <t>Rani Laxmibai Atma Raksha Prashikshan Elementry</t>
  </si>
  <si>
    <t>Monitoring Information System (MIS)(SAMAGRA SHIKSHA)</t>
  </si>
  <si>
    <t xml:space="preserve">HOW TO USE   </t>
  </si>
  <si>
    <t>Disclaimer: -</t>
  </si>
  <si>
    <t>शेष शीट अधिकतर auto generate होगी अन्यथा खाली सेल unprotected है कुछ डाटा mannual भरे</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</si>
  <si>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</si>
  <si>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</si>
  <si>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</si>
  <si>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PROFILE</t>
  </si>
  <si>
    <t>SNA RECEIVED</t>
  </si>
  <si>
    <t>ORDER</t>
  </si>
  <si>
    <t>DEEMAND REGISTER</t>
  </si>
  <si>
    <t>PAYMENT SANCTION</t>
  </si>
  <si>
    <t>EXPENDITURE</t>
  </si>
  <si>
    <t>SCHOOLWISE REPORT</t>
  </si>
  <si>
    <t>MPR</t>
  </si>
  <si>
    <t>DEEMAND</t>
  </si>
  <si>
    <t xml:space="preserve"> 'khV esa dk;kZy; ds v/khu lHkh fo|ky;ksaa dks eq[; CykWd f'k{kk vf/kdkjh dk;kZy; ls tkjh Lohd`fr vuqlkj tkjh jkf'k mi;ksx gsrq dk;kZy; vkns'k vkWVks tkjh gksxkA</t>
  </si>
  <si>
    <r>
      <t xml:space="preserve"> 'khV esa dk;kZy; ds v/khu lHkh fo|ky;ksaa ls izkIr ekax i= vuqlkj fooj.k HkjsaA ,oa 'khV esa ftudk Hkqxrku vkns'k tkjh djuka gS vafre dkWye esa </t>
    </r>
    <r>
      <rPr>
        <sz val="14"/>
        <color theme="1"/>
        <rFont val="Cambria"/>
        <family val="1"/>
      </rPr>
      <t>YES</t>
    </r>
    <r>
      <rPr>
        <sz val="14"/>
        <color theme="1"/>
        <rFont val="DevLys 010"/>
      </rPr>
      <t xml:space="preserve"> dk p;u djs</t>
    </r>
  </si>
  <si>
    <r>
      <t xml:space="preserve">Auto generate </t>
    </r>
    <r>
      <rPr>
        <sz val="14"/>
        <color theme="1"/>
        <rFont val="DevLys 010"/>
      </rPr>
      <t>gksxhA MªkiMkmu ls fo|ky; dk uke dk p;u djsaAfo|ky; okj Lohd`fr tkjh gksxhA</t>
    </r>
  </si>
  <si>
    <r>
      <t xml:space="preserve">Auto generate </t>
    </r>
    <r>
      <rPr>
        <sz val="14"/>
        <color theme="1"/>
        <rFont val="DevLys 010"/>
      </rPr>
      <t>gksxhA MªkiMkmu ls fo|ky; dk uke dk p;u djsaAfo|ky; okj fjiksVZ tkjh gksxhA</t>
    </r>
  </si>
  <si>
    <t>ekax i= vuqlkj Hkqxrku jkf'k HkjsA MªkiMkmu ls fo|ky; dk uke dk p;u djsaAfo|ky; okj fjiksVZ tkjh gksxhA izkIr jkf'k][kpZ jkf'k ,oa 'ks"k jkf'k fooj.k vkWVksa rS;kjA</t>
  </si>
  <si>
    <t>SNA budget CONTROL excel utility 2022-23</t>
  </si>
  <si>
    <t>राजस्थान राज्य के शिक्षा विभाग के कार्यालय के SNA budget CONTROL 2022-23  बाबत इस UTILITY का प्रयोग किया जा सकता है । FILE को SAVE करने के लिए अपनी सुविधा से नाम देकर  Save करें। ।यह excel utility केवल मात्र  SNA budget CONTRO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शिक्षा विभाग के नियम एवं दिशा निर्देश मान्य होंगे  किसी प्रकार की तकनीकी/ गणना संबंधी कमी पाए जाने पर नीचे दिये गए EMAIL द्वारा अवगत कराने का श्रम करावे।(PLEASE USE LATEST VERSION OF THAT IS  OFFICE 2010 AND ABOVE FOR BEST RESULT)</t>
  </si>
  <si>
    <t>Bill Register</t>
  </si>
  <si>
    <t>ekax i= vuqlkj Hkqxrku tkjh djus gsrq ;kstuk iksVZy ij tkjh fcy u o vU; lwpuk ;gka Hkjs</t>
  </si>
  <si>
    <t>Date</t>
  </si>
  <si>
    <t xml:space="preserve"> 'khV esa dk;kZy; ds v/khu lHkh fo|ky;ksa ds fy, ekax i=  fooj.k rS;kj djus gsrq dke esa ys ldrs gSA</t>
  </si>
  <si>
    <t>ekax i= vuqlkj Hkqxrku tkjh djus gsrq ;kstuk iksVZy ij tkjh fcy u o vU; lwpuk ;gka Hkj</t>
  </si>
  <si>
    <t>SNA ACCOUNT AMOUNT RECEIVED DETAILS</t>
  </si>
  <si>
    <t>SNA ACCOUNT AMOUNT EXPENDITURE DETAILS</t>
  </si>
  <si>
    <t xml:space="preserve">मांग पत्र अनुसार DDO द्वारा किये गए भुगतान को यहाँ नीचे भरे </t>
  </si>
  <si>
    <t xml:space="preserve">नोट:- इस शीट में dropdown  से स्कूल को चयन करके उसके सम्बन्धित  मद के कॉलम के नीचे SNA अकाउंट में जारी राशि भरें </t>
  </si>
  <si>
    <t xml:space="preserve">इस प्रोग्राम से SNA बजट CONTROL  तैयार किया जा सकता है </t>
  </si>
  <si>
    <t>2678/27-08-2022</t>
  </si>
  <si>
    <t xml:space="preserve">ग्रामीण ओलंपिक </t>
  </si>
  <si>
    <t xml:space="preserve">कुल योग </t>
  </si>
  <si>
    <t>ys[kk 'kk[kk@lEcaf/kr fo|ky;</t>
  </si>
  <si>
    <t>izfrfyfi %&amp;</t>
  </si>
  <si>
    <t>UDAY SPORTS CAMP SURATGARH</t>
  </si>
  <si>
    <t>N.K. FLEX &amp; PRINTERS SURATGARH</t>
  </si>
  <si>
    <t xml:space="preserve">फ्लेक्स ग्रामीण ओलंपिक </t>
  </si>
  <si>
    <t>NEW EXPERT COMPUTERS</t>
  </si>
  <si>
    <t xml:space="preserve">प्रिंटर सर्विस </t>
  </si>
  <si>
    <t xml:space="preserve">BHARAT BOOK DEPOT </t>
  </si>
  <si>
    <t xml:space="preserve">स्टैशनेरी </t>
  </si>
  <si>
    <t>mi;ksx dk fooj.k@en uke</t>
  </si>
  <si>
    <t>Portal Code</t>
  </si>
  <si>
    <t>other info</t>
  </si>
  <si>
    <t>VENDOR MASTER</t>
  </si>
  <si>
    <t>fo'ks"k fooj.k</t>
  </si>
  <si>
    <t xml:space="preserve">IN WORD :- </t>
  </si>
  <si>
    <t>Vendor master</t>
  </si>
  <si>
    <t xml:space="preserve"> 'khV esa dk;kZy; ds fy, lHkh osUMj dk fooj.k Hkjs</t>
  </si>
  <si>
    <t xml:space="preserve">यदि किसी फर्म के बिल का भुगतान किसी व्यक्ति को किया जा रहा है तो कॉलम 2 में व्यक्ति का नाम लिखे एवं साथ मे कोष्ठक में सम्बन्धित फर्म का विवरण दे ।कॉलम 3 से 6 में भुगतान प्राप्तकर्ता का विवरण देवे ।   इसी से आगे dropdown  लिस्ट बनेगी </t>
  </si>
  <si>
    <t>OTHER 1</t>
  </si>
  <si>
    <t>29</t>
  </si>
  <si>
    <t>30</t>
  </si>
  <si>
    <t>282</t>
  </si>
  <si>
    <t>31</t>
  </si>
  <si>
    <t>32</t>
  </si>
  <si>
    <t>33</t>
  </si>
  <si>
    <t>34</t>
  </si>
  <si>
    <t>35</t>
  </si>
  <si>
    <t>36</t>
  </si>
  <si>
    <t xml:space="preserve">Total </t>
  </si>
  <si>
    <t xml:space="preserve">NOTE :- मद का नाम प्रोफाइल शीट से संशोधित कर  सकते है यहाँ dropdown  से select  करे । </t>
  </si>
  <si>
    <r>
      <t xml:space="preserve"> </t>
    </r>
    <r>
      <rPr>
        <sz val="14"/>
        <color theme="1"/>
        <rFont val="DevLys 010"/>
      </rPr>
      <t>'khV esa loZ izFke jks 5 esa MªkiMkmu ls enksa dk p;u djsAdk;kZy; ds v/khu lHkh fo|ky;ksaa dk eq[; CykWd f'k{kk vf/kdkjh dk;kZy; ls tkjh Lohd`fr vuqlkj tkjh jkf'k fooj.k HkjsaA</t>
    </r>
  </si>
  <si>
    <r>
      <t xml:space="preserve"> </t>
    </r>
    <r>
      <rPr>
        <sz val="14"/>
        <color theme="1"/>
        <rFont val="DevLys 010"/>
      </rPr>
      <t>'khV esa dk;kZy; ds v/khu lHkh fo|ky;ksaa dk fooj.k Hkjs ,oa enuke viMsV djs ;fn vko';d gks rksA</t>
    </r>
  </si>
  <si>
    <t>New update</t>
  </si>
  <si>
    <t xml:space="preserve">1 मद नाम की संख्या 30 तक अपडेट किया गया व ड्रॉपडाउन से चयन सुविधा </t>
  </si>
  <si>
    <t xml:space="preserve">2 वेंडर मास्टर शीट </t>
  </si>
  <si>
    <t xml:space="preserve">3 कुछ सेल लॉक संबधित समस्या का निराकरण </t>
  </si>
  <si>
    <t>dated 30 -12-2022</t>
  </si>
  <si>
    <t xml:space="preserve">अनावश्यक कॉलम को HIDE करके प्रिन्ट ले सकते है </t>
  </si>
  <si>
    <t>a</t>
  </si>
  <si>
    <t>SNA Referance no</t>
  </si>
  <si>
    <t>TV No/Voucher No and Date</t>
  </si>
  <si>
    <t>Fill after bill generate and succesfully payment</t>
  </si>
  <si>
    <t>SNA Bill Number</t>
  </si>
  <si>
    <t>on feedback of users SNA referance no ,TV/Voucher No Date column inserted in bill register sheet.</t>
  </si>
  <si>
    <t>PARNAMI RUBBER STAMP AND BOOK BINDING WORKS</t>
  </si>
  <si>
    <t>VIKRAM KUMAR BISHNOI (SARTHAK ENTERPRISES INVOICE NO 1106)</t>
  </si>
  <si>
    <t xml:space="preserve">फ्लेक्स </t>
  </si>
  <si>
    <t xml:space="preserve">ऑटो भाड़ा </t>
  </si>
  <si>
    <t xml:space="preserve">जनवरी 2023 बिल </t>
  </si>
  <si>
    <t>TV 9-12</t>
  </si>
  <si>
    <t>stipend allowns 9-12</t>
  </si>
  <si>
    <t>Transport Allowance 1-8</t>
  </si>
  <si>
    <t>Transport Allowance 9-12</t>
  </si>
  <si>
    <t>Ek Bharat Shresth Bharat SEC</t>
  </si>
  <si>
    <t>Ek Bharat Shresth Bharat ELE</t>
  </si>
  <si>
    <t>Annual Function Alu meet Sec</t>
  </si>
  <si>
    <t>Youth and Echo Club</t>
  </si>
  <si>
    <t>Remedial Contigency 9-12</t>
  </si>
  <si>
    <t>kishori Mela Sec</t>
  </si>
  <si>
    <t>cyber Suraksha Sec</t>
  </si>
  <si>
    <t>Cyber Suraksha Ele</t>
  </si>
  <si>
    <t>TV 1-8</t>
  </si>
  <si>
    <t>SHALA SIDHI SEC</t>
  </si>
  <si>
    <t>Wall Painting Flex Poster Sec</t>
  </si>
  <si>
    <t>Wall Painting Flex Poster Ele</t>
  </si>
  <si>
    <t>37</t>
  </si>
  <si>
    <t>362</t>
  </si>
  <si>
    <t>363</t>
  </si>
  <si>
    <t>364</t>
  </si>
  <si>
    <t>365</t>
  </si>
  <si>
    <t>OTHER 2</t>
  </si>
  <si>
    <t>Sanction No</t>
  </si>
  <si>
    <t>Sanction Date</t>
  </si>
  <si>
    <t>REFERANCE NO</t>
  </si>
  <si>
    <t>TV NO</t>
  </si>
  <si>
    <t>DATE</t>
  </si>
  <si>
    <t>BILL NO</t>
  </si>
  <si>
    <t>BILL DATE</t>
  </si>
  <si>
    <t>OTHER 3</t>
  </si>
  <si>
    <t>OTHER 4</t>
  </si>
  <si>
    <t>OTHER 5</t>
  </si>
  <si>
    <t>OTHER 6</t>
  </si>
  <si>
    <t>OTHER 7</t>
  </si>
  <si>
    <t>38</t>
  </si>
  <si>
    <t>372</t>
  </si>
  <si>
    <t>373</t>
  </si>
  <si>
    <t>374</t>
  </si>
  <si>
    <t>375</t>
  </si>
  <si>
    <t>laLFkk iz/kku in uke</t>
  </si>
  <si>
    <t>eksgj ds fy, inuke</t>
  </si>
  <si>
    <t>FOR CLEAN TO VINOD</t>
  </si>
  <si>
    <t>FOR CLEANING TO VINOD</t>
  </si>
  <si>
    <t>FOR TANK CLEANING TO HARIRAM</t>
  </si>
  <si>
    <t>TO DEEPIKA KIRYANA STORE</t>
  </si>
  <si>
    <t>FOR NEWS PAPER TO RAJAT CHAUHAN</t>
  </si>
  <si>
    <t xml:space="preserve">TO ABDUL </t>
  </si>
  <si>
    <t>NET RECHARGE</t>
  </si>
  <si>
    <t>STATIONERY</t>
  </si>
  <si>
    <t>FOR REFIELING TO NEW EXPERT</t>
  </si>
  <si>
    <t>FOR REFIELING TO FRIENDS COMPUTER</t>
  </si>
  <si>
    <t>FOR REPAIRING GATES</t>
  </si>
  <si>
    <t>FOR FAN BINDING</t>
  </si>
  <si>
    <t>FIRST AID MATERIAL</t>
  </si>
  <si>
    <t>SPORT MATERIAL</t>
  </si>
  <si>
    <t>BAAL SAMAROH</t>
  </si>
  <si>
    <t>AAPNI LAADO ELE</t>
  </si>
  <si>
    <t>dEI;wVj fizUVj fjis;fjx</t>
  </si>
  <si>
    <t>22</t>
  </si>
  <si>
    <t>Bill No /Date</t>
  </si>
  <si>
    <t>Bill No/Date</t>
  </si>
  <si>
    <t>A</t>
  </si>
  <si>
    <t>B</t>
  </si>
  <si>
    <t>C</t>
  </si>
  <si>
    <t>D</t>
  </si>
  <si>
    <t>E</t>
  </si>
  <si>
    <t>F</t>
  </si>
  <si>
    <t>G</t>
  </si>
  <si>
    <t>H</t>
  </si>
  <si>
    <t>1234567</t>
  </si>
  <si>
    <t>1234568</t>
  </si>
  <si>
    <t>1234569</t>
  </si>
  <si>
    <t>1234570</t>
  </si>
  <si>
    <t>1234571</t>
  </si>
  <si>
    <t>1234572</t>
  </si>
  <si>
    <t>1234573</t>
  </si>
  <si>
    <t>AAAA0001111</t>
  </si>
  <si>
    <t>AAAA0001112</t>
  </si>
  <si>
    <t>AAAA0001113</t>
  </si>
  <si>
    <t>AAAA0001114</t>
  </si>
  <si>
    <t>AAAA0001115</t>
  </si>
  <si>
    <t>AAAA0001116</t>
  </si>
  <si>
    <t>AAAA0001117</t>
  </si>
  <si>
    <t>R</t>
  </si>
  <si>
    <t>CA</t>
  </si>
  <si>
    <t>UPDATE 15-01-2023</t>
  </si>
  <si>
    <t xml:space="preserve">1 मद नाम की संख्या 40  तक अपडेट किया गया व ड्रॉपडाउन से चयन सुविधा </t>
  </si>
  <si>
    <t xml:space="preserve">2 expenditure  शीट मे बिल न दिनांक ऑप्शन इन्सर्ट </t>
  </si>
  <si>
    <t xml:space="preserve">3 बिल रजिस्टर शीट में फ़िल्टर ऑप्शन </t>
  </si>
  <si>
    <t xml:space="preserve">4 payment  sanction  शीट मे 25 फर्म तक भुगतान आदेश जारी करने की सुविधा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</si>
</sst>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79" x14ac:knownFonts="1">
    <font>
      <sz val="11"/>
      <color theme="1"/>
      <name val="Calibri"/>
      <family val="2"/>
      <scheme val="minor"/>
    </font>
    <font>
      <b/>
      <sz val="8"/>
      <color rgb="FF000000"/>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rgb="FF000000"/>
      <name val="Arial"/>
      <family val="2"/>
    </font>
    <font>
      <sz val="12"/>
      <color theme="1"/>
      <name val="Calibri"/>
      <family val="2"/>
      <scheme val="minor"/>
    </font>
    <font>
      <b/>
      <sz val="14"/>
      <color rgb="FF000000"/>
      <name val="Arial"/>
      <family val="2"/>
    </font>
    <font>
      <b/>
      <sz val="12"/>
      <color theme="1"/>
      <name val="Calibri"/>
      <family val="2"/>
      <scheme val="minor"/>
    </font>
    <font>
      <b/>
      <sz val="11"/>
      <color theme="1"/>
      <name val="Calibri"/>
      <family val="2"/>
      <scheme val="minor"/>
    </font>
    <font>
      <sz val="11"/>
      <color rgb="FFFF0000"/>
      <name val="Calibri"/>
      <family val="2"/>
      <scheme val="minor"/>
    </font>
    <font>
      <b/>
      <sz val="14"/>
      <color rgb="FF000000"/>
      <name val="Calibri"/>
      <family val="2"/>
      <scheme val="minor"/>
    </font>
    <font>
      <sz val="14"/>
      <color rgb="FFFF0000"/>
      <name val="Calibri"/>
      <family val="2"/>
      <scheme val="minor"/>
    </font>
    <font>
      <b/>
      <sz val="14"/>
      <color rgb="FFFF0000"/>
      <name val="Calibri"/>
      <family val="2"/>
      <scheme val="minor"/>
    </font>
    <font>
      <b/>
      <sz val="16"/>
      <color theme="1"/>
      <name val="Kruti Dev 010"/>
    </font>
    <font>
      <b/>
      <u/>
      <sz val="12"/>
      <color theme="1"/>
      <name val="Cambria"/>
      <family val="1"/>
      <scheme val="major"/>
    </font>
    <font>
      <sz val="11"/>
      <color theme="1"/>
      <name val="Kruti Dev 010"/>
    </font>
    <font>
      <sz val="10"/>
      <color theme="1"/>
      <name val="Calibri"/>
      <family val="2"/>
      <scheme val="minor"/>
    </font>
    <font>
      <sz val="14"/>
      <color theme="1"/>
      <name val="Kruti Dev 010"/>
    </font>
    <font>
      <sz val="14"/>
      <color theme="1"/>
      <name val="Cambria"/>
      <family val="1"/>
      <scheme val="major"/>
    </font>
    <font>
      <sz val="12"/>
      <color theme="1"/>
      <name val="Cambria"/>
      <family val="1"/>
      <scheme val="major"/>
    </font>
    <font>
      <b/>
      <sz val="10"/>
      <color rgb="FF000000"/>
      <name val="Arial"/>
      <family val="2"/>
    </font>
    <font>
      <b/>
      <sz val="11"/>
      <color rgb="FF000000"/>
      <name val="Arial"/>
      <family val="2"/>
    </font>
    <font>
      <b/>
      <i/>
      <u/>
      <sz val="24"/>
      <color theme="1"/>
      <name val="Cambria"/>
      <family val="1"/>
      <scheme val="major"/>
    </font>
    <font>
      <b/>
      <sz val="18"/>
      <color theme="1"/>
      <name val="Kruti Dev 010"/>
    </font>
    <font>
      <sz val="18"/>
      <color theme="1"/>
      <name val="Kruti Dev 010"/>
    </font>
    <font>
      <sz val="14"/>
      <color theme="1"/>
      <name val="Calibri"/>
      <scheme val="minor"/>
    </font>
    <font>
      <b/>
      <sz val="11"/>
      <color rgb="FF000000"/>
      <name val="Calibri"/>
      <family val="2"/>
      <scheme val="minor"/>
    </font>
    <font>
      <b/>
      <sz val="10"/>
      <color rgb="FF000000"/>
      <name val="Calibri"/>
      <family val="2"/>
      <scheme val="minor"/>
    </font>
    <font>
      <b/>
      <sz val="11"/>
      <color theme="1"/>
      <name val="Arial"/>
      <family val="2"/>
    </font>
    <font>
      <b/>
      <sz val="12"/>
      <color rgb="FF000000"/>
      <name val="Calibri"/>
      <family val="2"/>
      <scheme val="minor"/>
    </font>
    <font>
      <b/>
      <sz val="14"/>
      <name val="Calibri"/>
      <family val="2"/>
      <scheme val="minor"/>
    </font>
    <font>
      <b/>
      <sz val="16"/>
      <name val="Calibri"/>
      <family val="2"/>
      <scheme val="minor"/>
    </font>
    <font>
      <b/>
      <sz val="11"/>
      <name val="Calibri"/>
      <family val="2"/>
      <scheme val="minor"/>
    </font>
    <font>
      <b/>
      <sz val="18"/>
      <color theme="1"/>
      <name val="Calibri"/>
      <family val="2"/>
      <scheme val="minor"/>
    </font>
    <font>
      <b/>
      <sz val="14"/>
      <color theme="1"/>
      <name val="Cambria"/>
      <family val="1"/>
      <scheme val="major"/>
    </font>
    <font>
      <b/>
      <sz val="12"/>
      <name val="Calibri"/>
      <family val="2"/>
      <scheme val="minor"/>
    </font>
    <font>
      <b/>
      <sz val="14"/>
      <color theme="1"/>
      <name val="Kruti Dev 010"/>
    </font>
    <font>
      <b/>
      <sz val="24"/>
      <color theme="1"/>
      <name val="Kruti Dev 010"/>
    </font>
    <font>
      <sz val="12"/>
      <color theme="1"/>
      <name val="Kruti Dev 010"/>
    </font>
    <font>
      <b/>
      <u/>
      <sz val="16"/>
      <color theme="1"/>
      <name val="Kruti Dev 010"/>
    </font>
    <font>
      <sz val="8"/>
      <color theme="1"/>
      <name val="Calibri"/>
      <family val="2"/>
      <scheme val="minor"/>
    </font>
    <font>
      <sz val="14"/>
      <color theme="1"/>
      <name val="DevLys 010"/>
    </font>
    <font>
      <sz val="16"/>
      <color theme="1"/>
      <name val="DevLys 010"/>
    </font>
    <font>
      <b/>
      <sz val="20"/>
      <color theme="1"/>
      <name val="Kruti Dev 010"/>
    </font>
    <font>
      <b/>
      <sz val="14"/>
      <color theme="1"/>
      <name val="DevLys 010"/>
    </font>
    <font>
      <sz val="20"/>
      <color theme="1"/>
      <name val="Cambria"/>
      <family val="1"/>
      <scheme val="major"/>
    </font>
    <font>
      <sz val="9"/>
      <color indexed="81"/>
      <name val="Tahoma"/>
      <family val="2"/>
    </font>
    <font>
      <b/>
      <sz val="9"/>
      <color indexed="81"/>
      <name val="Tahoma"/>
      <family val="2"/>
    </font>
    <font>
      <sz val="14"/>
      <color theme="1"/>
      <name val="Cambria"/>
      <family val="1"/>
    </font>
    <font>
      <b/>
      <sz val="18"/>
      <color theme="1"/>
      <name val="DevLys 010"/>
    </font>
    <font>
      <b/>
      <sz val="16"/>
      <color theme="1"/>
      <name val="DevLys 010"/>
    </font>
    <font>
      <sz val="13"/>
      <color theme="1"/>
      <name val="Kruti Dev 010"/>
    </font>
    <font>
      <b/>
      <sz val="22"/>
      <name val="Algerian"/>
      <family val="5"/>
    </font>
    <font>
      <b/>
      <sz val="14"/>
      <name val="Times New Roman"/>
      <family val="1"/>
    </font>
    <font>
      <sz val="12"/>
      <color rgb="FFFF0000"/>
      <name val="Calibri"/>
      <family val="2"/>
      <scheme val="minor"/>
    </font>
    <font>
      <sz val="10"/>
      <color theme="0"/>
      <name val="Arial"/>
      <family val="2"/>
    </font>
    <font>
      <sz val="11"/>
      <name val="Calibri"/>
      <family val="2"/>
      <scheme val="minor"/>
    </font>
    <font>
      <sz val="11"/>
      <color theme="0"/>
      <name val="Calibri"/>
      <family val="2"/>
      <scheme val="minor"/>
    </font>
    <font>
      <sz val="11"/>
      <color theme="1"/>
      <name val="Arial"/>
      <family val="2"/>
    </font>
    <font>
      <sz val="11"/>
      <color theme="0"/>
      <name val="Arial"/>
      <family val="2"/>
    </font>
    <font>
      <sz val="14"/>
      <color theme="0"/>
      <name val="Calibri"/>
      <family val="2"/>
      <scheme val="minor"/>
    </font>
    <font>
      <sz val="11"/>
      <color theme="1"/>
      <name val="DevLys 010"/>
    </font>
    <font>
      <b/>
      <sz val="20"/>
      <color theme="1"/>
      <name val="DevLys 010"/>
    </font>
    <font>
      <b/>
      <sz val="26"/>
      <color theme="1"/>
      <name val="DevLys 010"/>
    </font>
    <font>
      <sz val="18"/>
      <color theme="1"/>
      <name val="Cambria"/>
      <family val="1"/>
      <scheme val="major"/>
    </font>
    <font>
      <sz val="9"/>
      <color indexed="81"/>
      <name val="Tahoma"/>
    </font>
    <font>
      <b/>
      <sz val="9"/>
      <color indexed="81"/>
      <name val="Tahoma"/>
    </font>
    <font>
      <sz val="11"/>
      <color rgb="FF92D050"/>
      <name val="Calibri"/>
      <family val="2"/>
      <scheme val="minor"/>
    </font>
    <font>
      <u val="double"/>
      <sz val="18"/>
      <color theme="1"/>
      <name val="DevLys 010"/>
    </font>
    <font>
      <sz val="22"/>
      <color theme="1"/>
      <name val="DevLys 010"/>
    </font>
    <font>
      <sz val="16"/>
      <color theme="1"/>
      <name val="Kruti Dev 010"/>
    </font>
    <font>
      <sz val="16"/>
      <color theme="1"/>
      <name val="Cambria"/>
      <family val="1"/>
      <scheme val="major"/>
    </font>
    <font>
      <sz val="16"/>
      <color theme="1"/>
      <name val="Calibri"/>
      <family val="2"/>
      <scheme val="minor"/>
    </font>
    <font>
      <sz val="12"/>
      <color theme="1"/>
      <name val="Calibri"/>
      <scheme val="minor"/>
    </font>
    <font>
      <b/>
      <sz val="11"/>
      <color rgb="FFFF0000"/>
      <name val="Calibri"/>
      <family val="2"/>
      <scheme val="minor"/>
    </font>
    <font>
      <sz val="11"/>
      <color theme="1"/>
      <name val="Cambria"/>
      <family val="1"/>
      <scheme val="major"/>
    </font>
    <font>
      <b/>
      <sz val="12"/>
      <color theme="0"/>
      <name val="DevLys 010"/>
    </font>
    <font>
      <b/>
      <sz val="11"/>
      <color theme="0"/>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3" tint="-0.499984740745262"/>
        <bgColor indexed="64"/>
      </patternFill>
    </fill>
    <fill>
      <gradientFill type="path" left="0.5" right="0.5" top="0.5" bottom="0.5">
        <stop position="0">
          <color theme="0"/>
        </stop>
        <stop position="1">
          <color rgb="FFFF0000"/>
        </stop>
      </gradientFill>
    </fill>
    <fill>
      <gradientFill type="path" left="0.5" right="0.5" top="0.5" bottom="0.5">
        <stop position="0">
          <color theme="0"/>
        </stop>
        <stop position="1">
          <color rgb="FFFFC000"/>
        </stop>
      </gradientFill>
    </fill>
    <fill>
      <patternFill patternType="solid">
        <fgColor theme="7" tint="0.59999389629810485"/>
        <bgColor indexed="64"/>
      </patternFill>
    </fill>
    <fill>
      <patternFill patternType="solid">
        <fgColor rgb="FFFFC000"/>
        <bgColor indexed="64"/>
      </patternFill>
    </fill>
    <fill>
      <patternFill patternType="solid">
        <fgColor theme="1"/>
        <bgColor indexed="64"/>
      </patternFill>
    </fill>
    <fill>
      <patternFill patternType="solid">
        <fgColor rgb="FF99FFCC"/>
        <bgColor indexed="64"/>
      </pattern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rgb="FFFFCCCC"/>
        <bgColor indexed="64"/>
      </patternFill>
    </fill>
    <fill>
      <patternFill patternType="solid">
        <fgColor rgb="FF7030A0"/>
        <bgColor indexed="64"/>
      </patternFill>
    </fill>
    <fill>
      <gradientFill type="path">
        <stop position="0">
          <color theme="0"/>
        </stop>
        <stop position="1">
          <color rgb="FFFFC000"/>
        </stop>
      </gradient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bottom/>
      <diagonal/>
    </border>
    <border>
      <left/>
      <right/>
      <top style="thin">
        <color indexed="64"/>
      </top>
      <bottom/>
      <diagonal/>
    </border>
    <border>
      <left style="double">
        <color rgb="FFE36C09"/>
      </left>
      <right/>
      <top style="double">
        <color rgb="FFE36C09"/>
      </top>
      <bottom/>
      <diagonal/>
    </border>
    <border>
      <left style="double">
        <color rgb="FFFF0000"/>
      </left>
      <right/>
      <top style="double">
        <color rgb="FFFF0000"/>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rgb="FFE36C09"/>
      </top>
      <bottom/>
      <diagonal/>
    </border>
    <border>
      <left/>
      <right style="double">
        <color rgb="FFFF0000"/>
      </right>
      <top style="double">
        <color rgb="FFFF0000"/>
      </top>
      <bottom/>
      <diagonal/>
    </border>
    <border>
      <left/>
      <right/>
      <top/>
      <bottom style="double">
        <color rgb="FFFF0000"/>
      </bottom>
      <diagonal/>
    </border>
    <border>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36">
    <xf numFmtId="0" fontId="0" fillId="0" borderId="0" xfId="0"/>
    <xf numFmtId="0" fontId="0" fillId="0" borderId="0" xfId="0" applyAlignment="1">
      <alignment wrapText="1"/>
    </xf>
    <xf numFmtId="0" fontId="3" fillId="0" borderId="1" xfId="0" applyFont="1" applyBorder="1"/>
    <xf numFmtId="0" fontId="4" fillId="0" borderId="1" xfId="0" applyFont="1" applyBorder="1" applyAlignment="1">
      <alignment wrapText="1"/>
    </xf>
    <xf numFmtId="0" fontId="2" fillId="0" borderId="1" xfId="0" applyFont="1" applyBorder="1"/>
    <xf numFmtId="0" fontId="1" fillId="0" borderId="1" xfId="0" applyFont="1" applyBorder="1" applyAlignment="1">
      <alignment wrapText="1"/>
    </xf>
    <xf numFmtId="0" fontId="0" fillId="0" borderId="1" xfId="0" applyBorder="1"/>
    <xf numFmtId="0" fontId="6" fillId="0" borderId="1" xfId="0" applyFont="1" applyBorder="1"/>
    <xf numFmtId="0" fontId="7" fillId="0" borderId="1" xfId="0" applyFont="1" applyFill="1" applyBorder="1" applyAlignment="1">
      <alignment horizontal="center" wrapText="1"/>
    </xf>
    <xf numFmtId="0" fontId="5" fillId="0" borderId="1" xfId="0" applyFont="1" applyBorder="1" applyAlignment="1">
      <alignment horizontal="center" wrapText="1"/>
    </xf>
    <xf numFmtId="0" fontId="8" fillId="0" borderId="1" xfId="0" applyFont="1" applyBorder="1" applyAlignment="1">
      <alignment wrapText="1"/>
    </xf>
    <xf numFmtId="0" fontId="0" fillId="0" borderId="1" xfId="0" applyFill="1" applyBorder="1" applyAlignment="1">
      <alignment horizontal="center" wrapText="1"/>
    </xf>
    <xf numFmtId="0" fontId="0" fillId="0" borderId="1" xfId="0" applyBorder="1" applyAlignment="1">
      <alignment horizontal="center"/>
    </xf>
    <xf numFmtId="0" fontId="0" fillId="0" borderId="0" xfId="0" applyAlignment="1">
      <alignment vertical="center"/>
    </xf>
    <xf numFmtId="0" fontId="9" fillId="0" borderId="1" xfId="0" applyFont="1" applyBorder="1" applyAlignment="1">
      <alignment horizontal="center" vertical="center" wrapText="1"/>
    </xf>
    <xf numFmtId="0" fontId="6" fillId="2" borderId="1" xfId="0" applyFont="1" applyFill="1" applyBorder="1"/>
    <xf numFmtId="0" fontId="9" fillId="2" borderId="1" xfId="0" applyFont="1" applyFill="1" applyBorder="1"/>
    <xf numFmtId="0" fontId="0" fillId="2" borderId="0" xfId="0" applyFill="1"/>
    <xf numFmtId="0" fontId="6" fillId="0" borderId="1" xfId="0" applyFont="1" applyFill="1" applyBorder="1"/>
    <xf numFmtId="0" fontId="0" fillId="4" borderId="0" xfId="0" applyFill="1"/>
    <xf numFmtId="0" fontId="3" fillId="4" borderId="1" xfId="0" applyFont="1" applyFill="1" applyBorder="1"/>
    <xf numFmtId="0" fontId="5" fillId="4" borderId="1" xfId="0" applyFont="1" applyFill="1" applyBorder="1" applyAlignment="1">
      <alignment horizontal="center" wrapText="1"/>
    </xf>
    <xf numFmtId="0" fontId="8" fillId="4" borderId="1" xfId="0" applyFont="1" applyFill="1" applyBorder="1" applyAlignment="1">
      <alignment wrapText="1"/>
    </xf>
    <xf numFmtId="0" fontId="9" fillId="4" borderId="1" xfId="0" applyFont="1" applyFill="1" applyBorder="1"/>
    <xf numFmtId="0" fontId="0" fillId="4" borderId="1" xfId="0" applyFill="1" applyBorder="1"/>
    <xf numFmtId="0" fontId="3" fillId="5" borderId="1" xfId="0" applyFont="1" applyFill="1" applyBorder="1"/>
    <xf numFmtId="0" fontId="8" fillId="0" borderId="1" xfId="0" applyFont="1" applyBorder="1"/>
    <xf numFmtId="0" fontId="2" fillId="0" borderId="0" xfId="0" applyFont="1"/>
    <xf numFmtId="0" fontId="2" fillId="5" borderId="1" xfId="0" applyFont="1" applyFill="1" applyBorder="1" applyAlignment="1">
      <alignment horizontal="center"/>
    </xf>
    <xf numFmtId="0" fontId="11" fillId="5" borderId="1" xfId="0" applyFont="1" applyFill="1" applyBorder="1" applyAlignment="1">
      <alignment horizontal="center" wrapText="1"/>
    </xf>
    <xf numFmtId="0" fontId="12" fillId="0" borderId="1" xfId="0" applyFont="1" applyBorder="1" applyAlignment="1">
      <alignment horizontal="center"/>
    </xf>
    <xf numFmtId="0" fontId="13" fillId="0" borderId="1" xfId="0" applyFont="1" applyBorder="1"/>
    <xf numFmtId="0" fontId="0" fillId="2" borderId="0" xfId="0" applyFill="1" applyBorder="1"/>
    <xf numFmtId="0" fontId="0" fillId="6" borderId="0" xfId="0" applyFill="1"/>
    <xf numFmtId="0" fontId="0" fillId="6" borderId="0" xfId="0" applyFill="1" applyAlignment="1">
      <alignment vertical="center"/>
    </xf>
    <xf numFmtId="0" fontId="0" fillId="6" borderId="0" xfId="0" applyFill="1" applyAlignment="1">
      <alignment wrapText="1"/>
    </xf>
    <xf numFmtId="0" fontId="6" fillId="0" borderId="1" xfId="0" applyFont="1" applyBorder="1" applyProtection="1">
      <protection hidden="1"/>
    </xf>
    <xf numFmtId="0" fontId="0" fillId="0" borderId="0" xfId="0" applyProtection="1">
      <protection hidden="1"/>
    </xf>
    <xf numFmtId="0" fontId="0" fillId="2" borderId="0" xfId="0" applyFill="1" applyProtection="1">
      <protection locked="0"/>
    </xf>
    <xf numFmtId="0" fontId="0" fillId="0" borderId="0" xfId="0" applyProtection="1">
      <protection locked="0"/>
    </xf>
    <xf numFmtId="0" fontId="9" fillId="0" borderId="1" xfId="0" applyFont="1" applyBorder="1" applyAlignment="1">
      <alignment horizontal="center" vertical="center" wrapText="1"/>
    </xf>
    <xf numFmtId="0" fontId="3" fillId="0" borderId="0" xfId="0" applyFont="1" applyAlignment="1">
      <alignment horizont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6" fillId="0" borderId="0" xfId="0" applyFont="1" applyProtection="1">
      <protection hidden="1"/>
    </xf>
    <xf numFmtId="0" fontId="18" fillId="0" borderId="0" xfId="0" applyFont="1" applyProtection="1">
      <protection hidden="1"/>
    </xf>
    <xf numFmtId="0" fontId="19" fillId="0" borderId="0" xfId="0" applyFont="1" applyProtection="1">
      <protection hidden="1"/>
    </xf>
    <xf numFmtId="0" fontId="3" fillId="0" borderId="0" xfId="0" applyFont="1" applyAlignment="1"/>
    <xf numFmtId="0" fontId="25" fillId="8" borderId="0" xfId="0" applyFont="1" applyFill="1" applyAlignment="1" applyProtection="1">
      <alignment horizontal="center" vertical="center"/>
      <protection hidden="1"/>
    </xf>
    <xf numFmtId="0" fontId="25" fillId="3" borderId="1" xfId="0" applyFont="1" applyFill="1" applyBorder="1" applyAlignment="1" applyProtection="1">
      <alignment horizontal="center" vertical="center"/>
      <protection hidden="1"/>
    </xf>
    <xf numFmtId="0" fontId="24" fillId="2" borderId="3" xfId="0" applyFont="1" applyFill="1" applyBorder="1" applyAlignment="1" applyProtection="1">
      <alignment vertical="center"/>
      <protection hidden="1"/>
    </xf>
    <xf numFmtId="0" fontId="24" fillId="2" borderId="4" xfId="0" applyFont="1" applyFill="1" applyBorder="1" applyAlignment="1" applyProtection="1">
      <alignment vertical="center"/>
      <protection hidden="1"/>
    </xf>
    <xf numFmtId="0" fontId="24" fillId="2" borderId="5" xfId="0" applyFont="1" applyFill="1" applyBorder="1" applyAlignment="1" applyProtection="1">
      <alignment vertical="center"/>
      <protection hidden="1"/>
    </xf>
    <xf numFmtId="0" fontId="24" fillId="2" borderId="3" xfId="0" applyFont="1" applyFill="1" applyBorder="1" applyAlignment="1" applyProtection="1">
      <alignment horizontal="center" vertical="center"/>
      <protection hidden="1"/>
    </xf>
    <xf numFmtId="0" fontId="0" fillId="6" borderId="0" xfId="0" applyFill="1" applyBorder="1"/>
    <xf numFmtId="0" fontId="3" fillId="0" borderId="12" xfId="0" applyFont="1" applyBorder="1" applyAlignment="1">
      <alignment horizontal="center" vertical="center"/>
    </xf>
    <xf numFmtId="0" fontId="3" fillId="0" borderId="7" xfId="0" applyFont="1" applyBorder="1" applyAlignment="1">
      <alignment horizontal="center" vertical="center" wrapText="1"/>
    </xf>
    <xf numFmtId="0" fontId="8" fillId="0" borderId="0" xfId="0" applyFont="1"/>
    <xf numFmtId="0" fontId="33" fillId="5" borderId="6"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3" fillId="5" borderId="3" xfId="0" applyFont="1" applyFill="1" applyBorder="1" applyAlignment="1">
      <alignment vertical="center" wrapText="1"/>
    </xf>
    <xf numFmtId="0" fontId="33" fillId="5" borderId="4" xfId="0" applyFont="1" applyFill="1" applyBorder="1" applyAlignment="1">
      <alignment vertical="center" wrapText="1"/>
    </xf>
    <xf numFmtId="0" fontId="24" fillId="7" borderId="13" xfId="0" applyFont="1" applyFill="1" applyBorder="1" applyAlignment="1" applyProtection="1">
      <alignment horizontal="center" vertical="center"/>
      <protection hidden="1"/>
    </xf>
    <xf numFmtId="0" fontId="0" fillId="5" borderId="0" xfId="0" applyFill="1"/>
    <xf numFmtId="14" fontId="17" fillId="3" borderId="0" xfId="0" applyNumberFormat="1" applyFont="1" applyFill="1" applyProtection="1">
      <protection locked="0"/>
    </xf>
    <xf numFmtId="17" fontId="20" fillId="3" borderId="0" xfId="0" applyNumberFormat="1" applyFont="1" applyFill="1" applyAlignment="1" applyProtection="1">
      <alignment horizontal="center" vertical="center"/>
      <protection locked="0"/>
    </xf>
    <xf numFmtId="0" fontId="8" fillId="0" borderId="1" xfId="0" applyFont="1" applyBorder="1" applyAlignment="1" applyProtection="1">
      <alignment horizontal="center" vertical="center"/>
      <protection hidden="1"/>
    </xf>
    <xf numFmtId="0" fontId="37" fillId="0" borderId="1" xfId="0" applyFont="1" applyBorder="1" applyAlignment="1" applyProtection="1">
      <alignment horizontal="center" vertical="center" wrapText="1"/>
      <protection hidden="1"/>
    </xf>
    <xf numFmtId="0" fontId="3" fillId="6" borderId="1" xfId="0" applyFont="1" applyFill="1" applyBorder="1"/>
    <xf numFmtId="0" fontId="8" fillId="6" borderId="1" xfId="0" applyFont="1" applyFill="1" applyBorder="1" applyAlignment="1">
      <alignment wrapText="1"/>
    </xf>
    <xf numFmtId="0" fontId="9" fillId="6" borderId="1" xfId="0" applyFont="1" applyFill="1" applyBorder="1"/>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5" fillId="6" borderId="1" xfId="0" applyFont="1" applyFill="1" applyBorder="1" applyAlignment="1">
      <alignment horizontal="left" vertical="center" wrapText="1"/>
    </xf>
    <xf numFmtId="0" fontId="6" fillId="0" borderId="6" xfId="0" applyFont="1" applyBorder="1" applyAlignment="1" applyProtection="1">
      <alignment horizontal="center" vertical="center"/>
      <protection hidden="1"/>
    </xf>
    <xf numFmtId="0" fontId="28" fillId="0" borderId="6" xfId="0" applyFont="1" applyBorder="1" applyAlignment="1" applyProtection="1">
      <alignment wrapText="1"/>
      <protection hidden="1"/>
    </xf>
    <xf numFmtId="0" fontId="22" fillId="0" borderId="6" xfId="0" applyFont="1" applyBorder="1" applyAlignment="1" applyProtection="1">
      <alignment wrapText="1"/>
      <protection hidden="1"/>
    </xf>
    <xf numFmtId="0" fontId="28" fillId="0" borderId="0" xfId="0" applyFont="1" applyBorder="1" applyAlignment="1" applyProtection="1">
      <alignment wrapText="1"/>
      <protection hidden="1"/>
    </xf>
    <xf numFmtId="0" fontId="29" fillId="0" borderId="0" xfId="0" applyFont="1" applyBorder="1" applyProtection="1">
      <protection hidden="1"/>
    </xf>
    <xf numFmtId="0" fontId="22" fillId="0" borderId="0" xfId="0" applyFont="1" applyBorder="1" applyAlignment="1" applyProtection="1">
      <alignment wrapText="1"/>
      <protection hidden="1"/>
    </xf>
    <xf numFmtId="0" fontId="29" fillId="0" borderId="0" xfId="0" applyFont="1" applyFill="1" applyBorder="1" applyProtection="1">
      <protection hidden="1"/>
    </xf>
    <xf numFmtId="0" fontId="29" fillId="0" borderId="0" xfId="0" applyFont="1" applyProtection="1">
      <protection hidden="1"/>
    </xf>
    <xf numFmtId="0" fontId="27" fillId="0" borderId="1" xfId="0" applyFont="1" applyBorder="1" applyAlignment="1" applyProtection="1">
      <alignment wrapText="1"/>
      <protection locked="0"/>
    </xf>
    <xf numFmtId="0" fontId="8" fillId="0" borderId="1" xfId="0" applyFont="1" applyBorder="1" applyProtection="1">
      <protection locked="0"/>
    </xf>
    <xf numFmtId="0" fontId="30" fillId="0" borderId="1" xfId="0" applyFont="1" applyBorder="1" applyAlignment="1" applyProtection="1">
      <alignment wrapText="1"/>
      <protection locked="0"/>
    </xf>
    <xf numFmtId="0" fontId="8" fillId="0" borderId="1" xfId="0" applyFont="1" applyFill="1" applyBorder="1" applyProtection="1">
      <protection locked="0"/>
    </xf>
    <xf numFmtId="0" fontId="27" fillId="0" borderId="6" xfId="0" applyFont="1" applyBorder="1" applyAlignment="1" applyProtection="1">
      <alignment wrapText="1"/>
      <protection locked="0"/>
    </xf>
    <xf numFmtId="0" fontId="8" fillId="0" borderId="6" xfId="0" applyFont="1" applyBorder="1" applyProtection="1">
      <protection locked="0"/>
    </xf>
    <xf numFmtId="0" fontId="30" fillId="0" borderId="6" xfId="0" applyFont="1" applyBorder="1" applyAlignment="1" applyProtection="1">
      <alignment wrapText="1"/>
      <protection locked="0"/>
    </xf>
    <xf numFmtId="0" fontId="8" fillId="0" borderId="6" xfId="0" applyFont="1" applyFill="1" applyBorder="1" applyProtection="1">
      <protection locked="0"/>
    </xf>
    <xf numFmtId="0" fontId="3" fillId="0" borderId="1" xfId="0" applyFont="1" applyBorder="1" applyProtection="1">
      <protection hidden="1"/>
    </xf>
    <xf numFmtId="0" fontId="3" fillId="2" borderId="1" xfId="0" applyFont="1" applyFill="1" applyBorder="1" applyProtection="1">
      <protection hidden="1"/>
    </xf>
    <xf numFmtId="0" fontId="8" fillId="2" borderId="3" xfId="0" applyFont="1" applyFill="1" applyBorder="1" applyProtection="1">
      <protection hidden="1"/>
    </xf>
    <xf numFmtId="0" fontId="2" fillId="0" borderId="5" xfId="0" applyFont="1" applyBorder="1" applyProtection="1">
      <protection hidden="1"/>
    </xf>
    <xf numFmtId="0" fontId="2" fillId="0" borderId="10" xfId="0" applyFont="1" applyBorder="1" applyProtection="1">
      <protection hidden="1"/>
    </xf>
    <xf numFmtId="0" fontId="26" fillId="0" borderId="10" xfId="0" applyFont="1" applyBorder="1" applyProtection="1">
      <protection hidden="1"/>
    </xf>
    <xf numFmtId="0" fontId="0" fillId="6" borderId="0" xfId="0" applyFill="1" applyProtection="1">
      <protection hidden="1"/>
    </xf>
    <xf numFmtId="0" fontId="28" fillId="0" borderId="1" xfId="0" applyFont="1" applyBorder="1" applyAlignment="1" applyProtection="1">
      <alignment horizontal="left" vertical="center" wrapText="1"/>
      <protection locked="0"/>
    </xf>
    <xf numFmtId="0" fontId="9" fillId="0" borderId="1" xfId="0" applyFont="1" applyBorder="1" applyProtection="1">
      <protection locked="0"/>
    </xf>
    <xf numFmtId="0" fontId="9" fillId="0" borderId="1" xfId="0" applyFont="1" applyFill="1" applyBorder="1" applyProtection="1">
      <protection locked="0"/>
    </xf>
    <xf numFmtId="0" fontId="27" fillId="0" borderId="1" xfId="0" applyFont="1" applyBorder="1" applyAlignment="1" applyProtection="1">
      <alignment horizontal="left" vertical="center" wrapText="1"/>
      <protection locked="0"/>
    </xf>
    <xf numFmtId="0" fontId="9" fillId="0" borderId="1" xfId="0" applyFont="1" applyBorder="1" applyProtection="1">
      <protection hidden="1"/>
    </xf>
    <xf numFmtId="0" fontId="8" fillId="0" borderId="1" xfId="0" applyFont="1" applyBorder="1" applyAlignment="1" applyProtection="1">
      <alignment wrapText="1"/>
      <protection hidden="1"/>
    </xf>
    <xf numFmtId="0" fontId="9" fillId="3" borderId="1" xfId="0" applyFont="1" applyFill="1" applyBorder="1" applyProtection="1">
      <protection hidden="1"/>
    </xf>
    <xf numFmtId="0" fontId="6" fillId="3" borderId="1" xfId="0" applyFont="1" applyFill="1" applyBorder="1" applyProtection="1">
      <protection hidden="1"/>
    </xf>
    <xf numFmtId="0" fontId="39" fillId="0" borderId="0" xfId="0" applyFont="1" applyAlignment="1" applyProtection="1">
      <protection hidden="1"/>
    </xf>
    <xf numFmtId="0" fontId="18"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Protection="1">
      <protection hidden="1"/>
    </xf>
    <xf numFmtId="0" fontId="39" fillId="0" borderId="1" xfId="0" applyFont="1" applyBorder="1" applyAlignment="1" applyProtection="1">
      <alignment horizontal="center" vertical="center"/>
      <protection hidden="1"/>
    </xf>
    <xf numFmtId="0" fontId="16" fillId="0" borderId="0" xfId="0" applyFont="1" applyAlignment="1" applyProtection="1">
      <protection hidden="1"/>
    </xf>
    <xf numFmtId="0" fontId="39" fillId="0" borderId="0" xfId="0" applyFont="1" applyAlignment="1" applyProtection="1">
      <alignment horizontal="right" vertical="center"/>
      <protection hidden="1"/>
    </xf>
    <xf numFmtId="0" fontId="0" fillId="3" borderId="1" xfId="0" applyFill="1" applyBorder="1" applyAlignment="1" applyProtection="1">
      <alignment wrapText="1"/>
      <protection locked="0"/>
    </xf>
    <xf numFmtId="0" fontId="41" fillId="3" borderId="1" xfId="0" applyFont="1" applyFill="1" applyBorder="1" applyAlignment="1" applyProtection="1">
      <alignment horizontal="center" vertical="center" wrapText="1"/>
      <protection locked="0"/>
    </xf>
    <xf numFmtId="0" fontId="39" fillId="0" borderId="0" xfId="0" applyFont="1"/>
    <xf numFmtId="0" fontId="39" fillId="0" borderId="0" xfId="0" quotePrefix="1" applyFont="1"/>
    <xf numFmtId="0" fontId="39" fillId="0" borderId="0" xfId="0" applyFont="1" applyAlignment="1">
      <alignment horizontal="center"/>
    </xf>
    <xf numFmtId="0" fontId="39" fillId="0" borderId="0" xfId="0" applyFont="1" applyAlignment="1">
      <alignment horizontal="left"/>
    </xf>
    <xf numFmtId="0" fontId="39" fillId="0" borderId="1" xfId="0" applyFont="1" applyBorder="1" applyAlignment="1">
      <alignment horizontal="center" vertical="center" wrapText="1"/>
    </xf>
    <xf numFmtId="0" fontId="42" fillId="0" borderId="0" xfId="0" applyFont="1"/>
    <xf numFmtId="0" fontId="27" fillId="0" borderId="9" xfId="0" applyFont="1" applyBorder="1" applyAlignment="1" applyProtection="1">
      <alignment wrapText="1"/>
      <protection locked="0"/>
    </xf>
    <xf numFmtId="0" fontId="8" fillId="0" borderId="9" xfId="0" applyFont="1" applyBorder="1" applyProtection="1">
      <protection locked="0"/>
    </xf>
    <xf numFmtId="0" fontId="8" fillId="0" borderId="18" xfId="0" applyFont="1" applyBorder="1" applyProtection="1">
      <protection locked="0"/>
    </xf>
    <xf numFmtId="0" fontId="30" fillId="0" borderId="18" xfId="0" applyFont="1" applyBorder="1" applyAlignment="1" applyProtection="1">
      <alignment wrapText="1"/>
      <protection locked="0"/>
    </xf>
    <xf numFmtId="0" fontId="8" fillId="0" borderId="18" xfId="0" applyFont="1" applyFill="1" applyBorder="1" applyProtection="1">
      <protection locked="0"/>
    </xf>
    <xf numFmtId="0" fontId="43" fillId="0" borderId="0" xfId="0" applyFont="1"/>
    <xf numFmtId="0" fontId="42" fillId="0" borderId="0" xfId="0" applyFont="1" applyAlignment="1">
      <alignment horizontal="right"/>
    </xf>
    <xf numFmtId="0" fontId="18" fillId="0" borderId="0" xfId="0" applyFont="1" applyAlignment="1"/>
    <xf numFmtId="0" fontId="18" fillId="0" borderId="8" xfId="0" applyFont="1" applyBorder="1" applyAlignment="1"/>
    <xf numFmtId="0" fontId="18" fillId="0" borderId="8" xfId="0" applyFont="1" applyBorder="1" applyAlignment="1">
      <alignment horizontal="center"/>
    </xf>
    <xf numFmtId="0" fontId="18" fillId="0" borderId="1" xfId="0" applyFont="1" applyBorder="1" applyAlignment="1">
      <alignment horizontal="center"/>
    </xf>
    <xf numFmtId="0" fontId="39" fillId="0" borderId="1" xfId="0" applyFont="1" applyBorder="1" applyAlignment="1">
      <alignment horizontal="center" vertical="top" wrapText="1"/>
    </xf>
    <xf numFmtId="0" fontId="20" fillId="0" borderId="1" xfId="0" applyFont="1" applyBorder="1" applyAlignment="1">
      <alignment horizontal="center" vertical="top" wrapText="1"/>
    </xf>
    <xf numFmtId="0" fontId="0" fillId="0" borderId="0" xfId="0" applyAlignment="1">
      <alignment vertical="top"/>
    </xf>
    <xf numFmtId="0" fontId="18" fillId="0" borderId="0" xfId="0" applyFont="1" applyAlignment="1">
      <alignment horizontal="right" vertical="top"/>
    </xf>
    <xf numFmtId="0" fontId="18" fillId="0" borderId="0" xfId="0" applyFont="1" applyAlignment="1">
      <alignment horizontal="left" vertical="top"/>
    </xf>
    <xf numFmtId="0" fontId="18" fillId="0" borderId="0" xfId="0" applyFont="1" applyAlignment="1">
      <alignment vertical="top"/>
    </xf>
    <xf numFmtId="0" fontId="18" fillId="0" borderId="1" xfId="0" applyFont="1" applyBorder="1" applyAlignment="1">
      <alignment horizontal="center" vertical="center"/>
    </xf>
    <xf numFmtId="0" fontId="18" fillId="0" borderId="1" xfId="0" applyFont="1" applyBorder="1" applyAlignment="1">
      <alignment wrapText="1"/>
    </xf>
    <xf numFmtId="0" fontId="18" fillId="0" borderId="1" xfId="0" applyFont="1" applyBorder="1" applyAlignment="1">
      <alignment horizontal="center" vertical="center" wrapText="1"/>
    </xf>
    <xf numFmtId="0" fontId="18" fillId="0" borderId="1" xfId="0" applyFont="1" applyBorder="1" applyAlignment="1">
      <alignment horizontal="left" wrapText="1"/>
    </xf>
    <xf numFmtId="0" fontId="18" fillId="0" borderId="1" xfId="0" applyFont="1" applyBorder="1"/>
    <xf numFmtId="0" fontId="18" fillId="0" borderId="1" xfId="0" applyFont="1" applyBorder="1" applyAlignment="1">
      <alignment horizontal="center" vertical="top" wrapText="1"/>
    </xf>
    <xf numFmtId="0" fontId="19" fillId="0" borderId="1" xfId="0" applyFont="1" applyBorder="1" applyAlignment="1">
      <alignment horizontal="center" vertical="top" wrapText="1"/>
    </xf>
    <xf numFmtId="0" fontId="0" fillId="3" borderId="1" xfId="0" applyFill="1" applyBorder="1" applyAlignment="1" applyProtection="1">
      <alignment horizontal="center" vertical="center"/>
      <protection hidden="1"/>
    </xf>
    <xf numFmtId="0" fontId="39" fillId="0" borderId="0" xfId="0" applyFont="1" applyAlignment="1">
      <alignment horizontal="left"/>
    </xf>
    <xf numFmtId="0" fontId="9" fillId="2" borderId="1" xfId="0" applyFont="1" applyFill="1" applyBorder="1" applyAlignment="1">
      <alignment horizontal="center"/>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wrapText="1"/>
      <protection hidden="1"/>
    </xf>
    <xf numFmtId="0" fontId="39" fillId="0" borderId="0" xfId="0" applyFont="1" applyProtection="1">
      <protection locked="0"/>
    </xf>
    <xf numFmtId="0" fontId="0" fillId="0" borderId="0" xfId="0" applyFont="1" applyAlignment="1" applyProtection="1">
      <alignment wrapText="1"/>
      <protection locked="0"/>
    </xf>
    <xf numFmtId="0" fontId="39" fillId="0" borderId="0" xfId="0" quotePrefix="1" applyFont="1" applyProtection="1">
      <protection locked="0"/>
    </xf>
    <xf numFmtId="0" fontId="18" fillId="0" borderId="8" xfId="0" applyFont="1" applyBorder="1" applyAlignment="1" applyProtection="1">
      <alignment horizontal="center"/>
      <protection locked="0"/>
    </xf>
    <xf numFmtId="0" fontId="18" fillId="0" borderId="8" xfId="0" applyFont="1" applyBorder="1" applyAlignment="1" applyProtection="1">
      <protection locked="0"/>
    </xf>
    <xf numFmtId="0" fontId="39" fillId="2" borderId="6" xfId="0" applyFont="1" applyFill="1" applyBorder="1" applyAlignment="1" applyProtection="1">
      <alignment horizontal="center" vertical="top" wrapText="1"/>
      <protection locked="0"/>
    </xf>
    <xf numFmtId="0" fontId="0" fillId="2" borderId="6" xfId="0" applyFont="1" applyFill="1" applyBorder="1" applyAlignment="1" applyProtection="1">
      <alignment horizontal="center" vertical="top" wrapText="1"/>
      <protection locked="0"/>
    </xf>
    <xf numFmtId="0" fontId="20" fillId="2" borderId="6" xfId="0" applyFont="1" applyFill="1" applyBorder="1" applyAlignment="1" applyProtection="1">
      <alignment horizontal="center" vertical="top" wrapText="1"/>
      <protection locked="0"/>
    </xf>
    <xf numFmtId="0" fontId="0" fillId="0" borderId="1" xfId="0" applyBorder="1" applyProtection="1">
      <protection locked="0"/>
    </xf>
    <xf numFmtId="0" fontId="0" fillId="0" borderId="1" xfId="0" applyFont="1" applyBorder="1" applyAlignment="1" applyProtection="1">
      <alignment wrapText="1"/>
      <protection locked="0"/>
    </xf>
    <xf numFmtId="0" fontId="18"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0" fillId="12" borderId="1" xfId="0" applyFill="1" applyBorder="1" applyProtection="1">
      <protection locked="0"/>
    </xf>
    <xf numFmtId="0" fontId="0" fillId="12" borderId="1" xfId="0" applyFont="1" applyFill="1" applyBorder="1" applyAlignment="1" applyProtection="1">
      <alignment wrapText="1"/>
      <protection locked="0"/>
    </xf>
    <xf numFmtId="0" fontId="39" fillId="12" borderId="1" xfId="0" applyFont="1" applyFill="1" applyBorder="1" applyAlignment="1" applyProtection="1">
      <alignment horizontal="center" vertical="center" wrapText="1"/>
      <protection locked="0"/>
    </xf>
    <xf numFmtId="0" fontId="35" fillId="2" borderId="1" xfId="0" applyFont="1" applyFill="1" applyBorder="1" applyAlignment="1">
      <alignment horizontal="center"/>
    </xf>
    <xf numFmtId="0" fontId="21" fillId="0" borderId="3" xfId="0" applyFont="1" applyBorder="1" applyAlignment="1" applyProtection="1">
      <alignment wrapText="1"/>
      <protection locked="0"/>
    </xf>
    <xf numFmtId="0" fontId="22" fillId="0" borderId="4" xfId="0" applyFont="1" applyBorder="1" applyAlignment="1" applyProtection="1">
      <alignment wrapText="1"/>
      <protection locked="0"/>
    </xf>
    <xf numFmtId="0" fontId="19" fillId="3" borderId="5" xfId="0" applyFont="1" applyFill="1" applyBorder="1" applyAlignment="1" applyProtection="1">
      <alignment vertical="center"/>
      <protection locked="0" hidden="1"/>
    </xf>
    <xf numFmtId="0" fontId="36" fillId="3" borderId="6"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hidden="1"/>
    </xf>
    <xf numFmtId="0" fontId="0" fillId="0" borderId="0" xfId="0" quotePrefix="1" applyAlignment="1">
      <alignment horizontal="center"/>
    </xf>
    <xf numFmtId="0" fontId="0" fillId="0" borderId="1" xfId="0" applyBorder="1" applyAlignment="1" applyProtection="1">
      <alignment wrapText="1"/>
      <protection locked="0"/>
    </xf>
    <xf numFmtId="0" fontId="2" fillId="0" borderId="1" xfId="0" applyFont="1" applyBorder="1" applyAlignment="1" applyProtection="1">
      <alignment horizontal="center" vertical="center"/>
      <protection hidden="1"/>
    </xf>
    <xf numFmtId="0" fontId="55" fillId="16" borderId="21" xfId="0" applyFont="1" applyFill="1" applyBorder="1" applyAlignment="1">
      <alignment horizontal="center" vertical="center" wrapText="1"/>
    </xf>
    <xf numFmtId="0" fontId="55" fillId="16" borderId="22" xfId="0" applyFont="1" applyFill="1" applyBorder="1" applyAlignment="1">
      <alignment horizontal="center" vertical="center" wrapText="1"/>
    </xf>
    <xf numFmtId="0" fontId="55" fillId="16" borderId="0" xfId="0" applyFont="1" applyFill="1" applyBorder="1" applyAlignment="1">
      <alignment horizontal="center" vertical="center" wrapText="1"/>
    </xf>
    <xf numFmtId="0" fontId="56" fillId="13" borderId="0" xfId="0" applyFont="1" applyFill="1" applyBorder="1" applyAlignment="1" applyProtection="1">
      <alignment horizontal="center" vertical="top"/>
      <protection hidden="1"/>
    </xf>
    <xf numFmtId="0" fontId="57" fillId="13" borderId="0" xfId="0" applyFont="1" applyFill="1"/>
    <xf numFmtId="0" fontId="57" fillId="17" borderId="0" xfId="0" applyFont="1" applyFill="1" applyAlignment="1"/>
    <xf numFmtId="0" fontId="58" fillId="18" borderId="0" xfId="0" applyFont="1" applyFill="1"/>
    <xf numFmtId="0" fontId="2" fillId="11" borderId="21" xfId="0" applyFont="1" applyFill="1" applyBorder="1" applyAlignment="1">
      <alignment vertical="center"/>
    </xf>
    <xf numFmtId="0" fontId="2" fillId="11" borderId="22" xfId="0" applyFont="1" applyFill="1" applyBorder="1" applyAlignment="1">
      <alignment wrapText="1"/>
    </xf>
    <xf numFmtId="0" fontId="59" fillId="0" borderId="1" xfId="0" applyFont="1" applyFill="1" applyBorder="1" applyAlignment="1" applyProtection="1">
      <alignment vertical="center" wrapText="1"/>
      <protection hidden="1"/>
    </xf>
    <xf numFmtId="0" fontId="60" fillId="13" borderId="0" xfId="0" applyFont="1" applyFill="1" applyBorder="1" applyAlignment="1" applyProtection="1">
      <alignment vertical="top" wrapText="1"/>
      <protection hidden="1"/>
    </xf>
    <xf numFmtId="0" fontId="57" fillId="17" borderId="0" xfId="0" applyFont="1" applyFill="1"/>
    <xf numFmtId="0" fontId="61" fillId="13" borderId="0" xfId="0" applyFont="1" applyFill="1" applyAlignment="1">
      <alignment horizontal="center"/>
    </xf>
    <xf numFmtId="0" fontId="62" fillId="0" borderId="0" xfId="0" applyFont="1"/>
    <xf numFmtId="0" fontId="42" fillId="11" borderId="22" xfId="0" quotePrefix="1" applyFont="1" applyFill="1" applyBorder="1" applyAlignment="1">
      <alignment vertical="center"/>
    </xf>
    <xf numFmtId="0" fontId="42" fillId="11" borderId="22" xfId="0" applyFont="1" applyFill="1" applyBorder="1" applyAlignment="1">
      <alignment wrapText="1"/>
    </xf>
    <xf numFmtId="0" fontId="42" fillId="11" borderId="22" xfId="0" quotePrefix="1" applyFont="1" applyFill="1" applyBorder="1"/>
    <xf numFmtId="0" fontId="50" fillId="5" borderId="13" xfId="0" applyFont="1" applyFill="1" applyBorder="1" applyAlignment="1" applyProtection="1">
      <alignment horizontal="center" vertical="center"/>
      <protection locked="0" hidden="1"/>
    </xf>
    <xf numFmtId="0" fontId="51" fillId="5" borderId="13" xfId="0" applyFont="1" applyFill="1" applyBorder="1" applyAlignment="1" applyProtection="1">
      <alignment horizontal="center" vertical="center"/>
      <protection locked="0" hidden="1"/>
    </xf>
    <xf numFmtId="0" fontId="9" fillId="0" borderId="7" xfId="0" applyFont="1" applyBorder="1" applyAlignment="1" applyProtection="1">
      <alignment horizontal="center" vertical="center" wrapText="1"/>
      <protection locked="0"/>
    </xf>
    <xf numFmtId="0" fontId="29" fillId="3" borderId="6" xfId="0" applyFont="1" applyFill="1" applyBorder="1" applyProtection="1">
      <protection hidden="1"/>
    </xf>
    <xf numFmtId="0" fontId="29" fillId="3" borderId="0" xfId="0" applyFont="1" applyFill="1" applyBorder="1" applyProtection="1">
      <protection hidden="1"/>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18" fillId="10" borderId="6" xfId="0" applyFont="1" applyFill="1" applyBorder="1" applyAlignment="1" applyProtection="1">
      <alignment horizontal="center" vertical="center" wrapText="1"/>
      <protection locked="0"/>
    </xf>
    <xf numFmtId="0" fontId="2" fillId="10" borderId="6" xfId="0" applyFont="1" applyFill="1" applyBorder="1" applyAlignment="1" applyProtection="1">
      <alignment horizontal="center" vertical="center" wrapText="1"/>
      <protection locked="0"/>
    </xf>
    <xf numFmtId="0" fontId="19" fillId="10" borderId="6" xfId="0" applyFont="1" applyFill="1" applyBorder="1" applyAlignment="1" applyProtection="1">
      <alignment horizontal="center" vertical="center" wrapText="1"/>
      <protection locked="0"/>
    </xf>
    <xf numFmtId="0" fontId="0" fillId="6" borderId="0" xfId="0" applyFont="1" applyFill="1"/>
    <xf numFmtId="0" fontId="27" fillId="0" borderId="3" xfId="0" applyFont="1" applyBorder="1" applyAlignment="1" applyProtection="1">
      <alignment wrapText="1"/>
      <protection locked="0"/>
    </xf>
    <xf numFmtId="0" fontId="8" fillId="0" borderId="3" xfId="0" applyFont="1" applyBorder="1" applyProtection="1">
      <protection locked="0"/>
    </xf>
    <xf numFmtId="0" fontId="8" fillId="0" borderId="4" xfId="0" applyFont="1" applyBorder="1" applyProtection="1">
      <protection locked="0"/>
    </xf>
    <xf numFmtId="0" fontId="30" fillId="0" borderId="4" xfId="0" applyFont="1" applyBorder="1" applyAlignment="1" applyProtection="1">
      <alignment wrapText="1"/>
      <protection locked="0"/>
    </xf>
    <xf numFmtId="0" fontId="8" fillId="0" borderId="4" xfId="0" applyFont="1" applyFill="1" applyBorder="1" applyProtection="1">
      <protection locked="0"/>
    </xf>
    <xf numFmtId="0" fontId="58" fillId="3" borderId="0" xfId="0" applyFont="1" applyFill="1"/>
    <xf numFmtId="0" fontId="68" fillId="6" borderId="0" xfId="0" applyFont="1" applyFill="1"/>
    <xf numFmtId="0" fontId="17" fillId="0" borderId="1" xfId="0" applyFont="1" applyBorder="1" applyAlignment="1" applyProtection="1">
      <alignment wrapText="1"/>
      <protection hidden="1"/>
    </xf>
    <xf numFmtId="0" fontId="0" fillId="10" borderId="1" xfId="0"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6" fillId="0" borderId="0" xfId="0" applyFont="1" applyFill="1" applyBorder="1" applyAlignment="1" applyProtection="1">
      <alignment wrapText="1"/>
      <protection hidden="1"/>
    </xf>
    <xf numFmtId="0" fontId="20" fillId="0" borderId="0" xfId="0" applyFont="1"/>
    <xf numFmtId="164" fontId="6" fillId="0" borderId="1" xfId="0" applyNumberFormat="1" applyFont="1" applyBorder="1" applyAlignment="1" applyProtection="1">
      <alignment wrapText="1"/>
      <protection hidden="1"/>
    </xf>
    <xf numFmtId="0" fontId="71" fillId="2" borderId="6" xfId="0" applyFont="1" applyFill="1" applyBorder="1" applyAlignment="1" applyProtection="1">
      <alignment horizontal="center" vertical="top" wrapText="1"/>
      <protection locked="0"/>
    </xf>
    <xf numFmtId="0" fontId="72" fillId="2" borderId="6" xfId="0" applyFont="1" applyFill="1" applyBorder="1" applyAlignment="1" applyProtection="1">
      <alignment horizontal="center" vertical="top" wrapText="1"/>
      <protection locked="0"/>
    </xf>
    <xf numFmtId="0" fontId="73" fillId="2" borderId="6" xfId="0" applyFont="1" applyFill="1" applyBorder="1" applyAlignment="1" applyProtection="1">
      <alignment horizontal="center" vertical="top" wrapText="1"/>
      <protection locked="0"/>
    </xf>
    <xf numFmtId="0" fontId="0" fillId="0" borderId="0" xfId="0" applyAlignment="1">
      <alignment horizontal="center" vertical="center"/>
    </xf>
    <xf numFmtId="0" fontId="6" fillId="0" borderId="0" xfId="0" applyFont="1" applyProtection="1">
      <protection locked="0"/>
    </xf>
    <xf numFmtId="0" fontId="0" fillId="0" borderId="0" xfId="0" applyFont="1" applyProtection="1">
      <protection locked="0"/>
    </xf>
    <xf numFmtId="0" fontId="6" fillId="2" borderId="1" xfId="0" applyFon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protection locked="0"/>
    </xf>
    <xf numFmtId="0" fontId="0" fillId="12" borderId="1" xfId="0" applyFont="1" applyFill="1" applyBorder="1" applyAlignment="1" applyProtection="1">
      <alignment horizontal="center" vertical="center" wrapText="1"/>
      <protection locked="0"/>
    </xf>
    <xf numFmtId="0" fontId="0" fillId="12" borderId="1" xfId="0" applyFill="1" applyBorder="1" applyAlignment="1" applyProtection="1">
      <alignment horizontal="center"/>
      <protection locked="0"/>
    </xf>
    <xf numFmtId="0" fontId="1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hidden="1"/>
    </xf>
    <xf numFmtId="0" fontId="9" fillId="0" borderId="0" xfId="0" applyFont="1" applyAlignment="1" applyProtection="1">
      <alignment horizontal="right"/>
      <protection hidden="1"/>
    </xf>
    <xf numFmtId="0" fontId="0" fillId="0" borderId="0" xfId="0" applyNumberFormat="1" applyFont="1" applyProtection="1">
      <protection locked="0"/>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3" fillId="5" borderId="6" xfId="0" applyFont="1" applyFill="1" applyBorder="1" applyAlignment="1">
      <alignment horizontal="center" vertical="center" wrapText="1"/>
    </xf>
    <xf numFmtId="0" fontId="74" fillId="0" borderId="0" xfId="0" applyNumberFormat="1" applyFont="1" applyProtection="1">
      <protection locked="0"/>
    </xf>
    <xf numFmtId="0" fontId="8" fillId="0" borderId="1" xfId="0" applyFont="1" applyBorder="1" applyAlignment="1" applyProtection="1">
      <alignment horizontal="center"/>
      <protection locked="0"/>
    </xf>
    <xf numFmtId="0" fontId="33" fillId="5" borderId="6" xfId="0" applyFont="1" applyFill="1" applyBorder="1" applyAlignment="1" applyProtection="1">
      <alignment horizontal="center" vertical="center" wrapText="1"/>
      <protection locked="0"/>
    </xf>
    <xf numFmtId="0" fontId="33" fillId="5" borderId="7" xfId="0" applyFont="1" applyFill="1" applyBorder="1" applyAlignment="1" applyProtection="1">
      <alignment horizontal="center" vertical="center" wrapText="1"/>
      <protection locked="0"/>
    </xf>
    <xf numFmtId="0" fontId="8" fillId="6" borderId="1" xfId="0" applyFont="1" applyFill="1" applyBorder="1" applyAlignment="1" applyProtection="1">
      <alignment wrapText="1"/>
    </xf>
    <xf numFmtId="0" fontId="63" fillId="0" borderId="0" xfId="0" applyFont="1" applyAlignment="1"/>
    <xf numFmtId="0" fontId="65" fillId="10" borderId="8" xfId="0" applyFont="1" applyFill="1" applyBorder="1" applyAlignment="1">
      <alignment vertical="center" wrapText="1"/>
    </xf>
    <xf numFmtId="0" fontId="2" fillId="11" borderId="22" xfId="0" applyFont="1" applyFill="1" applyBorder="1" applyAlignment="1">
      <alignment vertical="center" wrapText="1"/>
    </xf>
    <xf numFmtId="49" fontId="17" fillId="0" borderId="1" xfId="0" applyNumberFormat="1" applyFont="1" applyBorder="1" applyAlignment="1" applyProtection="1">
      <alignment horizontal="center" vertical="center" wrapText="1"/>
      <protection hidden="1"/>
    </xf>
    <xf numFmtId="0" fontId="6" fillId="0" borderId="0" xfId="0" applyNumberFormat="1" applyFont="1" applyProtection="1">
      <protection locked="0"/>
    </xf>
    <xf numFmtId="14" fontId="0" fillId="0" borderId="1" xfId="0" applyNumberFormat="1" applyBorder="1" applyProtection="1">
      <protection locked="0"/>
    </xf>
    <xf numFmtId="14" fontId="0" fillId="0" borderId="0" xfId="0" applyNumberFormat="1"/>
    <xf numFmtId="0" fontId="76" fillId="0" borderId="0" xfId="0" applyFont="1"/>
    <xf numFmtId="0" fontId="30" fillId="0" borderId="1" xfId="0" applyFont="1" applyBorder="1" applyAlignment="1" applyProtection="1">
      <alignment wrapText="1"/>
      <protection hidden="1"/>
    </xf>
    <xf numFmtId="0" fontId="0" fillId="0" borderId="0" xfId="0" applyAlignment="1" applyProtection="1">
      <alignment horizontal="center" vertical="center" wrapText="1"/>
      <protection locked="0"/>
    </xf>
    <xf numFmtId="0" fontId="6" fillId="0" borderId="0" xfId="0" applyFont="1" applyAlignment="1" applyProtection="1">
      <alignment wrapText="1"/>
      <protection locked="0"/>
    </xf>
    <xf numFmtId="49" fontId="6" fillId="0" borderId="0" xfId="0" applyNumberFormat="1" applyFont="1" applyAlignment="1" applyProtection="1">
      <alignment wrapText="1"/>
      <protection locked="0"/>
    </xf>
    <xf numFmtId="0" fontId="0" fillId="0" borderId="0" xfId="0" applyAlignment="1" applyProtection="1">
      <alignment wrapText="1"/>
      <protection locked="0"/>
    </xf>
    <xf numFmtId="0" fontId="74" fillId="0" borderId="0" xfId="0" applyFont="1" applyAlignment="1" applyProtection="1">
      <alignment wrapText="1"/>
      <protection locked="0"/>
    </xf>
    <xf numFmtId="49" fontId="17" fillId="0" borderId="1" xfId="0" applyNumberFormat="1"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8" fillId="0" borderId="1" xfId="0" applyFont="1" applyBorder="1" applyAlignment="1" applyProtection="1">
      <alignment horizontal="center" vertical="center"/>
      <protection hidden="1"/>
    </xf>
    <xf numFmtId="0" fontId="33" fillId="5"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8" fillId="0" borderId="1" xfId="0" applyFont="1" applyBorder="1" applyAlignment="1" applyProtection="1">
      <alignment horizontal="center" vertical="center"/>
      <protection hidden="1"/>
    </xf>
    <xf numFmtId="0" fontId="33" fillId="5" borderId="6" xfId="0" applyFont="1" applyFill="1" applyBorder="1" applyAlignment="1">
      <alignment horizontal="center" vertical="center" wrapText="1"/>
    </xf>
    <xf numFmtId="0" fontId="42" fillId="0" borderId="0" xfId="0" applyFont="1" applyAlignment="1">
      <alignment horizontal="center"/>
    </xf>
    <xf numFmtId="0" fontId="33" fillId="5" borderId="2" xfId="0" applyFont="1" applyFill="1" applyBorder="1" applyAlignment="1">
      <alignment horizontal="right"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42" fillId="2" borderId="1" xfId="0" applyFont="1" applyFill="1" applyBorder="1" applyAlignment="1">
      <alignment horizontal="center" vertical="center"/>
    </xf>
    <xf numFmtId="0" fontId="42" fillId="2" borderId="1" xfId="0" applyFont="1" applyFill="1" applyBorder="1" applyAlignment="1" applyProtection="1">
      <alignment horizontal="center" vertical="center"/>
      <protection locked="0"/>
    </xf>
    <xf numFmtId="0" fontId="0" fillId="0" borderId="0" xfId="0" applyAlignment="1">
      <alignment horizontal="center"/>
    </xf>
    <xf numFmtId="14" fontId="17" fillId="0" borderId="1" xfId="0" applyNumberFormat="1"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14" fontId="6" fillId="0" borderId="1" xfId="0" applyNumberFormat="1" applyFont="1" applyBorder="1" applyAlignment="1" applyProtection="1">
      <alignment wrapText="1"/>
      <protection hidden="1"/>
    </xf>
    <xf numFmtId="0" fontId="17" fillId="0" borderId="0" xfId="0" applyFont="1" applyAlignment="1" applyProtection="1">
      <alignment wrapText="1"/>
      <protection hidden="1"/>
    </xf>
    <xf numFmtId="0" fontId="39" fillId="0" borderId="0" xfId="0" quotePrefix="1" applyFont="1" applyAlignment="1" applyProtection="1">
      <alignment wrapText="1"/>
      <protection locked="0"/>
    </xf>
    <xf numFmtId="0" fontId="18" fillId="0" borderId="8" xfId="0" applyFont="1" applyBorder="1" applyAlignment="1" applyProtection="1">
      <alignment horizontal="center" wrapText="1"/>
      <protection locked="0"/>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49" fontId="74" fillId="0" borderId="0" xfId="0" applyNumberFormat="1" applyFont="1" applyAlignment="1" applyProtection="1">
      <alignment wrapText="1"/>
      <protection locked="0"/>
    </xf>
    <xf numFmtId="0" fontId="53" fillId="9" borderId="19" xfId="0" applyFont="1" applyFill="1" applyBorder="1" applyAlignment="1" applyProtection="1">
      <alignment horizontal="center" vertical="center"/>
      <protection hidden="1"/>
    </xf>
    <xf numFmtId="0" fontId="53" fillId="9" borderId="23" xfId="0" applyFont="1" applyFill="1" applyBorder="1" applyAlignment="1" applyProtection="1">
      <alignment horizontal="center" vertical="center"/>
      <protection hidden="1"/>
    </xf>
    <xf numFmtId="0" fontId="0" fillId="14" borderId="0" xfId="0" applyFill="1" applyAlignment="1">
      <alignment horizontal="center"/>
    </xf>
    <xf numFmtId="0" fontId="54" fillId="15" borderId="0" xfId="0" applyFont="1" applyFill="1" applyBorder="1" applyAlignment="1" applyProtection="1">
      <alignment horizontal="center"/>
      <protection hidden="1"/>
    </xf>
    <xf numFmtId="0" fontId="55" fillId="16" borderId="20" xfId="0" applyFont="1" applyFill="1" applyBorder="1" applyAlignment="1">
      <alignment horizontal="center" vertical="center" wrapText="1"/>
    </xf>
    <xf numFmtId="0" fontId="55" fillId="16" borderId="24" xfId="0" applyFont="1" applyFill="1" applyBorder="1" applyAlignment="1">
      <alignment horizontal="center" vertical="center" wrapText="1"/>
    </xf>
    <xf numFmtId="0" fontId="57" fillId="17" borderId="0" xfId="0" applyFont="1" applyFill="1" applyAlignment="1">
      <alignment horizontal="center"/>
    </xf>
    <xf numFmtId="0" fontId="59" fillId="5" borderId="25" xfId="0" applyFont="1" applyFill="1" applyBorder="1" applyAlignment="1" applyProtection="1">
      <alignment horizontal="center" vertical="top" wrapText="1"/>
      <protection hidden="1"/>
    </xf>
    <xf numFmtId="0" fontId="77" fillId="20" borderId="8" xfId="0" applyFont="1" applyFill="1" applyBorder="1" applyAlignment="1">
      <alignment horizontal="center"/>
    </xf>
    <xf numFmtId="0" fontId="23" fillId="2" borderId="0" xfId="0" applyFont="1" applyFill="1" applyAlignment="1" applyProtection="1">
      <alignment horizontal="center" vertical="center"/>
      <protection hidden="1"/>
    </xf>
    <xf numFmtId="0" fontId="34" fillId="3" borderId="13" xfId="0" applyFont="1" applyFill="1" applyBorder="1" applyAlignment="1" applyProtection="1">
      <alignment horizontal="center" vertical="center"/>
      <protection locked="0"/>
    </xf>
    <xf numFmtId="0" fontId="24" fillId="7" borderId="13" xfId="0" applyFont="1" applyFill="1" applyBorder="1" applyAlignment="1" applyProtection="1">
      <alignment horizontal="center" vertical="center"/>
      <protection hidden="1"/>
    </xf>
    <xf numFmtId="0" fontId="24" fillId="3" borderId="13" xfId="0" applyFont="1" applyFill="1" applyBorder="1" applyAlignment="1" applyProtection="1">
      <alignment horizontal="center" vertical="center"/>
      <protection locked="0" hidden="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64" fillId="10" borderId="0" xfId="0" applyFont="1" applyFill="1" applyAlignment="1">
      <alignment horizontal="center"/>
    </xf>
    <xf numFmtId="0" fontId="4" fillId="0" borderId="0" xfId="0" applyFont="1" applyAlignment="1">
      <alignment horizontal="center"/>
    </xf>
    <xf numFmtId="0" fontId="33" fillId="5" borderId="3" xfId="0" applyFont="1" applyFill="1" applyBorder="1" applyAlignment="1" applyProtection="1">
      <alignment horizontal="center" vertical="center" wrapText="1"/>
      <protection locked="0"/>
    </xf>
    <xf numFmtId="0" fontId="33" fillId="5" borderId="4" xfId="0" applyFont="1" applyFill="1" applyBorder="1" applyAlignment="1" applyProtection="1">
      <alignment horizontal="center" vertical="center" wrapText="1"/>
      <protection locked="0"/>
    </xf>
    <xf numFmtId="0" fontId="33" fillId="5" borderId="5" xfId="0" applyFont="1" applyFill="1" applyBorder="1" applyAlignment="1" applyProtection="1">
      <alignment horizontal="center" vertical="center" wrapText="1"/>
      <protection locked="0"/>
    </xf>
    <xf numFmtId="0" fontId="33" fillId="5" borderId="1"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1" fillId="5" borderId="6" xfId="0" applyFont="1" applyFill="1" applyBorder="1" applyAlignment="1">
      <alignment horizontal="center" vertical="center"/>
    </xf>
    <xf numFmtId="0" fontId="31" fillId="5" borderId="7" xfId="0" applyFont="1" applyFill="1" applyBorder="1" applyAlignment="1">
      <alignment horizontal="center" vertical="center"/>
    </xf>
    <xf numFmtId="0" fontId="75" fillId="1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0" borderId="0" xfId="0" applyFont="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applyAlignment="1" applyProtection="1">
      <alignment horizontal="center"/>
      <protection hidden="1"/>
    </xf>
    <xf numFmtId="0" fontId="16" fillId="0" borderId="0" xfId="0" applyFont="1" applyAlignment="1" applyProtection="1">
      <alignment horizontal="left"/>
      <protection hidden="1"/>
    </xf>
    <xf numFmtId="0" fontId="16" fillId="0" borderId="0" xfId="0" applyFont="1" applyAlignment="1" applyProtection="1">
      <alignment horizontal="right"/>
      <protection hidden="1"/>
    </xf>
    <xf numFmtId="14"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52" fillId="0" borderId="8" xfId="0" applyFont="1" applyBorder="1" applyAlignment="1" applyProtection="1">
      <alignment horizontal="center"/>
      <protection hidden="1"/>
    </xf>
    <xf numFmtId="0" fontId="18" fillId="0" borderId="1"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9" fillId="3" borderId="0" xfId="0" applyFont="1" applyFill="1" applyAlignment="1" applyProtection="1">
      <alignment horizontal="left"/>
      <protection locked="0"/>
    </xf>
    <xf numFmtId="0" fontId="39" fillId="0" borderId="0" xfId="0" applyFont="1" applyAlignment="1" applyProtection="1">
      <alignment horizontal="center" vertical="center"/>
      <protection hidden="1"/>
    </xf>
    <xf numFmtId="0" fontId="38" fillId="0" borderId="0" xfId="0" applyFont="1" applyAlignment="1" applyProtection="1">
      <alignment horizontal="center"/>
      <protection hidden="1"/>
    </xf>
    <xf numFmtId="0" fontId="39" fillId="0" borderId="0" xfId="0" applyFont="1" applyAlignment="1" applyProtection="1">
      <alignment horizontal="right" vertical="center"/>
      <protection hidden="1"/>
    </xf>
    <xf numFmtId="14" fontId="17" fillId="3" borderId="0" xfId="0" applyNumberFormat="1" applyFont="1" applyFill="1" applyAlignment="1" applyProtection="1">
      <alignment horizontal="left" vertical="center"/>
      <protection hidden="1"/>
    </xf>
    <xf numFmtId="0" fontId="40" fillId="0" borderId="0" xfId="0" applyFont="1" applyAlignment="1" applyProtection="1">
      <alignment horizontal="center" vertical="center"/>
      <protection hidden="1"/>
    </xf>
    <xf numFmtId="0" fontId="52" fillId="5" borderId="0" xfId="0" applyFont="1" applyFill="1" applyAlignment="1" applyProtection="1">
      <alignment horizontal="center" vertical="center"/>
      <protection hidden="1"/>
    </xf>
    <xf numFmtId="0" fontId="52" fillId="0" borderId="0" xfId="0" applyFont="1" applyAlignment="1" applyProtection="1">
      <alignment horizontal="right" vertical="center"/>
      <protection hidden="1"/>
    </xf>
    <xf numFmtId="0" fontId="70" fillId="10" borderId="0" xfId="0" applyFont="1" applyFill="1" applyAlignment="1">
      <alignment horizontal="center"/>
    </xf>
    <xf numFmtId="0" fontId="2" fillId="9" borderId="0" xfId="0" applyFont="1" applyFill="1" applyAlignment="1">
      <alignment horizontal="center" wrapText="1"/>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45" fillId="10" borderId="0" xfId="0" applyFont="1" applyFill="1" applyAlignment="1" applyProtection="1">
      <alignment horizontal="center" wrapText="1"/>
    </xf>
    <xf numFmtId="0" fontId="46" fillId="9" borderId="0" xfId="0" applyFont="1" applyFill="1" applyAlignment="1" applyProtection="1">
      <alignment horizontal="center" wrapText="1"/>
    </xf>
    <xf numFmtId="0" fontId="44" fillId="9" borderId="0" xfId="0" applyFont="1" applyFill="1" applyAlignment="1" applyProtection="1">
      <alignment horizontal="center"/>
      <protection hidden="1"/>
    </xf>
    <xf numFmtId="0" fontId="17" fillId="0" borderId="3" xfId="0" applyFont="1" applyBorder="1" applyAlignment="1" applyProtection="1">
      <alignment horizontal="center" wrapText="1"/>
      <protection hidden="1"/>
    </xf>
    <xf numFmtId="0" fontId="17" fillId="0" borderId="4" xfId="0" applyFont="1" applyBorder="1" applyAlignment="1" applyProtection="1">
      <alignment horizontal="center" wrapText="1"/>
      <protection hidden="1"/>
    </xf>
    <xf numFmtId="0" fontId="17" fillId="0" borderId="5" xfId="0" applyFont="1" applyBorder="1" applyAlignment="1" applyProtection="1">
      <alignment horizontal="center" wrapText="1"/>
      <protection hidden="1"/>
    </xf>
    <xf numFmtId="0" fontId="63" fillId="0" borderId="26" xfId="0" applyFont="1" applyBorder="1" applyAlignment="1" applyProtection="1">
      <alignment horizontal="center" vertical="center"/>
      <protection hidden="1"/>
    </xf>
    <xf numFmtId="0" fontId="42" fillId="0" borderId="0" xfId="0" applyFont="1" applyAlignment="1">
      <alignment horizontal="center"/>
    </xf>
    <xf numFmtId="0" fontId="0" fillId="2" borderId="0" xfId="0" applyFill="1" applyAlignment="1" applyProtection="1">
      <alignment horizontal="center"/>
      <protection locked="0"/>
    </xf>
    <xf numFmtId="0" fontId="42" fillId="0" borderId="0" xfId="0" applyFont="1" applyAlignment="1">
      <alignment horizontal="center" wrapText="1"/>
    </xf>
    <xf numFmtId="0" fontId="69" fillId="0" borderId="0" xfId="0" applyFont="1" applyAlignment="1">
      <alignment horizontal="center"/>
    </xf>
    <xf numFmtId="0" fontId="63" fillId="0" borderId="0" xfId="0" applyFont="1" applyAlignment="1">
      <alignment horizontal="center"/>
    </xf>
    <xf numFmtId="0" fontId="65" fillId="10" borderId="8" xfId="0" applyFont="1" applyFill="1" applyBorder="1" applyAlignment="1">
      <alignment horizontal="center" vertical="center" wrapText="1"/>
    </xf>
    <xf numFmtId="0" fontId="31" fillId="5" borderId="9" xfId="0" applyFont="1" applyFill="1" applyBorder="1" applyAlignment="1">
      <alignment horizontal="center" vertical="center"/>
    </xf>
    <xf numFmtId="0" fontId="31" fillId="5" borderId="10" xfId="0" applyFont="1" applyFill="1" applyBorder="1" applyAlignment="1">
      <alignment horizontal="center" vertical="center"/>
    </xf>
    <xf numFmtId="0" fontId="31" fillId="5" borderId="11" xfId="0" applyFont="1" applyFill="1" applyBorder="1" applyAlignment="1">
      <alignment horizontal="center" vertical="center"/>
    </xf>
    <xf numFmtId="0" fontId="31" fillId="5" borderId="12" xfId="0" applyFont="1" applyFill="1" applyBorder="1" applyAlignment="1">
      <alignment horizontal="center" vertical="center"/>
    </xf>
    <xf numFmtId="0" fontId="31" fillId="5" borderId="2" xfId="0" applyFont="1" applyFill="1" applyBorder="1" applyAlignment="1">
      <alignment horizontal="center" vertical="center"/>
    </xf>
    <xf numFmtId="0" fontId="32" fillId="5" borderId="2" xfId="0" applyFont="1" applyFill="1" applyBorder="1" applyAlignment="1">
      <alignment horizontal="center" vertical="center" wrapText="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3" fillId="10" borderId="4"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protection hidden="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3" fillId="19" borderId="14" xfId="0" applyFont="1" applyFill="1" applyBorder="1" applyAlignment="1" applyProtection="1">
      <alignment horizontal="center"/>
      <protection locked="0"/>
    </xf>
    <xf numFmtId="0" fontId="3" fillId="19" borderId="15" xfId="0" applyFont="1" applyFill="1" applyBorder="1" applyAlignment="1" applyProtection="1">
      <alignment horizontal="center"/>
      <protection locked="0"/>
    </xf>
    <xf numFmtId="0" fontId="3" fillId="19" borderId="16" xfId="0" applyFont="1" applyFill="1" applyBorder="1" applyAlignment="1" applyProtection="1">
      <alignment horizontal="center"/>
      <protection locked="0"/>
    </xf>
    <xf numFmtId="0" fontId="3" fillId="0" borderId="17"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9" fillId="3" borderId="1" xfId="0" applyFont="1" applyFill="1" applyBorder="1" applyAlignment="1">
      <alignment horizontal="center" vertical="center" wrapText="1"/>
    </xf>
    <xf numFmtId="0" fontId="3" fillId="2" borderId="0" xfId="0" applyFont="1" applyFill="1" applyAlignment="1">
      <alignment horizont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6"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10" fillId="4" borderId="8" xfId="0" applyFont="1" applyFill="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2" borderId="0" xfId="0" applyFont="1" applyFill="1" applyBorder="1" applyAlignment="1">
      <alignment horizontal="center" vertical="center"/>
    </xf>
    <xf numFmtId="0" fontId="4" fillId="0" borderId="1" xfId="0" applyFont="1" applyBorder="1" applyAlignment="1">
      <alignment horizontal="center" vertical="center" wrapText="1"/>
    </xf>
    <xf numFmtId="0" fontId="2" fillId="2" borderId="0" xfId="0" applyFont="1" applyFill="1" applyBorder="1" applyAlignment="1">
      <alignment horizontal="center"/>
    </xf>
    <xf numFmtId="0" fontId="3" fillId="2" borderId="0" xfId="0" applyFont="1" applyFill="1" applyBorder="1" applyAlignment="1">
      <alignment horizontal="center"/>
    </xf>
    <xf numFmtId="0" fontId="3" fillId="2" borderId="2" xfId="0" applyFont="1" applyFill="1" applyBorder="1" applyAlignment="1">
      <alignment horizontal="center" vertical="center"/>
    </xf>
    <xf numFmtId="0" fontId="0" fillId="2" borderId="0" xfId="0" applyFill="1" applyBorder="1" applyAlignment="1">
      <alignment horizontal="center"/>
    </xf>
    <xf numFmtId="0" fontId="14" fillId="0" borderId="0" xfId="0" applyFont="1" applyAlignment="1" applyProtection="1">
      <alignment horizontal="center" wrapText="1"/>
      <protection hidden="1"/>
    </xf>
    <xf numFmtId="0" fontId="15" fillId="0" borderId="0" xfId="0" applyFont="1" applyAlignment="1" applyProtection="1">
      <alignment horizontal="center"/>
      <protection hidden="1"/>
    </xf>
    <xf numFmtId="0" fontId="39" fillId="0" borderId="0" xfId="0" applyFont="1" applyAlignment="1">
      <alignment horizontal="center"/>
    </xf>
    <xf numFmtId="0" fontId="0" fillId="0" borderId="0" xfId="0" quotePrefix="1" applyAlignment="1">
      <alignment horizontal="center"/>
    </xf>
    <xf numFmtId="0" fontId="39" fillId="0" borderId="0" xfId="0" applyFont="1" applyAlignment="1">
      <alignment horizontal="left"/>
    </xf>
    <xf numFmtId="0" fontId="24" fillId="0" borderId="0" xfId="0" applyFont="1" applyAlignment="1">
      <alignment horizontal="left"/>
    </xf>
    <xf numFmtId="0" fontId="18" fillId="0" borderId="0" xfId="0" applyFont="1" applyAlignment="1">
      <alignment horizontal="left"/>
    </xf>
    <xf numFmtId="0" fontId="18" fillId="0" borderId="0" xfId="0" applyFont="1" applyAlignment="1">
      <alignment horizontal="left" vertical="top"/>
    </xf>
    <xf numFmtId="0" fontId="18" fillId="0" borderId="0" xfId="0" applyFont="1" applyAlignment="1">
      <alignment horizontal="left" vertical="top" wrapText="1"/>
    </xf>
    <xf numFmtId="0" fontId="18" fillId="0" borderId="1" xfId="0" applyFont="1" applyBorder="1" applyAlignment="1">
      <alignment horizontal="center"/>
    </xf>
    <xf numFmtId="0" fontId="2" fillId="5" borderId="1" xfId="0" applyFont="1" applyFill="1" applyBorder="1" applyAlignment="1">
      <alignment horizontal="center"/>
    </xf>
    <xf numFmtId="0" fontId="20" fillId="2" borderId="3" xfId="0" applyFont="1" applyFill="1" applyBorder="1" applyAlignment="1" applyProtection="1">
      <alignment horizontal="center" vertical="top" wrapText="1"/>
      <protection locked="0"/>
    </xf>
    <xf numFmtId="0" fontId="20" fillId="2" borderId="5" xfId="0" applyFont="1" applyFill="1" applyBorder="1" applyAlignment="1" applyProtection="1">
      <alignment horizontal="center" vertical="top" wrapText="1"/>
      <protection locked="0"/>
    </xf>
    <xf numFmtId="0" fontId="10" fillId="0" borderId="8" xfId="0" applyFont="1" applyBorder="1" applyAlignment="1">
      <alignment horizontal="center"/>
    </xf>
    <xf numFmtId="0" fontId="33" fillId="5" borderId="12" xfId="0" applyFont="1" applyFill="1" applyBorder="1" applyAlignment="1">
      <alignment horizontal="center" vertical="center" wrapText="1"/>
    </xf>
    <xf numFmtId="0" fontId="3" fillId="0" borderId="5" xfId="0" applyFont="1" applyBorder="1" applyProtection="1">
      <protection hidden="1"/>
    </xf>
    <xf numFmtId="0" fontId="9" fillId="0" borderId="12" xfId="0" applyFont="1" applyBorder="1" applyAlignment="1">
      <alignment horizontal="center" vertical="center" wrapText="1"/>
    </xf>
    <xf numFmtId="0" fontId="6" fillId="0" borderId="5" xfId="0" applyFont="1" applyBorder="1" applyProtection="1">
      <protection hidden="1"/>
    </xf>
    <xf numFmtId="0" fontId="0" fillId="6" borderId="0" xfId="0" applyFill="1" applyAlignment="1">
      <alignment horizontal="center" vertical="center"/>
    </xf>
    <xf numFmtId="0" fontId="3" fillId="0" borderId="0" xfId="0" applyFont="1" applyAlignment="1">
      <alignment horizontal="center" vertical="center"/>
    </xf>
    <xf numFmtId="0" fontId="0" fillId="0" borderId="0" xfId="0" applyFont="1" applyBorder="1" applyAlignment="1" applyProtection="1">
      <alignment horizontal="center" vertical="center"/>
      <protection hidden="1"/>
    </xf>
    <xf numFmtId="0" fontId="0" fillId="0" borderId="0" xfId="0" applyFont="1" applyAlignment="1" applyProtection="1">
      <alignment horizontal="center" vertical="center"/>
      <protection hidden="1"/>
    </xf>
    <xf numFmtId="0" fontId="78" fillId="0" borderId="7" xfId="0" applyFont="1" applyBorder="1" applyAlignment="1">
      <alignment horizontal="center" vertical="center" wrapText="1"/>
    </xf>
    <xf numFmtId="0" fontId="49" fillId="0" borderId="0" xfId="0" applyFont="1"/>
  </cellXfs>
  <cellStyles count="1">
    <cellStyle name="Normal" xfId="0" builtinId="0"/>
  </cellStyles>
  <dxfs count="70">
    <dxf>
      <font>
        <strike val="0"/>
        <outline val="0"/>
        <shadow val="0"/>
        <u val="none"/>
        <vertAlign val="baseline"/>
        <sz val="12"/>
        <color theme="1"/>
        <name val="Calibri"/>
        <scheme val="minor"/>
      </font>
      <numFmt numFmtId="0" formatCode="General"/>
      <protection locked="0" hidden="0"/>
    </dxf>
    <dxf>
      <border>
        <vertical/>
        <horizontal/>
      </border>
    </dxf>
    <dxf>
      <font>
        <color rgb="FF9C0006"/>
      </font>
      <fill>
        <patternFill>
          <bgColor rgb="FFFFC7CE"/>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strike val="0"/>
        <condense val="0"/>
        <extend val="0"/>
        <outline val="0"/>
        <shadow val="0"/>
        <u val="none"/>
        <vertAlign val="baseline"/>
        <sz val="12"/>
        <color theme="1"/>
        <name val="Calibri"/>
        <scheme val="minor"/>
      </font>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numFmt numFmtId="0" formatCode="General"/>
      <fill>
        <patternFill patternType="solid">
          <fgColor indexed="64"/>
          <bgColor rgb="FFFFFF00"/>
        </patternFill>
      </fill>
      <border diagonalUp="0" diagonalDown="0">
        <left/>
        <right/>
        <top style="thin">
          <color indexed="64"/>
        </top>
        <bottom style="thin">
          <color indexed="64"/>
        </bottom>
      </border>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left/>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fill>
        <patternFill patternType="none">
          <fgColor indexed="64"/>
          <bgColor indexed="65"/>
        </patternFill>
      </fill>
      <border diagonalUp="0" diagonalDown="0" outline="0">
        <left/>
        <right/>
        <top style="thin">
          <color indexed="64"/>
        </top>
        <bottom style="thin">
          <color indexed="64"/>
        </bottom>
      </border>
      <protection locked="0" hidden="0"/>
    </dxf>
    <dxf>
      <font>
        <b/>
        <strike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rgb="FF000000"/>
        <name val="Calibri"/>
        <scheme val="minor"/>
      </font>
      <alignment horizontal="general" vertical="bottom" textRotation="0" wrapText="1" indent="0" justifyLastLine="0" shrinkToFit="0" readingOrder="0"/>
      <border diagonalUp="0" diagonalDown="0">
        <left/>
        <right/>
        <top style="thin">
          <color indexed="64"/>
        </top>
        <bottom style="thin">
          <color indexed="64"/>
        </bottom>
      </border>
      <protection locked="1" hidden="1"/>
    </dxf>
    <dxf>
      <font>
        <b/>
        <i val="0"/>
        <strike val="0"/>
        <condense val="0"/>
        <extend val="0"/>
        <outline val="0"/>
        <shadow val="0"/>
        <u val="none"/>
        <vertAlign val="baseline"/>
        <sz val="12"/>
        <color rgb="FF000000"/>
        <name val="Calibri"/>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Calibri"/>
        <scheme val="minor"/>
      </font>
      <alignment horizontal="general" vertical="bottom"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rgb="FF000000"/>
        <name val="Calibri"/>
        <scheme val="minor"/>
      </font>
      <alignment horizontal="general" vertical="bottom"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rgb="FF000000"/>
        <name val="Calibri"/>
        <scheme val="minor"/>
      </font>
      <alignment horizontal="general" vertical="bottom"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rgb="FF000000"/>
        <name val="Calibri"/>
        <scheme val="minor"/>
      </font>
      <alignment horizontal="general" vertical="bottom"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minor"/>
      </font>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rgb="FF000000"/>
        <name val="Calibri"/>
        <scheme val="min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4"/>
        <color theme="1"/>
        <name val="Calibri"/>
        <scheme val="minor"/>
      </font>
      <border diagonalUp="0" diagonalDown="0">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alignment textRotation="0" wrapText="1" indent="0" justifyLastLine="0" shrinkToFit="0" readingOrder="0"/>
      <protection locked="0" hidden="0"/>
    </dxf>
    <dxf>
      <font>
        <strike val="0"/>
        <outline val="0"/>
        <shadow val="0"/>
        <u val="none"/>
        <vertAlign val="baseline"/>
        <sz val="12"/>
        <color theme="1"/>
        <name val="Calibri"/>
        <scheme val="minor"/>
      </font>
      <alignment textRotation="0" wrapText="1" indent="0" justifyLastLine="0" shrinkToFit="0" readingOrder="0"/>
      <protection locked="0" hidden="0"/>
    </dxf>
    <dxf>
      <font>
        <strike val="0"/>
        <outline val="0"/>
        <shadow val="0"/>
        <u val="none"/>
        <vertAlign val="baseline"/>
        <sz val="12"/>
        <color theme="1"/>
        <name val="Calibri"/>
        <scheme val="minor"/>
      </font>
      <alignment textRotation="0" wrapText="1" indent="0" justifyLastLine="0" shrinkToFit="0" readingOrder="0"/>
      <protection locked="0" hidden="0"/>
    </dxf>
    <dxf>
      <font>
        <strike val="0"/>
        <outline val="0"/>
        <shadow val="0"/>
        <u val="none"/>
        <vertAlign val="baseline"/>
        <sz val="12"/>
        <color theme="1"/>
        <name val="Calibri"/>
        <scheme val="minor"/>
      </font>
      <numFmt numFmtId="30" formatCode="@"/>
      <alignment textRotation="0" wrapText="1" indent="0" justifyLastLine="0" shrinkToFit="0" readingOrder="0"/>
      <protection locked="0" hidden="0"/>
    </dxf>
    <dxf>
      <font>
        <strike val="0"/>
        <outline val="0"/>
        <shadow val="0"/>
        <u val="none"/>
        <vertAlign val="baseline"/>
        <sz val="12"/>
        <color theme="1"/>
        <name val="Calibri"/>
        <scheme val="minor"/>
      </font>
      <alignment textRotation="0" wrapText="1" indent="0" justifyLastLine="0" shrinkToFit="0" readingOrder="0"/>
      <protection locked="0" hidden="0"/>
    </dxf>
    <dxf>
      <font>
        <strike val="0"/>
        <outline val="0"/>
        <shadow val="0"/>
        <u val="none"/>
        <vertAlign val="baseline"/>
        <sz val="12"/>
        <color theme="1"/>
        <name val="Calibri"/>
        <scheme val="minor"/>
      </font>
      <alignment textRotation="0" wrapText="1" indent="0" justifyLastLine="0" shrinkToFit="0" readingOrder="0"/>
      <protection locked="0" hidden="0"/>
    </dxf>
    <dxf>
      <border outline="0">
        <top style="thin">
          <color indexed="64"/>
        </top>
      </border>
    </dxf>
    <dxf>
      <font>
        <strike val="0"/>
        <outline val="0"/>
        <shadow val="0"/>
        <u val="none"/>
        <vertAlign val="baseline"/>
        <sz val="12"/>
        <color theme="1"/>
        <name val="Calibri"/>
        <scheme val="minor"/>
      </font>
      <protection locked="0" hidden="0"/>
    </dxf>
    <dxf>
      <alignment horizontal="center" vertical="center" textRotation="0" wrapText="0" indent="0" justifyLastLine="0" shrinkToFit="0" readingOrder="0"/>
      <protection locked="0" hidden="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mailto:JOSHIHANSRAJ72@GMAIL.COM"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21</xdr:row>
      <xdr:rowOff>127000</xdr:rowOff>
    </xdr:from>
    <xdr:to>
      <xdr:col>4</xdr:col>
      <xdr:colOff>82550</xdr:colOff>
      <xdr:row>23</xdr:row>
      <xdr:rowOff>76200</xdr:rowOff>
    </xdr:to>
    <xdr:sp macro="" textlink="">
      <xdr:nvSpPr>
        <xdr:cNvPr id="10" name="AutoShape 4" descr="Image result for whatsapp logo image">
          <a:extLst>
            <a:ext uri="{FF2B5EF4-FFF2-40B4-BE49-F238E27FC236}">
              <a16:creationId xmlns="" xmlns:a16="http://schemas.microsoft.com/office/drawing/2014/main" id="{00000000-0008-0000-0000-000011000000}"/>
            </a:ext>
          </a:extLst>
        </xdr:cNvPr>
        <xdr:cNvSpPr>
          <a:spLocks noChangeAspect="1" noChangeArrowheads="1"/>
        </xdr:cNvSpPr>
      </xdr:nvSpPr>
      <xdr:spPr bwMode="auto">
        <a:xfrm>
          <a:off x="11445240" y="6162040"/>
          <a:ext cx="303530" cy="3149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127000</xdr:rowOff>
    </xdr:from>
    <xdr:to>
      <xdr:col>4</xdr:col>
      <xdr:colOff>82550</xdr:colOff>
      <xdr:row>23</xdr:row>
      <xdr:rowOff>76200</xdr:rowOff>
    </xdr:to>
    <xdr:sp macro="" textlink="">
      <xdr:nvSpPr>
        <xdr:cNvPr id="11" name="AutoShape 4" descr="Image result for whatsapp logo image">
          <a:extLst>
            <a:ext uri="{FF2B5EF4-FFF2-40B4-BE49-F238E27FC236}">
              <a16:creationId xmlns="" xmlns:a16="http://schemas.microsoft.com/office/drawing/2014/main" id="{00000000-0008-0000-0000-000006000000}"/>
            </a:ext>
          </a:extLst>
        </xdr:cNvPr>
        <xdr:cNvSpPr>
          <a:spLocks noChangeAspect="1" noChangeArrowheads="1"/>
        </xdr:cNvSpPr>
      </xdr:nvSpPr>
      <xdr:spPr bwMode="auto">
        <a:xfrm>
          <a:off x="11445240" y="6162040"/>
          <a:ext cx="303530" cy="3149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20</xdr:row>
      <xdr:rowOff>63500</xdr:rowOff>
    </xdr:from>
    <xdr:to>
      <xdr:col>2</xdr:col>
      <xdr:colOff>2514600</xdr:colOff>
      <xdr:row>24</xdr:row>
      <xdr:rowOff>76200</xdr:rowOff>
    </xdr:to>
    <xdr:pic>
      <xdr:nvPicPr>
        <xdr:cNvPr id="12" name="Picture 11">
          <a:hlinkClick xmlns:r="http://schemas.openxmlformats.org/officeDocument/2006/relationships" r:id="rId1"/>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9500" y="5915660"/>
          <a:ext cx="723900" cy="744220"/>
        </a:xfrm>
        <a:prstGeom prst="rect">
          <a:avLst/>
        </a:prstGeom>
      </xdr:spPr>
    </xdr:pic>
    <xdr:clientData/>
  </xdr:twoCellAnchor>
  <xdr:twoCellAnchor>
    <xdr:from>
      <xdr:col>2</xdr:col>
      <xdr:colOff>5689600</xdr:colOff>
      <xdr:row>18</xdr:row>
      <xdr:rowOff>158750</xdr:rowOff>
    </xdr:from>
    <xdr:to>
      <xdr:col>2</xdr:col>
      <xdr:colOff>7321550</xdr:colOff>
      <xdr:row>20</xdr:row>
      <xdr:rowOff>44450</xdr:rowOff>
    </xdr:to>
    <xdr:sp macro="" textlink="">
      <xdr:nvSpPr>
        <xdr:cNvPr id="14" name="Rounded Rectangle 13">
          <a:extLst>
            <a:ext uri="{FF2B5EF4-FFF2-40B4-BE49-F238E27FC236}">
              <a16:creationId xmlns="" xmlns:a16="http://schemas.microsoft.com/office/drawing/2014/main" id="{00000000-0008-0000-0000-00000A000000}"/>
            </a:ext>
          </a:extLst>
        </xdr:cNvPr>
        <xdr:cNvSpPr/>
      </xdr:nvSpPr>
      <xdr:spPr>
        <a:xfrm>
          <a:off x="7518400" y="5645150"/>
          <a:ext cx="1631950" cy="25146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20</xdr:row>
      <xdr:rowOff>57150</xdr:rowOff>
    </xdr:from>
    <xdr:to>
      <xdr:col>2</xdr:col>
      <xdr:colOff>7550150</xdr:colOff>
      <xdr:row>25</xdr:row>
      <xdr:rowOff>19050</xdr:rowOff>
    </xdr:to>
    <xdr:sp macro="" textlink="">
      <xdr:nvSpPr>
        <xdr:cNvPr id="15" name="Rounded Rectangle 14">
          <a:extLst>
            <a:ext uri="{FF2B5EF4-FFF2-40B4-BE49-F238E27FC236}">
              <a16:creationId xmlns="" xmlns:a16="http://schemas.microsoft.com/office/drawing/2014/main" id="{00000000-0008-0000-0000-00000C000000}"/>
            </a:ext>
          </a:extLst>
        </xdr:cNvPr>
        <xdr:cNvSpPr/>
      </xdr:nvSpPr>
      <xdr:spPr>
        <a:xfrm>
          <a:off x="7302500" y="5909310"/>
          <a:ext cx="2076450" cy="8763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13DOL(GHARSANA), SRIGANGANAGAR</a:t>
          </a:r>
          <a:endParaRPr lang="en-GB" sz="1100">
            <a:latin typeface="+mj-lt"/>
          </a:endParaRPr>
        </a:p>
      </xdr:txBody>
    </xdr:sp>
    <xdr:clientData/>
  </xdr:twoCellAnchor>
  <xdr:twoCellAnchor>
    <xdr:from>
      <xdr:col>2</xdr:col>
      <xdr:colOff>7874000</xdr:colOff>
      <xdr:row>18</xdr:row>
      <xdr:rowOff>38100</xdr:rowOff>
    </xdr:from>
    <xdr:to>
      <xdr:col>2</xdr:col>
      <xdr:colOff>9220200</xdr:colOff>
      <xdr:row>25</xdr:row>
      <xdr:rowOff>165100</xdr:rowOff>
    </xdr:to>
    <xdr:sp macro="" textlink="">
      <xdr:nvSpPr>
        <xdr:cNvPr id="16" name="Frame 15">
          <a:extLst>
            <a:ext uri="{FF2B5EF4-FFF2-40B4-BE49-F238E27FC236}">
              <a16:creationId xmlns="" xmlns:a16="http://schemas.microsoft.com/office/drawing/2014/main" id="{00000000-0008-0000-0000-000012000000}"/>
            </a:ext>
          </a:extLst>
        </xdr:cNvPr>
        <xdr:cNvSpPr/>
      </xdr:nvSpPr>
      <xdr:spPr>
        <a:xfrm>
          <a:off x="9702800" y="5524500"/>
          <a:ext cx="1346200" cy="140716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18</xdr:row>
      <xdr:rowOff>177800</xdr:rowOff>
    </xdr:from>
    <xdr:to>
      <xdr:col>2</xdr:col>
      <xdr:colOff>9059268</xdr:colOff>
      <xdr:row>25</xdr:row>
      <xdr:rowOff>19050</xdr:rowOff>
    </xdr:to>
    <xdr:pic>
      <xdr:nvPicPr>
        <xdr:cNvPr id="17" name="Picture 16">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48850" y="5664200"/>
          <a:ext cx="1039218" cy="1121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53340</xdr:colOff>
      <xdr:row>0</xdr:row>
      <xdr:rowOff>266700</xdr:rowOff>
    </xdr:from>
    <xdr:to>
      <xdr:col>17</xdr:col>
      <xdr:colOff>731520</xdr:colOff>
      <xdr:row>4</xdr:row>
      <xdr:rowOff>22860</xdr:rowOff>
    </xdr:to>
    <xdr:sp macro="" textlink="">
      <xdr:nvSpPr>
        <xdr:cNvPr id="2" name="Vertical Scroll 1"/>
        <xdr:cNvSpPr/>
      </xdr:nvSpPr>
      <xdr:spPr>
        <a:xfrm>
          <a:off x="14478000" y="266700"/>
          <a:ext cx="2758440" cy="815340"/>
        </a:xfrm>
        <a:prstGeom prst="verticalScroll">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lang="en-IN" sz="1100"/>
            <a:t>USE</a:t>
          </a:r>
          <a:r>
            <a:rPr lang="en-IN" sz="1100" baseline="0"/>
            <a:t> ENGLISH FONT OR MS HINDI TOOL KIT</a:t>
          </a:r>
          <a:endParaRPr lang="en-IN"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259080</xdr:colOff>
      <xdr:row>1</xdr:row>
      <xdr:rowOff>45720</xdr:rowOff>
    </xdr:from>
    <xdr:to>
      <xdr:col>14</xdr:col>
      <xdr:colOff>350520</xdr:colOff>
      <xdr:row>7</xdr:row>
      <xdr:rowOff>396240</xdr:rowOff>
    </xdr:to>
    <xdr:sp macro="" textlink="">
      <xdr:nvSpPr>
        <xdr:cNvPr id="3" name="Cloud Callout 2"/>
        <xdr:cNvSpPr/>
      </xdr:nvSpPr>
      <xdr:spPr>
        <a:xfrm>
          <a:off x="9624060" y="365760"/>
          <a:ext cx="2529840" cy="1706880"/>
        </a:xfrm>
        <a:prstGeom prst="cloudCallout">
          <a:avLst>
            <a:gd name="adj1" fmla="val -84050"/>
            <a:gd name="adj2" fmla="val 9078"/>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hi-IN" sz="1400" b="1" i="1"/>
            <a:t>dropdown  से स्कूल का नाम चयन करे </a:t>
          </a:r>
          <a:endParaRPr lang="en-IN" sz="1400" b="1"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144780</xdr:colOff>
      <xdr:row>3</xdr:row>
      <xdr:rowOff>190500</xdr:rowOff>
    </xdr:from>
    <xdr:to>
      <xdr:col>10</xdr:col>
      <xdr:colOff>670560</xdr:colOff>
      <xdr:row>3</xdr:row>
      <xdr:rowOff>601980</xdr:rowOff>
    </xdr:to>
    <xdr:sp macro="" textlink="">
      <xdr:nvSpPr>
        <xdr:cNvPr id="2" name="Oval 1"/>
        <xdr:cNvSpPr/>
      </xdr:nvSpPr>
      <xdr:spPr>
        <a:xfrm>
          <a:off x="6042660" y="822960"/>
          <a:ext cx="1242060" cy="411480"/>
        </a:xfrm>
        <a:prstGeom prst="ellipse">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IN" sz="1100" b="1"/>
            <a:t>CRC GRANT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129540</xdr:colOff>
      <xdr:row>4</xdr:row>
      <xdr:rowOff>0</xdr:rowOff>
    </xdr:from>
    <xdr:to>
      <xdr:col>13</xdr:col>
      <xdr:colOff>419100</xdr:colOff>
      <xdr:row>13</xdr:row>
      <xdr:rowOff>22860</xdr:rowOff>
    </xdr:to>
    <xdr:sp macro="" textlink="">
      <xdr:nvSpPr>
        <xdr:cNvPr id="2" name="Vertical Scroll 1"/>
        <xdr:cNvSpPr/>
      </xdr:nvSpPr>
      <xdr:spPr>
        <a:xfrm>
          <a:off x="10546080" y="914400"/>
          <a:ext cx="2118360" cy="2468880"/>
        </a:xfrm>
        <a:prstGeom prst="verticalScroll">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hi-IN" sz="1100"/>
            <a:t>इस प्रपत्र का प्रयोग अधीनस्थ विद्यालय अपने peeo से मांग पत्र हेतु मदवार मांग करने हेतु करे </a:t>
          </a:r>
          <a:endParaRPr lang="en-IN"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ojna%20Sanchalan%20Data/Grant%20sanctions%202022-23/PEEO_Rajpura%20Piperan_Sanchalan-Portal-Utility-Software-By-Chaturbhuj-Jat-Dt.-24-1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20JOSHI_13DOL%20data/SOFTWARE/SpellNumbe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SancEntry"/>
      <sheetName val="PayOrdr"/>
      <sheetName val="ExpEntry"/>
      <sheetName val="Balance"/>
      <sheetName val="Component"/>
      <sheetName val="Schoolfrwd"/>
      <sheetName val="MntlyMPR"/>
      <sheetName val="BillProcess"/>
    </sheetNames>
    <sheetDataSet>
      <sheetData sheetId="0">
        <row r="9">
          <cell r="D9" t="str">
            <v xml:space="preserve">राउमावि राजपुरा पिपेरन </v>
          </cell>
        </row>
        <row r="10">
          <cell r="D10" t="str">
            <v xml:space="preserve">राउप्रावि किशनपुरा नई आबादी </v>
          </cell>
        </row>
        <row r="11">
          <cell r="D11" t="str">
            <v xml:space="preserve">राउप्रावि रामदेव मंदिर </v>
          </cell>
        </row>
        <row r="12">
          <cell r="D12" t="str">
            <v>राउप्रावि 3-4 PPN</v>
          </cell>
        </row>
        <row r="13">
          <cell r="D13" t="str">
            <v>राउप्रावि 5 BJW</v>
          </cell>
        </row>
        <row r="14">
          <cell r="D14" t="str">
            <v xml:space="preserve">राप्रावि ढाढ़ियावाला डेर </v>
          </cell>
        </row>
        <row r="15">
          <cell r="D15" t="str">
            <v xml:space="preserve">राप्रावि चक हरि बाबा </v>
          </cell>
        </row>
        <row r="16">
          <cell r="D16" t="str">
            <v xml:space="preserve">राप्रावि नाथों की ढाणी </v>
          </cell>
        </row>
        <row r="17">
          <cell r="D17" t="str">
            <v xml:space="preserve">राप्रावि गुसाई मंदिर </v>
          </cell>
        </row>
        <row r="18">
          <cell r="D18" t="str">
            <v xml:space="preserve">राप्रावि टिलानीया डेयरी </v>
          </cell>
        </row>
        <row r="19">
          <cell r="D19" t="str">
            <v xml:space="preserve">राप्रावि भीखाराम ढाणी </v>
          </cell>
        </row>
        <row r="20">
          <cell r="D20">
            <v>0</v>
          </cell>
        </row>
        <row r="21">
          <cell r="D21">
            <v>0</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ables/table1.xml><?xml version="1.0" encoding="utf-8"?>
<table xmlns="http://schemas.openxmlformats.org/spreadsheetml/2006/main" id="3" name="VENDOR_NAME" displayName="VENDOR_NAME" ref="A6:G26" totalsRowShown="0" headerRowDxfId="69" dataDxfId="68" tableBorderDxfId="67">
  <tableColumns count="7">
    <tableColumn id="1" name="1" dataDxfId="0">
      <calculatedColumnFormula>IF(VENDOR_NAME[[#This Row],[2]]="","",ROWS($B$7:$B7))</calculatedColumnFormula>
    </tableColumn>
    <tableColumn id="2" name="2" dataDxfId="66"/>
    <tableColumn id="3" name="3" dataDxfId="65"/>
    <tableColumn id="4" name="4" dataDxfId="64"/>
    <tableColumn id="5" name="5" dataDxfId="63"/>
    <tableColumn id="6" name="6" dataDxfId="62"/>
    <tableColumn id="7" name="7" dataDxfId="61"/>
  </tableColumns>
  <tableStyleInfo name="TableStyleMedium12" showFirstColumn="0" showLastColumn="0" showRowStripes="1" showColumnStripes="0"/>
</table>
</file>

<file path=xl/tables/table2.xml><?xml version="1.0" encoding="utf-8"?>
<table xmlns="http://schemas.openxmlformats.org/spreadsheetml/2006/main" id="5" name="EXPENDITURE" displayName="EXPENDITURE" ref="C12:AX200" totalsRowShown="0" headerRowDxfId="60" dataDxfId="58" headerRowBorderDxfId="59" tableBorderDxfId="57">
  <tableColumns count="48">
    <tableColumn id="1" name="1" dataDxfId="56">
      <calculatedColumnFormula>IF(D13="","",C12+1)</calculatedColumnFormula>
    </tableColumn>
    <tableColumn id="2" name="2" dataDxfId="55"/>
    <tableColumn id="50" name="22" dataDxfId="9"/>
    <tableColumn id="3" name="3" dataDxfId="54"/>
    <tableColumn id="4" name="4" dataDxfId="53"/>
    <tableColumn id="5" name="5" dataDxfId="52"/>
    <tableColumn id="6" name="6" dataDxfId="51"/>
    <tableColumn id="7" name="7" dataDxfId="50"/>
    <tableColumn id="8" name="8" dataDxfId="49"/>
    <tableColumn id="9" name="9" dataDxfId="48"/>
    <tableColumn id="10" name="10" dataDxfId="47">
      <calculatedColumnFormula>IF(SUM(EXPENDITURE[[#This Row],[6]:[9]])=0,"",SUM(EXPENDITURE[[#This Row],[6]:[9]]))</calculatedColumnFormula>
    </tableColumn>
    <tableColumn id="11" name="11" dataDxfId="46"/>
    <tableColumn id="12" name="12" dataDxfId="45"/>
    <tableColumn id="13" name="13" dataDxfId="44"/>
    <tableColumn id="14" name="14" dataDxfId="43"/>
    <tableColumn id="15" name="15" dataDxfId="42"/>
    <tableColumn id="16" name="16" dataDxfId="41"/>
    <tableColumn id="17" name="17" dataDxfId="40"/>
    <tableColumn id="18" name="18" dataDxfId="39"/>
    <tableColumn id="19" name="19" dataDxfId="38"/>
    <tableColumn id="20" name="20" dataDxfId="37"/>
    <tableColumn id="21" name="21" dataDxfId="36"/>
    <tableColumn id="22" name="222" dataDxfId="35"/>
    <tableColumn id="23" name="23" dataDxfId="34"/>
    <tableColumn id="24" name="24" dataDxfId="33"/>
    <tableColumn id="25" name="25" dataDxfId="32"/>
    <tableColumn id="26" name="26" dataDxfId="31"/>
    <tableColumn id="27" name="27" dataDxfId="30"/>
    <tableColumn id="36" name="28" dataDxfId="29"/>
    <tableColumn id="35" name="29" dataDxfId="28"/>
    <tableColumn id="34" name="30" dataDxfId="27"/>
    <tableColumn id="33" name="31" dataDxfId="26"/>
    <tableColumn id="32" name="32" dataDxfId="25"/>
    <tableColumn id="31" name="33" dataDxfId="24"/>
    <tableColumn id="30" name="34" dataDxfId="23"/>
    <tableColumn id="29" name="35" dataDxfId="22"/>
    <tableColumn id="37" name="36" dataDxfId="21"/>
    <tableColumn id="42" name="365" dataDxfId="20"/>
    <tableColumn id="41" name="364" dataDxfId="19"/>
    <tableColumn id="40" name="363" dataDxfId="18"/>
    <tableColumn id="39" name="362" dataDxfId="17"/>
    <tableColumn id="38" name="37" dataDxfId="16"/>
    <tableColumn id="47" name="375" dataDxfId="15"/>
    <tableColumn id="46" name="374" dataDxfId="14"/>
    <tableColumn id="45" name="373" dataDxfId="13"/>
    <tableColumn id="44" name="372" dataDxfId="12"/>
    <tableColumn id="43" name="38" dataDxfId="11"/>
    <tableColumn id="28" name="282" dataDxfId="10">
      <calculatedColumnFormula>SUM(F13:L13,N13:AR13)</calculatedColumnFormula>
    </tableColumn>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2"/>
  <sheetViews>
    <sheetView workbookViewId="0">
      <selection sqref="A1:B12"/>
    </sheetView>
  </sheetViews>
  <sheetFormatPr defaultRowHeight="14.4" x14ac:dyDescent="0.3"/>
  <cols>
    <col min="2" max="2" width="45.44140625" style="1" customWidth="1"/>
    <col min="4" max="5" width="8.88671875" customWidth="1"/>
  </cols>
  <sheetData>
    <row r="2" spans="1:2" ht="21" x14ac:dyDescent="0.4">
      <c r="A2" s="2" t="s">
        <v>11</v>
      </c>
      <c r="B2" s="3" t="s">
        <v>10</v>
      </c>
    </row>
    <row r="3" spans="1:2" ht="28.8" customHeight="1" x14ac:dyDescent="0.35">
      <c r="A3" s="4">
        <v>1</v>
      </c>
      <c r="B3" s="5" t="s">
        <v>0</v>
      </c>
    </row>
    <row r="4" spans="1:2" ht="28.8" customHeight="1" x14ac:dyDescent="0.35">
      <c r="A4" s="4">
        <v>2</v>
      </c>
      <c r="B4" s="5" t="s">
        <v>1</v>
      </c>
    </row>
    <row r="5" spans="1:2" ht="28.8" customHeight="1" x14ac:dyDescent="0.35">
      <c r="A5" s="4">
        <v>3</v>
      </c>
      <c r="B5" s="5" t="s">
        <v>2</v>
      </c>
    </row>
    <row r="6" spans="1:2" ht="28.8" customHeight="1" x14ac:dyDescent="0.35">
      <c r="A6" s="4">
        <v>4</v>
      </c>
      <c r="B6" s="5" t="s">
        <v>3</v>
      </c>
    </row>
    <row r="7" spans="1:2" ht="28.8" customHeight="1" x14ac:dyDescent="0.35">
      <c r="A7" s="4">
        <v>5</v>
      </c>
      <c r="B7" s="5" t="s">
        <v>4</v>
      </c>
    </row>
    <row r="8" spans="1:2" ht="28.8" customHeight="1" x14ac:dyDescent="0.35">
      <c r="A8" s="4">
        <v>6</v>
      </c>
      <c r="B8" s="5" t="s">
        <v>5</v>
      </c>
    </row>
    <row r="9" spans="1:2" ht="28.8" customHeight="1" x14ac:dyDescent="0.35">
      <c r="A9" s="4">
        <v>7</v>
      </c>
      <c r="B9" s="5" t="s">
        <v>6</v>
      </c>
    </row>
    <row r="10" spans="1:2" ht="28.8" customHeight="1" x14ac:dyDescent="0.35">
      <c r="A10" s="4">
        <v>8</v>
      </c>
      <c r="B10" s="5" t="s">
        <v>7</v>
      </c>
    </row>
    <row r="11" spans="1:2" ht="28.8" customHeight="1" x14ac:dyDescent="0.35">
      <c r="A11" s="4">
        <v>9</v>
      </c>
      <c r="B11" s="5" t="s">
        <v>8</v>
      </c>
    </row>
    <row r="12" spans="1:2" ht="28.8" customHeight="1" x14ac:dyDescent="0.35">
      <c r="A12" s="4">
        <v>10</v>
      </c>
      <c r="B12" s="5" t="s">
        <v>9</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C200"/>
  <sheetViews>
    <sheetView showGridLines="0" topLeftCell="A3" zoomScaleNormal="100" workbookViewId="0">
      <pane xSplit="4" ySplit="7" topLeftCell="E30" activePane="bottomRight" state="frozen"/>
      <selection activeCell="A3" sqref="A3"/>
      <selection pane="topRight" activeCell="E3" sqref="E3"/>
      <selection pane="bottomLeft" activeCell="A10" sqref="A10"/>
      <selection pane="bottomRight" activeCell="F8" sqref="F8"/>
    </sheetView>
  </sheetViews>
  <sheetFormatPr defaultRowHeight="14.4" x14ac:dyDescent="0.3"/>
  <cols>
    <col min="1" max="1" width="3.5546875" customWidth="1"/>
    <col min="2" max="2" width="50.5546875" hidden="1" customWidth="1"/>
    <col min="3" max="3" width="4.6640625" customWidth="1"/>
    <col min="4" max="4" width="35.21875" style="1" customWidth="1"/>
    <col min="5" max="5" width="16.33203125" customWidth="1"/>
    <col min="6" max="7" width="11.109375" customWidth="1"/>
    <col min="8" max="12" width="10.44140625" customWidth="1"/>
    <col min="13" max="49" width="11.44140625" customWidth="1"/>
    <col min="50" max="50" width="14" customWidth="1"/>
    <col min="51" max="51" width="3.5546875" customWidth="1"/>
  </cols>
  <sheetData>
    <row r="1" spans="1:55" x14ac:dyDescent="0.3">
      <c r="A1" s="33"/>
      <c r="B1" s="33"/>
      <c r="C1" s="33"/>
      <c r="D1" s="35"/>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row>
    <row r="2" spans="1:55" ht="25.2" x14ac:dyDescent="0.45">
      <c r="A2" s="33"/>
      <c r="B2" s="33"/>
      <c r="C2" s="371" t="str">
        <f>PROFILE!$B$4 &amp;PROFILE!$D$4&amp;PROFILE!$D$6</f>
        <v>dk;kZy; &amp;jktdh; mPp ek/;fed fo|ky; jktiqjk fiisju Jhxaxkuxj</v>
      </c>
      <c r="D2" s="371"/>
      <c r="E2" s="371"/>
      <c r="F2" s="371"/>
      <c r="G2" s="371"/>
      <c r="H2" s="371"/>
      <c r="I2" s="371"/>
      <c r="J2" s="371"/>
      <c r="K2" s="371"/>
      <c r="L2" s="371"/>
      <c r="M2" s="371"/>
      <c r="N2" s="371"/>
      <c r="O2" s="371"/>
      <c r="P2" s="371"/>
      <c r="Q2" s="371"/>
      <c r="R2" s="371"/>
      <c r="S2" s="371"/>
      <c r="T2" s="371"/>
      <c r="U2" s="371"/>
      <c r="V2" s="371"/>
      <c r="W2" s="371"/>
      <c r="X2" s="246"/>
      <c r="Y2" s="371" t="str">
        <f>C2</f>
        <v>dk;kZy; &amp;jktdh; mPp ek/;fed fo|ky; jktiqjk fiisju Jhxaxkuxj</v>
      </c>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3"/>
    </row>
    <row r="3" spans="1:55" ht="25.8" customHeight="1" x14ac:dyDescent="0.3">
      <c r="A3" s="33"/>
      <c r="B3" s="33"/>
      <c r="C3" s="33"/>
      <c r="D3" s="35"/>
      <c r="E3" s="35"/>
      <c r="F3" s="35"/>
      <c r="G3" s="35"/>
      <c r="H3" s="35"/>
      <c r="I3" s="372" t="s">
        <v>218</v>
      </c>
      <c r="J3" s="372"/>
      <c r="K3" s="372"/>
      <c r="L3" s="372"/>
      <c r="M3" s="372"/>
      <c r="N3" s="372"/>
      <c r="O3" s="372"/>
      <c r="P3" s="372"/>
      <c r="Q3" s="372"/>
      <c r="R3" s="372"/>
      <c r="S3" s="372"/>
      <c r="T3" s="372"/>
      <c r="U3" s="372"/>
      <c r="V3" s="372"/>
      <c r="W3" s="247"/>
      <c r="X3" s="247"/>
      <c r="Y3" s="372" t="str">
        <f>I3</f>
        <v>SNA ACCOUNT AMOUNT EXPENDITURE DETAILS</v>
      </c>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3"/>
    </row>
    <row r="4" spans="1:55" s="13" customFormat="1" ht="55.2" customHeight="1" thickBot="1" x14ac:dyDescent="0.35">
      <c r="A4" s="34"/>
      <c r="B4" s="34"/>
      <c r="C4" s="373" t="s">
        <v>81</v>
      </c>
      <c r="D4" s="374"/>
      <c r="E4" s="268" t="s">
        <v>333</v>
      </c>
      <c r="F4" s="58" t="str">
        <f>SNA_Received!D5</f>
        <v>CSG Sec</v>
      </c>
      <c r="G4" s="240" t="str">
        <f>SNA_Received!E5</f>
        <v>CSG ELE</v>
      </c>
      <c r="H4" s="240" t="str">
        <f>SNA_Received!F5</f>
        <v>Gramin Olymp</v>
      </c>
      <c r="I4" s="62"/>
      <c r="J4" s="63"/>
      <c r="K4" s="63"/>
      <c r="L4" s="63"/>
      <c r="M4" s="62" t="str">
        <f>SNA_Received!G5</f>
        <v>CRC Grant</v>
      </c>
      <c r="N4" s="58" t="str">
        <f>SNA_Received!L5</f>
        <v>AAPNI LADO SEC</v>
      </c>
      <c r="O4" s="240" t="str">
        <f>SNA_Received!M5</f>
        <v>AAPNI LADO ELE</v>
      </c>
      <c r="P4" s="240" t="str">
        <f>SNA_Received!N5</f>
        <v>BAL SAMAROH SEC</v>
      </c>
      <c r="Q4" s="240" t="str">
        <f>SNA_Received!O5</f>
        <v>BAL SAMAROH ELE</v>
      </c>
      <c r="R4" s="240" t="str">
        <f>SNA_Received!P5</f>
        <v>SAMUDAY JAGRITI SEC</v>
      </c>
      <c r="S4" s="240" t="str">
        <f>SNA_Received!Q5</f>
        <v>SAMUDAY JAGRITI ELE</v>
      </c>
      <c r="T4" s="240" t="str">
        <f>SNA_Received!R5</f>
        <v>SPORTS GRANT SEC</v>
      </c>
      <c r="U4" s="240" t="str">
        <f>SNA_Received!S5</f>
        <v>SPORTS GRANT ELE</v>
      </c>
      <c r="V4" s="240" t="str">
        <f>SNA_Received!T5</f>
        <v>TEACHER SUPPORT SEC</v>
      </c>
      <c r="W4" s="240" t="str">
        <f>SNA_Received!U5</f>
        <v>TEACHER SUPPORT ELE</v>
      </c>
      <c r="X4" s="240" t="str">
        <f>SNA_Received!V5</f>
        <v>SCHOOL PAR SELF DEFENSE TRAING BUDGET</v>
      </c>
      <c r="Y4" s="240" t="str">
        <f>SNA_Received!W5</f>
        <v xml:space="preserve">VOULENTERS TRAINING </v>
      </c>
      <c r="Z4" s="240" t="str">
        <f>SNA_Received!X5</f>
        <v>CHILD TRACKING SYSTEM</v>
      </c>
      <c r="AA4" s="240" t="str">
        <f>SNA_Received!Y5</f>
        <v>TV 9-12</v>
      </c>
      <c r="AB4" s="240" t="str">
        <f>SNA_Received!Z5</f>
        <v>stipend allowns 9-12</v>
      </c>
      <c r="AC4" s="240" t="str">
        <f>SNA_Received!AA5</f>
        <v>Transport Allowance 1-8</v>
      </c>
      <c r="AD4" s="240" t="str">
        <f>SNA_Received!AB5</f>
        <v>Transport Allowance 9-12</v>
      </c>
      <c r="AE4" s="240" t="str">
        <f>SNA_Received!AC5</f>
        <v>Ek Bharat Shresth Bharat SEC</v>
      </c>
      <c r="AF4" s="240" t="str">
        <f>SNA_Received!AD5</f>
        <v>Ek Bharat Shresth Bharat ELE</v>
      </c>
      <c r="AG4" s="240" t="str">
        <f>SNA_Received!AE5</f>
        <v>Annual Function Alu meet Sec</v>
      </c>
      <c r="AH4" s="240" t="str">
        <f>SNA_Received!AF5</f>
        <v>Youth and Echo Club</v>
      </c>
      <c r="AI4" s="240" t="str">
        <f>SNA_Received!AG5</f>
        <v>Remedial Contigency 9-12</v>
      </c>
      <c r="AJ4" s="240" t="str">
        <f>SNA_Received!AH5</f>
        <v>kishori Mela Sec</v>
      </c>
      <c r="AK4" s="240" t="str">
        <f>SNA_Received!AI5</f>
        <v>cyber Suraksha Sec</v>
      </c>
      <c r="AL4" s="240" t="str">
        <f>SNA_Received!AJ5</f>
        <v>Cyber Suraksha Ele</v>
      </c>
      <c r="AM4" s="240" t="str">
        <f>SNA_Received!AK5</f>
        <v>TV 1-8</v>
      </c>
      <c r="AN4" s="264" t="str">
        <f>SNA_Received!AL5</f>
        <v>SHALA SIDHI SEC</v>
      </c>
      <c r="AO4" s="264" t="str">
        <f>SNA_Received!AM5</f>
        <v>Wall Painting Flex Poster Sec</v>
      </c>
      <c r="AP4" s="264" t="str">
        <f>SNA_Received!AN5</f>
        <v>Wall Painting Flex Poster Ele</v>
      </c>
      <c r="AQ4" s="264" t="str">
        <f>SNA_Received!AO5</f>
        <v>OTHER 1</v>
      </c>
      <c r="AR4" s="264" t="str">
        <f>SNA_Received!AP5</f>
        <v>OTHER 2</v>
      </c>
      <c r="AS4" s="268" t="str">
        <f>SNA_Received!AQ5</f>
        <v>OTHER 3</v>
      </c>
      <c r="AT4" s="268" t="str">
        <f>SNA_Received!AR5</f>
        <v>OTHER 4</v>
      </c>
      <c r="AU4" s="268" t="str">
        <f>SNA_Received!AS5</f>
        <v>OTHER 5</v>
      </c>
      <c r="AV4" s="268" t="str">
        <f>SNA_Received!AT5</f>
        <v>OTHER 6</v>
      </c>
      <c r="AW4" s="268" t="str">
        <f>SNA_Received!AU5</f>
        <v>OTHER 7</v>
      </c>
      <c r="AX4" s="312" t="s">
        <v>253</v>
      </c>
      <c r="AY4" s="34"/>
    </row>
    <row r="5" spans="1:55" ht="26.4" customHeight="1" x14ac:dyDescent="0.3">
      <c r="A5" s="33"/>
      <c r="B5" s="33"/>
      <c r="C5" s="375"/>
      <c r="D5" s="376"/>
      <c r="E5" s="426"/>
      <c r="F5" s="60"/>
      <c r="G5" s="60"/>
      <c r="H5" s="60"/>
      <c r="I5" s="61" t="s">
        <v>27</v>
      </c>
      <c r="J5" s="61" t="s">
        <v>28</v>
      </c>
      <c r="K5" s="61" t="s">
        <v>29</v>
      </c>
      <c r="L5" s="61" t="s">
        <v>30</v>
      </c>
      <c r="M5" s="61" t="s">
        <v>31</v>
      </c>
      <c r="N5" s="60"/>
      <c r="O5" s="60"/>
      <c r="P5" s="60"/>
      <c r="Q5" s="60"/>
      <c r="R5" s="60"/>
      <c r="S5" s="60"/>
      <c r="T5" s="60"/>
      <c r="U5" s="60"/>
      <c r="V5" s="60"/>
      <c r="W5" s="60"/>
      <c r="X5" s="60"/>
      <c r="Y5" s="60"/>
      <c r="Z5" s="60"/>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312"/>
      <c r="AY5" s="33"/>
      <c r="BA5" s="298" t="s">
        <v>262</v>
      </c>
      <c r="BB5" s="299"/>
      <c r="BC5" s="300"/>
    </row>
    <row r="6" spans="1:55" ht="26.4" customHeight="1" x14ac:dyDescent="0.35">
      <c r="A6" s="33"/>
      <c r="B6" s="33"/>
      <c r="C6" s="382" t="s">
        <v>48</v>
      </c>
      <c r="D6" s="383"/>
      <c r="E6" s="427"/>
      <c r="F6" s="92">
        <f>IFERROR(SNA_Received!D26,"")</f>
        <v>75000</v>
      </c>
      <c r="G6" s="92">
        <f>IFERROR(SNA_Received!E26,"")</f>
        <v>215000</v>
      </c>
      <c r="H6" s="92">
        <f>IFERROR(SNA_Received!F26,"")</f>
        <v>9150</v>
      </c>
      <c r="I6" s="92">
        <f>IFERROR(SNA_Received!G26,"")</f>
        <v>15000</v>
      </c>
      <c r="J6" s="92">
        <f>IFERROR(SNA_Received!H26,"")</f>
        <v>5000</v>
      </c>
      <c r="K6" s="92">
        <f>IFERROR(SNA_Received!I26,"")</f>
        <v>1000</v>
      </c>
      <c r="L6" s="92">
        <f>IFERROR(SNA_Received!J26,"")</f>
        <v>1000</v>
      </c>
      <c r="M6" s="92">
        <f>IFERROR(SNA_Received!K26,"")</f>
        <v>22000</v>
      </c>
      <c r="N6" s="92">
        <f>IFERROR(SNA_Received!L26,"")</f>
        <v>200</v>
      </c>
      <c r="O6" s="92">
        <f>IFERROR(SNA_Received!M26,"")</f>
        <v>2000</v>
      </c>
      <c r="P6" s="92">
        <f>IFERROR(SNA_Received!N26,"")</f>
        <v>200</v>
      </c>
      <c r="Q6" s="92">
        <f>IFERROR(SNA_Received!O26,"")</f>
        <v>2000</v>
      </c>
      <c r="R6" s="92">
        <f>IFERROR(SNA_Received!P26,"")</f>
        <v>300</v>
      </c>
      <c r="S6" s="92">
        <f>IFERROR(SNA_Received!Q26,"")</f>
        <v>3000</v>
      </c>
      <c r="T6" s="92">
        <f>IFERROR(SNA_Received!R26,"")</f>
        <v>25000</v>
      </c>
      <c r="U6" s="92">
        <f>IFERROR(SNA_Received!S26,"")</f>
        <v>66000</v>
      </c>
      <c r="V6" s="92">
        <f>IFERROR(SNA_Received!T26,"")</f>
        <v>800</v>
      </c>
      <c r="W6" s="92">
        <f>IFERROR(SNA_Received!U26,"")</f>
        <v>4400</v>
      </c>
      <c r="X6" s="92">
        <f>IFERROR(SNA_Received!V26,"")</f>
        <v>9000</v>
      </c>
      <c r="Y6" s="92">
        <f>IFERROR(SNA_Received!W26,"")</f>
        <v>7040</v>
      </c>
      <c r="Z6" s="92">
        <f>IFERROR(SNA_Received!X26,"")</f>
        <v>3162</v>
      </c>
      <c r="AA6" s="92">
        <f>IFERROR(SNA_Received!Y26,"")</f>
        <v>117000</v>
      </c>
      <c r="AB6" s="92">
        <f>IFERROR(SNA_Received!Z26,"")</f>
        <v>2000</v>
      </c>
      <c r="AC6" s="92">
        <f>IFERROR(SNA_Received!AA26,"")</f>
        <v>25000</v>
      </c>
      <c r="AD6" s="92">
        <f>IFERROR(SNA_Received!AB26,"")</f>
        <v>10000</v>
      </c>
      <c r="AE6" s="92">
        <f>IFERROR(SNA_Received!AC26,"")</f>
        <v>500</v>
      </c>
      <c r="AF6" s="92">
        <f>IFERROR(SNA_Received!AD26,"")</f>
        <v>2000</v>
      </c>
      <c r="AG6" s="92">
        <f>IFERROR(SNA_Received!AE26,"")</f>
        <v>1000</v>
      </c>
      <c r="AH6" s="92">
        <f>IFERROR(SNA_Received!AF26,"")</f>
        <v>15000</v>
      </c>
      <c r="AI6" s="92">
        <f>IFERROR(SNA_Received!AG26,"")</f>
        <v>1500</v>
      </c>
      <c r="AJ6" s="92">
        <f>IFERROR(SNA_Received!AH26,"")</f>
        <v>4500</v>
      </c>
      <c r="AK6" s="92">
        <f>IFERROR(SNA_Received!AI26,"")</f>
        <v>500</v>
      </c>
      <c r="AL6" s="92">
        <f>IFERROR(SNA_Received!AJ26,"")</f>
        <v>5000</v>
      </c>
      <c r="AM6" s="92">
        <f>IFERROR(SNA_Received!AK26,"")</f>
        <v>612180</v>
      </c>
      <c r="AN6" s="92">
        <f>IFERROR(SNA_Received!AL26,"")</f>
        <v>1500</v>
      </c>
      <c r="AO6" s="92">
        <f>IFERROR(SNA_Received!AM26,"")</f>
        <v>1000</v>
      </c>
      <c r="AP6" s="92">
        <f>IFERROR(SNA_Received!AN26,"")</f>
        <v>10000</v>
      </c>
      <c r="AQ6" s="92">
        <f>IFERROR(SNA_Received!AO26,"")</f>
        <v>0</v>
      </c>
      <c r="AR6" s="92">
        <f>IFERROR(SNA_Received!AP26,"")</f>
        <v>0</v>
      </c>
      <c r="AS6" s="92">
        <f>IFERROR(SNA_Received!AQ26,"")</f>
        <v>0</v>
      </c>
      <c r="AT6" s="92">
        <f>IFERROR(SNA_Received!AR26,"")</f>
        <v>0</v>
      </c>
      <c r="AU6" s="92">
        <f>IFERROR(SNA_Received!AS26,"")</f>
        <v>0</v>
      </c>
      <c r="AV6" s="92">
        <f>IFERROR(SNA_Received!AT26,"")</f>
        <v>0</v>
      </c>
      <c r="AW6" s="92">
        <f>IFERROR(SNA_Received!AU26,"")</f>
        <v>0</v>
      </c>
      <c r="AX6" s="93">
        <f>SUM(F6:L6,N6:AW6)</f>
        <v>1252932</v>
      </c>
      <c r="AY6" s="33"/>
      <c r="BA6" s="301"/>
      <c r="BB6" s="302"/>
      <c r="BC6" s="303"/>
    </row>
    <row r="7" spans="1:55" ht="26.4" customHeight="1" thickBot="1" x14ac:dyDescent="0.4">
      <c r="A7" s="33"/>
      <c r="B7" s="33"/>
      <c r="C7" s="382" t="s">
        <v>46</v>
      </c>
      <c r="D7" s="383" t="s">
        <v>46</v>
      </c>
      <c r="E7" s="427"/>
      <c r="F7" s="92">
        <f t="shared" ref="F7:AW7" si="0">IFERROR(SUM(F13:F200),"")</f>
        <v>0</v>
      </c>
      <c r="G7" s="92">
        <f t="shared" si="0"/>
        <v>0</v>
      </c>
      <c r="H7" s="92">
        <f t="shared" si="0"/>
        <v>0</v>
      </c>
      <c r="I7" s="92">
        <f t="shared" si="0"/>
        <v>0</v>
      </c>
      <c r="J7" s="92">
        <f t="shared" si="0"/>
        <v>0</v>
      </c>
      <c r="K7" s="92">
        <f t="shared" si="0"/>
        <v>0</v>
      </c>
      <c r="L7" s="92">
        <f t="shared" si="0"/>
        <v>0</v>
      </c>
      <c r="M7" s="92">
        <f t="shared" si="0"/>
        <v>0</v>
      </c>
      <c r="N7" s="92">
        <f t="shared" si="0"/>
        <v>0</v>
      </c>
      <c r="O7" s="92">
        <f t="shared" si="0"/>
        <v>0</v>
      </c>
      <c r="P7" s="92">
        <f t="shared" si="0"/>
        <v>0</v>
      </c>
      <c r="Q7" s="92">
        <f t="shared" si="0"/>
        <v>0</v>
      </c>
      <c r="R7" s="92">
        <f t="shared" si="0"/>
        <v>0</v>
      </c>
      <c r="S7" s="92">
        <f t="shared" si="0"/>
        <v>0</v>
      </c>
      <c r="T7" s="92">
        <f t="shared" si="0"/>
        <v>0</v>
      </c>
      <c r="U7" s="92">
        <f t="shared" si="0"/>
        <v>0</v>
      </c>
      <c r="V7" s="92">
        <f t="shared" si="0"/>
        <v>0</v>
      </c>
      <c r="W7" s="92">
        <f t="shared" si="0"/>
        <v>0</v>
      </c>
      <c r="X7" s="92">
        <f t="shared" si="0"/>
        <v>0</v>
      </c>
      <c r="Y7" s="92">
        <f t="shared" si="0"/>
        <v>0</v>
      </c>
      <c r="Z7" s="92">
        <f t="shared" si="0"/>
        <v>0</v>
      </c>
      <c r="AA7" s="92">
        <f t="shared" si="0"/>
        <v>0</v>
      </c>
      <c r="AB7" s="92">
        <f t="shared" si="0"/>
        <v>0</v>
      </c>
      <c r="AC7" s="92">
        <f t="shared" si="0"/>
        <v>0</v>
      </c>
      <c r="AD7" s="92">
        <f t="shared" si="0"/>
        <v>0</v>
      </c>
      <c r="AE7" s="92">
        <f t="shared" si="0"/>
        <v>0</v>
      </c>
      <c r="AF7" s="92">
        <f t="shared" si="0"/>
        <v>0</v>
      </c>
      <c r="AG7" s="92">
        <f t="shared" si="0"/>
        <v>0</v>
      </c>
      <c r="AH7" s="92">
        <f t="shared" si="0"/>
        <v>0</v>
      </c>
      <c r="AI7" s="92">
        <f t="shared" si="0"/>
        <v>0</v>
      </c>
      <c r="AJ7" s="92">
        <f t="shared" si="0"/>
        <v>0</v>
      </c>
      <c r="AK7" s="92">
        <f t="shared" si="0"/>
        <v>0</v>
      </c>
      <c r="AL7" s="92">
        <f t="shared" si="0"/>
        <v>0</v>
      </c>
      <c r="AM7" s="92">
        <f t="shared" si="0"/>
        <v>0</v>
      </c>
      <c r="AN7" s="92">
        <f t="shared" si="0"/>
        <v>0</v>
      </c>
      <c r="AO7" s="92">
        <f t="shared" si="0"/>
        <v>0</v>
      </c>
      <c r="AP7" s="92">
        <f t="shared" si="0"/>
        <v>0</v>
      </c>
      <c r="AQ7" s="92">
        <f t="shared" si="0"/>
        <v>0</v>
      </c>
      <c r="AR7" s="92">
        <f t="shared" si="0"/>
        <v>0</v>
      </c>
      <c r="AS7" s="92">
        <f t="shared" si="0"/>
        <v>0</v>
      </c>
      <c r="AT7" s="92">
        <f t="shared" si="0"/>
        <v>0</v>
      </c>
      <c r="AU7" s="92">
        <f t="shared" si="0"/>
        <v>0</v>
      </c>
      <c r="AV7" s="92">
        <f t="shared" si="0"/>
        <v>0</v>
      </c>
      <c r="AW7" s="92">
        <f t="shared" si="0"/>
        <v>0</v>
      </c>
      <c r="AX7" s="93">
        <f>SUM(F7:L7,N7:AW7)</f>
        <v>0</v>
      </c>
      <c r="AY7" s="33"/>
      <c r="BA7" s="304"/>
      <c r="BB7" s="305"/>
      <c r="BC7" s="306"/>
    </row>
    <row r="8" spans="1:55" ht="26.4" customHeight="1" x14ac:dyDescent="0.35">
      <c r="A8" s="33"/>
      <c r="B8" s="33"/>
      <c r="C8" s="382" t="s">
        <v>47</v>
      </c>
      <c r="D8" s="383" t="s">
        <v>47</v>
      </c>
      <c r="E8" s="427"/>
      <c r="F8" s="92">
        <f>IFERROR(F6-F7,"")</f>
        <v>75000</v>
      </c>
      <c r="G8" s="92">
        <f t="shared" ref="G8:P8" si="1">IFERROR(G6-G7,"")</f>
        <v>215000</v>
      </c>
      <c r="H8" s="92">
        <f t="shared" si="1"/>
        <v>9150</v>
      </c>
      <c r="I8" s="92">
        <f t="shared" si="1"/>
        <v>15000</v>
      </c>
      <c r="J8" s="92">
        <f t="shared" si="1"/>
        <v>5000</v>
      </c>
      <c r="K8" s="92">
        <f t="shared" si="1"/>
        <v>1000</v>
      </c>
      <c r="L8" s="92">
        <f t="shared" si="1"/>
        <v>1000</v>
      </c>
      <c r="M8" s="92">
        <f t="shared" si="1"/>
        <v>22000</v>
      </c>
      <c r="N8" s="92">
        <f t="shared" si="1"/>
        <v>200</v>
      </c>
      <c r="O8" s="92">
        <f t="shared" si="1"/>
        <v>2000</v>
      </c>
      <c r="P8" s="92">
        <f t="shared" si="1"/>
        <v>200</v>
      </c>
      <c r="Q8" s="92">
        <f>IFERROR(Q6-Q7,"")</f>
        <v>2000</v>
      </c>
      <c r="R8" s="92">
        <f t="shared" ref="R8" si="2">IFERROR(R6-R7,"")</f>
        <v>300</v>
      </c>
      <c r="S8" s="92">
        <f>IFERROR(S6-S7,"")</f>
        <v>3000</v>
      </c>
      <c r="T8" s="92">
        <f t="shared" ref="T8" si="3">IFERROR(T6-T7,"")</f>
        <v>25000</v>
      </c>
      <c r="U8" s="92">
        <f t="shared" ref="U8" si="4">IFERROR(U6-U7,"")</f>
        <v>66000</v>
      </c>
      <c r="V8" s="92">
        <f t="shared" ref="V8" si="5">IFERROR(V6-V7,"")</f>
        <v>800</v>
      </c>
      <c r="W8" s="92">
        <f t="shared" ref="W8" si="6">IFERROR(W6-W7,"")</f>
        <v>4400</v>
      </c>
      <c r="X8" s="92">
        <f t="shared" ref="X8" si="7">IFERROR(X6-X7,"")</f>
        <v>9000</v>
      </c>
      <c r="Y8" s="92">
        <f t="shared" ref="Y8" si="8">IFERROR(Y6-Y7,"")</f>
        <v>7040</v>
      </c>
      <c r="Z8" s="92">
        <f t="shared" ref="Z8" si="9">IFERROR(Z6-Z7,"")</f>
        <v>3162</v>
      </c>
      <c r="AA8" s="92">
        <f t="shared" ref="AA8" si="10">IFERROR(AA6-AA7,"")</f>
        <v>117000</v>
      </c>
      <c r="AB8" s="92">
        <f t="shared" ref="AB8" si="11">IFERROR(AB6-AB7,"")</f>
        <v>2000</v>
      </c>
      <c r="AC8" s="92">
        <f t="shared" ref="AC8" si="12">IFERROR(AC6-AC7,"")</f>
        <v>25000</v>
      </c>
      <c r="AD8" s="92">
        <f>IFERROR(AD6-AD7,"")</f>
        <v>10000</v>
      </c>
      <c r="AE8" s="92">
        <f>IFERROR(AE6-AE7,"")</f>
        <v>500</v>
      </c>
      <c r="AF8" s="92">
        <f t="shared" ref="AF8:AH8" si="13">IFERROR(AF6-AF7,"")</f>
        <v>2000</v>
      </c>
      <c r="AG8" s="92">
        <f t="shared" si="13"/>
        <v>1000</v>
      </c>
      <c r="AH8" s="92">
        <f t="shared" si="13"/>
        <v>15000</v>
      </c>
      <c r="AI8" s="92">
        <f>IFERROR(AI6-AI7,"")</f>
        <v>1500</v>
      </c>
      <c r="AJ8" s="92">
        <f t="shared" ref="AJ8" si="14">IFERROR(AJ6-AJ7,"")</f>
        <v>4500</v>
      </c>
      <c r="AK8" s="92">
        <f t="shared" ref="AK8" si="15">IFERROR(AK6-AK7,"")</f>
        <v>500</v>
      </c>
      <c r="AL8" s="92">
        <f t="shared" ref="AL8" si="16">IFERROR(AL6-AL7,"")</f>
        <v>5000</v>
      </c>
      <c r="AM8" s="92">
        <f>IFERROR(AM6-AM7,"")</f>
        <v>612180</v>
      </c>
      <c r="AN8" s="92">
        <f t="shared" ref="AN8:AO8" si="17">IFERROR(AN6-AN7,"")</f>
        <v>1500</v>
      </c>
      <c r="AO8" s="92">
        <f t="shared" si="17"/>
        <v>1000</v>
      </c>
      <c r="AP8" s="92">
        <f>IFERROR(AP6-AP7,"")</f>
        <v>10000</v>
      </c>
      <c r="AQ8" s="92">
        <f>IFERROR(AQ6-AQ7,"")</f>
        <v>0</v>
      </c>
      <c r="AR8" s="92">
        <f t="shared" ref="AR8:AW8" si="18">IFERROR(AR6-AR7,"")</f>
        <v>0</v>
      </c>
      <c r="AS8" s="92">
        <f t="shared" si="18"/>
        <v>0</v>
      </c>
      <c r="AT8" s="92">
        <f t="shared" si="18"/>
        <v>0</v>
      </c>
      <c r="AU8" s="92">
        <f t="shared" si="18"/>
        <v>0</v>
      </c>
      <c r="AV8" s="92">
        <f t="shared" si="18"/>
        <v>0</v>
      </c>
      <c r="AW8" s="92">
        <f t="shared" si="18"/>
        <v>0</v>
      </c>
      <c r="AX8" s="92">
        <f t="shared" ref="AX8" si="19">IFERROR(AX6-AX7,"")</f>
        <v>1252932</v>
      </c>
      <c r="AY8" s="33"/>
    </row>
    <row r="9" spans="1:55" s="199" customFormat="1" ht="23.4" customHeight="1" x14ac:dyDescent="0.3">
      <c r="A9" s="198"/>
      <c r="B9" s="198"/>
      <c r="C9" s="384" t="s">
        <v>219</v>
      </c>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4"/>
      <c r="AM9" s="384"/>
      <c r="AN9" s="384"/>
      <c r="AO9" s="384"/>
      <c r="AP9" s="384"/>
      <c r="AQ9" s="384"/>
      <c r="AR9" s="384"/>
      <c r="AS9" s="384"/>
      <c r="AT9" s="384"/>
      <c r="AU9" s="384"/>
      <c r="AV9" s="384"/>
      <c r="AW9" s="384"/>
      <c r="AX9" s="384"/>
      <c r="AY9" s="34"/>
    </row>
    <row r="10" spans="1:55" s="13" customFormat="1" ht="55.2" customHeight="1" x14ac:dyDescent="0.3">
      <c r="A10" s="34"/>
      <c r="B10" s="34"/>
      <c r="C10" s="315" t="s">
        <v>11</v>
      </c>
      <c r="D10" s="313" t="s">
        <v>45</v>
      </c>
      <c r="E10" s="268" t="s">
        <v>333</v>
      </c>
      <c r="F10" s="58" t="str">
        <f>F4</f>
        <v>CSG Sec</v>
      </c>
      <c r="G10" s="240" t="str">
        <f t="shared" ref="G10:H10" si="20">G4</f>
        <v>CSG ELE</v>
      </c>
      <c r="H10" s="240" t="str">
        <f t="shared" si="20"/>
        <v>Gramin Olymp</v>
      </c>
      <c r="I10" s="379" t="str">
        <f>M4</f>
        <v>CRC Grant</v>
      </c>
      <c r="J10" s="380"/>
      <c r="K10" s="380"/>
      <c r="L10" s="380"/>
      <c r="M10" s="381"/>
      <c r="N10" s="58" t="str">
        <f>N4</f>
        <v>AAPNI LADO SEC</v>
      </c>
      <c r="O10" s="240" t="str">
        <f t="shared" ref="O10:AW10" si="21">O4</f>
        <v>AAPNI LADO ELE</v>
      </c>
      <c r="P10" s="240" t="str">
        <f t="shared" si="21"/>
        <v>BAL SAMAROH SEC</v>
      </c>
      <c r="Q10" s="240" t="str">
        <f t="shared" si="21"/>
        <v>BAL SAMAROH ELE</v>
      </c>
      <c r="R10" s="240" t="str">
        <f t="shared" si="21"/>
        <v>SAMUDAY JAGRITI SEC</v>
      </c>
      <c r="S10" s="240" t="str">
        <f t="shared" si="21"/>
        <v>SAMUDAY JAGRITI ELE</v>
      </c>
      <c r="T10" s="240" t="str">
        <f t="shared" si="21"/>
        <v>SPORTS GRANT SEC</v>
      </c>
      <c r="U10" s="240" t="str">
        <f t="shared" si="21"/>
        <v>SPORTS GRANT ELE</v>
      </c>
      <c r="V10" s="240" t="str">
        <f t="shared" si="21"/>
        <v>TEACHER SUPPORT SEC</v>
      </c>
      <c r="W10" s="240" t="str">
        <f t="shared" si="21"/>
        <v>TEACHER SUPPORT ELE</v>
      </c>
      <c r="X10" s="240" t="str">
        <f t="shared" si="21"/>
        <v>SCHOOL PAR SELF DEFENSE TRAING BUDGET</v>
      </c>
      <c r="Y10" s="240" t="str">
        <f t="shared" si="21"/>
        <v xml:space="preserve">VOULENTERS TRAINING </v>
      </c>
      <c r="Z10" s="240" t="str">
        <f t="shared" si="21"/>
        <v>CHILD TRACKING SYSTEM</v>
      </c>
      <c r="AA10" s="240" t="str">
        <f t="shared" si="21"/>
        <v>TV 9-12</v>
      </c>
      <c r="AB10" s="240" t="str">
        <f t="shared" si="21"/>
        <v>stipend allowns 9-12</v>
      </c>
      <c r="AC10" s="240" t="str">
        <f t="shared" si="21"/>
        <v>Transport Allowance 1-8</v>
      </c>
      <c r="AD10" s="240" t="str">
        <f t="shared" si="21"/>
        <v>Transport Allowance 9-12</v>
      </c>
      <c r="AE10" s="240" t="str">
        <f t="shared" si="21"/>
        <v>Ek Bharat Shresth Bharat SEC</v>
      </c>
      <c r="AF10" s="240" t="str">
        <f t="shared" si="21"/>
        <v>Ek Bharat Shresth Bharat ELE</v>
      </c>
      <c r="AG10" s="240" t="str">
        <f t="shared" si="21"/>
        <v>Annual Function Alu meet Sec</v>
      </c>
      <c r="AH10" s="240" t="str">
        <f t="shared" si="21"/>
        <v>Youth and Echo Club</v>
      </c>
      <c r="AI10" s="240" t="str">
        <f t="shared" si="21"/>
        <v>Remedial Contigency 9-12</v>
      </c>
      <c r="AJ10" s="240" t="str">
        <f t="shared" si="21"/>
        <v>kishori Mela Sec</v>
      </c>
      <c r="AK10" s="240" t="str">
        <f t="shared" si="21"/>
        <v>cyber Suraksha Sec</v>
      </c>
      <c r="AL10" s="240" t="str">
        <f t="shared" si="21"/>
        <v>Cyber Suraksha Ele</v>
      </c>
      <c r="AM10" s="240" t="str">
        <f t="shared" si="21"/>
        <v>TV 1-8</v>
      </c>
      <c r="AN10" s="264" t="str">
        <f t="shared" si="21"/>
        <v>SHALA SIDHI SEC</v>
      </c>
      <c r="AO10" s="264" t="str">
        <f t="shared" si="21"/>
        <v>Wall Painting Flex Poster Sec</v>
      </c>
      <c r="AP10" s="264" t="str">
        <f t="shared" si="21"/>
        <v>Wall Painting Flex Poster Ele</v>
      </c>
      <c r="AQ10" s="264" t="str">
        <f t="shared" si="21"/>
        <v>OTHER 1</v>
      </c>
      <c r="AR10" s="264" t="str">
        <f t="shared" si="21"/>
        <v>OTHER 2</v>
      </c>
      <c r="AS10" s="268" t="str">
        <f t="shared" si="21"/>
        <v>OTHER 3</v>
      </c>
      <c r="AT10" s="268" t="str">
        <f t="shared" si="21"/>
        <v>OTHER 4</v>
      </c>
      <c r="AU10" s="268" t="str">
        <f t="shared" si="21"/>
        <v>OTHER 5</v>
      </c>
      <c r="AV10" s="268" t="str">
        <f t="shared" si="21"/>
        <v>OTHER 6</v>
      </c>
      <c r="AW10" s="268" t="str">
        <f t="shared" si="21"/>
        <v>OTHER 7</v>
      </c>
      <c r="AX10" s="268" t="s">
        <v>88</v>
      </c>
      <c r="AY10" s="34"/>
    </row>
    <row r="11" spans="1:55" ht="26.4" customHeight="1" x14ac:dyDescent="0.3">
      <c r="A11" s="33"/>
      <c r="B11" s="33"/>
      <c r="C11" s="377"/>
      <c r="D11" s="378"/>
      <c r="E11" s="59"/>
      <c r="F11" s="59"/>
      <c r="G11" s="59"/>
      <c r="H11" s="59"/>
      <c r="I11" s="58" t="s">
        <v>27</v>
      </c>
      <c r="J11" s="58" t="s">
        <v>28</v>
      </c>
      <c r="K11" s="58" t="s">
        <v>29</v>
      </c>
      <c r="L11" s="58" t="s">
        <v>30</v>
      </c>
      <c r="M11" s="58" t="s">
        <v>31</v>
      </c>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270">
        <f>SUM(AX13:AX200)</f>
        <v>0</v>
      </c>
      <c r="AY11" s="33"/>
    </row>
    <row r="12" spans="1:55" ht="16.8" customHeight="1" x14ac:dyDescent="0.3">
      <c r="A12" s="33"/>
      <c r="B12" s="33" t="s">
        <v>116</v>
      </c>
      <c r="C12" s="55" t="s">
        <v>87</v>
      </c>
      <c r="D12" s="56" t="s">
        <v>89</v>
      </c>
      <c r="E12" s="434" t="s">
        <v>332</v>
      </c>
      <c r="F12" s="43" t="s">
        <v>90</v>
      </c>
      <c r="G12" s="43" t="s">
        <v>91</v>
      </c>
      <c r="H12" s="43" t="s">
        <v>92</v>
      </c>
      <c r="I12" s="40" t="s">
        <v>93</v>
      </c>
      <c r="J12" s="40" t="s">
        <v>94</v>
      </c>
      <c r="K12" s="40" t="s">
        <v>95</v>
      </c>
      <c r="L12" s="40" t="s">
        <v>96</v>
      </c>
      <c r="M12" s="40" t="s">
        <v>97</v>
      </c>
      <c r="N12" s="43" t="s">
        <v>98</v>
      </c>
      <c r="O12" s="43" t="s">
        <v>99</v>
      </c>
      <c r="P12" s="43" t="s">
        <v>100</v>
      </c>
      <c r="Q12" s="43" t="s">
        <v>101</v>
      </c>
      <c r="R12" s="43" t="s">
        <v>102</v>
      </c>
      <c r="S12" s="43" t="s">
        <v>103</v>
      </c>
      <c r="T12" s="43" t="s">
        <v>104</v>
      </c>
      <c r="U12" s="43" t="s">
        <v>105</v>
      </c>
      <c r="V12" s="43" t="s">
        <v>106</v>
      </c>
      <c r="W12" s="43" t="s">
        <v>107</v>
      </c>
      <c r="X12" s="43" t="s">
        <v>108</v>
      </c>
      <c r="Y12" s="43" t="s">
        <v>109</v>
      </c>
      <c r="Z12" s="43" t="s">
        <v>110</v>
      </c>
      <c r="AA12" s="43" t="s">
        <v>111</v>
      </c>
      <c r="AB12" s="43" t="s">
        <v>112</v>
      </c>
      <c r="AC12" s="43" t="s">
        <v>113</v>
      </c>
      <c r="AD12" s="43" t="s">
        <v>114</v>
      </c>
      <c r="AE12" s="239" t="s">
        <v>115</v>
      </c>
      <c r="AF12" s="239" t="s">
        <v>244</v>
      </c>
      <c r="AG12" s="239" t="s">
        <v>245</v>
      </c>
      <c r="AH12" s="239" t="s">
        <v>247</v>
      </c>
      <c r="AI12" s="239" t="s">
        <v>248</v>
      </c>
      <c r="AJ12" s="239" t="s">
        <v>249</v>
      </c>
      <c r="AK12" s="239" t="s">
        <v>250</v>
      </c>
      <c r="AL12" s="239" t="s">
        <v>251</v>
      </c>
      <c r="AM12" s="239" t="s">
        <v>252</v>
      </c>
      <c r="AN12" s="262" t="s">
        <v>294</v>
      </c>
      <c r="AO12" s="262" t="s">
        <v>293</v>
      </c>
      <c r="AP12" s="262" t="s">
        <v>292</v>
      </c>
      <c r="AQ12" s="262" t="s">
        <v>291</v>
      </c>
      <c r="AR12" s="262" t="s">
        <v>290</v>
      </c>
      <c r="AS12" s="266" t="s">
        <v>312</v>
      </c>
      <c r="AT12" s="266" t="s">
        <v>311</v>
      </c>
      <c r="AU12" s="266" t="s">
        <v>310</v>
      </c>
      <c r="AV12" s="266" t="s">
        <v>309</v>
      </c>
      <c r="AW12" s="266" t="s">
        <v>308</v>
      </c>
      <c r="AX12" s="43" t="s">
        <v>246</v>
      </c>
      <c r="AY12" s="33"/>
    </row>
    <row r="13" spans="1:55" ht="26.4" customHeight="1" x14ac:dyDescent="0.35">
      <c r="A13" s="210">
        <f>IF(EXPENDITURE[[#This Row],[1]]="",0,1)</f>
        <v>1</v>
      </c>
      <c r="B13" s="98" t="str">
        <f>IF(D13="","",D13&amp;"_"&amp;COUNTIF($D$13:D13,D13))</f>
        <v>GOVT SENIOR SECONDARY SCHOOL RAJPURA PIPERAN_1</v>
      </c>
      <c r="C13" s="95">
        <f>IF(D13="","",1)</f>
        <v>1</v>
      </c>
      <c r="D13" s="84" t="s">
        <v>17</v>
      </c>
      <c r="E13" s="85"/>
      <c r="F13" s="85"/>
      <c r="G13" s="85"/>
      <c r="H13" s="86"/>
      <c r="I13" s="86"/>
      <c r="J13" s="86"/>
      <c r="K13" s="86"/>
      <c r="L13" s="86"/>
      <c r="M13" s="254" t="str">
        <f>IF(SUM(EXPENDITURE[[#This Row],[6]:[9]])=0,"",SUM(EXPENDITURE[[#This Row],[6]:[9]]))</f>
        <v/>
      </c>
      <c r="N13" s="85"/>
      <c r="O13" s="85"/>
      <c r="P13" s="85"/>
      <c r="Q13" s="85"/>
      <c r="R13" s="85"/>
      <c r="S13" s="85"/>
      <c r="T13" s="85"/>
      <c r="U13" s="85"/>
      <c r="V13" s="85"/>
      <c r="W13" s="85"/>
      <c r="X13" s="85"/>
      <c r="Y13" s="87"/>
      <c r="Z13" s="85"/>
      <c r="AA13" s="85"/>
      <c r="AB13" s="85"/>
      <c r="AC13" s="85"/>
      <c r="AD13" s="85"/>
      <c r="AE13" s="205"/>
      <c r="AF13" s="205"/>
      <c r="AG13" s="205"/>
      <c r="AH13" s="205"/>
      <c r="AI13" s="205"/>
      <c r="AJ13" s="205"/>
      <c r="AK13" s="205"/>
      <c r="AL13" s="205"/>
      <c r="AM13" s="205"/>
      <c r="AN13" s="205"/>
      <c r="AO13" s="205"/>
      <c r="AP13" s="205"/>
      <c r="AQ13" s="205"/>
      <c r="AR13" s="205"/>
      <c r="AS13" s="205"/>
      <c r="AT13" s="205"/>
      <c r="AU13" s="205"/>
      <c r="AV13" s="205"/>
      <c r="AW13" s="205"/>
      <c r="AX13" s="94">
        <f>SUM(F13:L13,N13:AW13)</f>
        <v>0</v>
      </c>
      <c r="AY13" s="33"/>
    </row>
    <row r="14" spans="1:55" ht="26.4" customHeight="1" x14ac:dyDescent="0.35">
      <c r="A14" s="210">
        <f>IF(EXPENDITURE[[#This Row],[1]]="",0,1)</f>
        <v>1</v>
      </c>
      <c r="B14" s="98" t="str">
        <f>IF(D14="","",D14&amp;"_"&amp;COUNTIF($D$13:D14,D14))</f>
        <v>GOVT SENIOR SECONDARY SCHOOL RAJPURA PIPERAN_2</v>
      </c>
      <c r="C14" s="95">
        <f>IF(D14="","",C13+1)</f>
        <v>2</v>
      </c>
      <c r="D14" s="84" t="s">
        <v>17</v>
      </c>
      <c r="E14" s="85"/>
      <c r="F14" s="85"/>
      <c r="G14" s="85"/>
      <c r="H14" s="86"/>
      <c r="I14" s="86"/>
      <c r="J14" s="86"/>
      <c r="K14" s="86"/>
      <c r="L14" s="86"/>
      <c r="M14" s="254" t="str">
        <f>IF(SUM(EXPENDITURE[[#This Row],[6]:[9]])=0,"",SUM(EXPENDITURE[[#This Row],[6]:[9]]))</f>
        <v/>
      </c>
      <c r="N14" s="85"/>
      <c r="O14" s="85"/>
      <c r="P14" s="85"/>
      <c r="Q14" s="85"/>
      <c r="R14" s="85"/>
      <c r="S14" s="85"/>
      <c r="T14" s="85"/>
      <c r="U14" s="85"/>
      <c r="V14" s="85"/>
      <c r="W14" s="85"/>
      <c r="X14" s="85"/>
      <c r="Y14" s="87"/>
      <c r="Z14" s="85"/>
      <c r="AA14" s="85"/>
      <c r="AB14" s="85"/>
      <c r="AC14" s="85"/>
      <c r="AD14" s="85"/>
      <c r="AE14" s="205"/>
      <c r="AF14" s="205"/>
      <c r="AG14" s="205"/>
      <c r="AH14" s="205"/>
      <c r="AI14" s="205"/>
      <c r="AJ14" s="205"/>
      <c r="AK14" s="205"/>
      <c r="AL14" s="205"/>
      <c r="AM14" s="205"/>
      <c r="AN14" s="205"/>
      <c r="AO14" s="205"/>
      <c r="AP14" s="205"/>
      <c r="AQ14" s="205"/>
      <c r="AR14" s="205"/>
      <c r="AS14" s="205"/>
      <c r="AT14" s="205"/>
      <c r="AU14" s="205"/>
      <c r="AV14" s="205"/>
      <c r="AW14" s="205"/>
      <c r="AX14" s="94">
        <f t="shared" ref="AX14:AX77" si="22">SUM(F14:L14,N14:AW14)</f>
        <v>0</v>
      </c>
      <c r="AY14" s="33"/>
    </row>
    <row r="15" spans="1:55" ht="26.4" customHeight="1" x14ac:dyDescent="0.35">
      <c r="A15" s="210">
        <f>IF(EXPENDITURE[[#This Row],[1]]="",0,1)</f>
        <v>1</v>
      </c>
      <c r="B15" s="98" t="str">
        <f>IF(D15="","",D15&amp;"_"&amp;COUNTIF($D$13:D15,D15))</f>
        <v>GOVT SENIOR SECONDARY SCHOOL RAJPURA PIPERAN_3</v>
      </c>
      <c r="C15" s="95">
        <f t="shared" ref="C15:C26" si="23">IF(D15="","",C14+1)</f>
        <v>3</v>
      </c>
      <c r="D15" s="84" t="s">
        <v>17</v>
      </c>
      <c r="E15" s="85"/>
      <c r="F15" s="85"/>
      <c r="G15" s="85"/>
      <c r="H15" s="86"/>
      <c r="I15" s="86"/>
      <c r="J15" s="86"/>
      <c r="K15" s="86"/>
      <c r="L15" s="86"/>
      <c r="M15" s="254" t="str">
        <f>IF(SUM(EXPENDITURE[[#This Row],[6]:[9]])=0,"",SUM(EXPENDITURE[[#This Row],[6]:[9]]))</f>
        <v/>
      </c>
      <c r="N15" s="85"/>
      <c r="O15" s="85"/>
      <c r="P15" s="85"/>
      <c r="Q15" s="85"/>
      <c r="R15" s="85"/>
      <c r="S15" s="85"/>
      <c r="T15" s="85"/>
      <c r="U15" s="85"/>
      <c r="V15" s="85"/>
      <c r="W15" s="85"/>
      <c r="X15" s="85"/>
      <c r="Y15" s="87"/>
      <c r="Z15" s="85"/>
      <c r="AA15" s="85"/>
      <c r="AB15" s="85"/>
      <c r="AC15" s="85"/>
      <c r="AD15" s="85"/>
      <c r="AE15" s="205"/>
      <c r="AF15" s="205"/>
      <c r="AG15" s="205"/>
      <c r="AH15" s="205"/>
      <c r="AI15" s="205"/>
      <c r="AJ15" s="205"/>
      <c r="AK15" s="205"/>
      <c r="AL15" s="205"/>
      <c r="AM15" s="205"/>
      <c r="AN15" s="205"/>
      <c r="AO15" s="205"/>
      <c r="AP15" s="205"/>
      <c r="AQ15" s="205"/>
      <c r="AR15" s="205"/>
      <c r="AS15" s="205"/>
      <c r="AT15" s="205"/>
      <c r="AU15" s="205"/>
      <c r="AV15" s="205"/>
      <c r="AW15" s="205"/>
      <c r="AX15" s="94">
        <f t="shared" si="22"/>
        <v>0</v>
      </c>
      <c r="AY15" s="33"/>
    </row>
    <row r="16" spans="1:55" ht="26.4" customHeight="1" x14ac:dyDescent="0.35">
      <c r="A16" s="210">
        <f>IF(EXPENDITURE[[#This Row],[1]]="",0,1)</f>
        <v>1</v>
      </c>
      <c r="B16" s="98" t="str">
        <f>IF(D16="","",D16&amp;"_"&amp;COUNTIF($D$13:D16,D16))</f>
        <v>GOVT SENIOR SECONDARY SCHOOL RAJPURA PIPERAN_4</v>
      </c>
      <c r="C16" s="95">
        <f t="shared" si="23"/>
        <v>4</v>
      </c>
      <c r="D16" s="84" t="s">
        <v>17</v>
      </c>
      <c r="E16" s="85"/>
      <c r="F16" s="85"/>
      <c r="G16" s="85"/>
      <c r="H16" s="86"/>
      <c r="I16" s="86"/>
      <c r="J16" s="86"/>
      <c r="K16" s="86"/>
      <c r="L16" s="86"/>
      <c r="M16" s="254" t="str">
        <f>IF(SUM(EXPENDITURE[[#This Row],[6]:[9]])=0,"",SUM(EXPENDITURE[[#This Row],[6]:[9]]))</f>
        <v/>
      </c>
      <c r="N16" s="85"/>
      <c r="O16" s="85"/>
      <c r="P16" s="85"/>
      <c r="Q16" s="85"/>
      <c r="R16" s="85"/>
      <c r="S16" s="85"/>
      <c r="T16" s="85"/>
      <c r="U16" s="85"/>
      <c r="V16" s="85"/>
      <c r="W16" s="85"/>
      <c r="X16" s="85"/>
      <c r="Y16" s="87"/>
      <c r="Z16" s="85"/>
      <c r="AA16" s="85"/>
      <c r="AB16" s="85"/>
      <c r="AC16" s="85"/>
      <c r="AD16" s="85"/>
      <c r="AE16" s="205"/>
      <c r="AF16" s="205"/>
      <c r="AG16" s="205"/>
      <c r="AH16" s="205"/>
      <c r="AI16" s="205"/>
      <c r="AJ16" s="205"/>
      <c r="AK16" s="205"/>
      <c r="AL16" s="205"/>
      <c r="AM16" s="205"/>
      <c r="AN16" s="205"/>
      <c r="AO16" s="205"/>
      <c r="AP16" s="205"/>
      <c r="AQ16" s="205"/>
      <c r="AR16" s="205"/>
      <c r="AS16" s="205"/>
      <c r="AT16" s="205"/>
      <c r="AU16" s="205"/>
      <c r="AV16" s="205"/>
      <c r="AW16" s="205"/>
      <c r="AX16" s="94">
        <f t="shared" si="22"/>
        <v>0</v>
      </c>
      <c r="AY16" s="33"/>
      <c r="BC16" s="39"/>
    </row>
    <row r="17" spans="1:51" ht="26.4" customHeight="1" x14ac:dyDescent="0.35">
      <c r="A17" s="210">
        <f>IF(EXPENDITURE[[#This Row],[1]]="",0,1)</f>
        <v>1</v>
      </c>
      <c r="B17" s="98" t="str">
        <f>IF(D17="","",D17&amp;"_"&amp;COUNTIF($D$13:D17,D17))</f>
        <v>GOVT SENIOR SECONDARY SCHOOL RAJPURA PIPERAN_5</v>
      </c>
      <c r="C17" s="95">
        <f t="shared" si="23"/>
        <v>5</v>
      </c>
      <c r="D17" s="84" t="s">
        <v>17</v>
      </c>
      <c r="E17" s="85"/>
      <c r="F17" s="85"/>
      <c r="G17" s="85"/>
      <c r="H17" s="86"/>
      <c r="I17" s="86"/>
      <c r="J17" s="86"/>
      <c r="K17" s="86"/>
      <c r="L17" s="86"/>
      <c r="M17" s="254" t="str">
        <f>IF(SUM(EXPENDITURE[[#This Row],[6]:[9]])=0,"",SUM(EXPENDITURE[[#This Row],[6]:[9]]))</f>
        <v/>
      </c>
      <c r="N17" s="85"/>
      <c r="O17" s="85"/>
      <c r="P17" s="85"/>
      <c r="Q17" s="85"/>
      <c r="R17" s="85"/>
      <c r="S17" s="85"/>
      <c r="T17" s="85"/>
      <c r="U17" s="85"/>
      <c r="V17" s="85"/>
      <c r="W17" s="85"/>
      <c r="X17" s="85"/>
      <c r="Y17" s="87"/>
      <c r="Z17" s="85"/>
      <c r="AA17" s="85"/>
      <c r="AB17" s="85"/>
      <c r="AC17" s="85"/>
      <c r="AD17" s="85"/>
      <c r="AE17" s="205"/>
      <c r="AF17" s="205"/>
      <c r="AG17" s="205"/>
      <c r="AH17" s="205"/>
      <c r="AI17" s="205"/>
      <c r="AJ17" s="205"/>
      <c r="AK17" s="205"/>
      <c r="AL17" s="205"/>
      <c r="AM17" s="205"/>
      <c r="AN17" s="205"/>
      <c r="AO17" s="205"/>
      <c r="AP17" s="205"/>
      <c r="AQ17" s="205"/>
      <c r="AR17" s="205"/>
      <c r="AS17" s="205"/>
      <c r="AT17" s="205"/>
      <c r="AU17" s="205"/>
      <c r="AV17" s="205"/>
      <c r="AW17" s="205"/>
      <c r="AX17" s="94">
        <f t="shared" si="22"/>
        <v>0</v>
      </c>
      <c r="AY17" s="33"/>
    </row>
    <row r="18" spans="1:51" ht="26.4" customHeight="1" x14ac:dyDescent="0.35">
      <c r="A18" s="210">
        <f>IF(EXPENDITURE[[#This Row],[1]]="",0,1)</f>
        <v>1</v>
      </c>
      <c r="B18" s="98" t="str">
        <f>IF(D18="","",D18&amp;"_"&amp;COUNTIF($D$13:D18,D18))</f>
        <v>GOVT SENIOR SECONDARY SCHOOL RAJPURA PIPERAN_6</v>
      </c>
      <c r="C18" s="95">
        <f t="shared" si="23"/>
        <v>6</v>
      </c>
      <c r="D18" s="84" t="s">
        <v>17</v>
      </c>
      <c r="E18" s="85"/>
      <c r="F18" s="85"/>
      <c r="G18" s="85"/>
      <c r="H18" s="86"/>
      <c r="I18" s="86"/>
      <c r="J18" s="86"/>
      <c r="K18" s="86"/>
      <c r="L18" s="86"/>
      <c r="M18" s="254" t="str">
        <f>IF(SUM(EXPENDITURE[[#This Row],[6]:[9]])=0,"",SUM(EXPENDITURE[[#This Row],[6]:[9]]))</f>
        <v/>
      </c>
      <c r="N18" s="85"/>
      <c r="O18" s="85"/>
      <c r="P18" s="85"/>
      <c r="Q18" s="85"/>
      <c r="R18" s="85"/>
      <c r="S18" s="85"/>
      <c r="T18" s="85"/>
      <c r="U18" s="85"/>
      <c r="V18" s="85"/>
      <c r="W18" s="85"/>
      <c r="X18" s="85"/>
      <c r="Y18" s="87"/>
      <c r="Z18" s="85"/>
      <c r="AA18" s="85"/>
      <c r="AB18" s="85"/>
      <c r="AC18" s="85"/>
      <c r="AD18" s="85"/>
      <c r="AE18" s="205"/>
      <c r="AF18" s="205"/>
      <c r="AG18" s="205"/>
      <c r="AH18" s="205"/>
      <c r="AI18" s="205"/>
      <c r="AJ18" s="205"/>
      <c r="AK18" s="205"/>
      <c r="AL18" s="205"/>
      <c r="AM18" s="205"/>
      <c r="AN18" s="205"/>
      <c r="AO18" s="205"/>
      <c r="AP18" s="205"/>
      <c r="AQ18" s="205"/>
      <c r="AR18" s="205"/>
      <c r="AS18" s="205"/>
      <c r="AT18" s="205"/>
      <c r="AU18" s="205"/>
      <c r="AV18" s="205"/>
      <c r="AW18" s="205"/>
      <c r="AX18" s="94">
        <f t="shared" si="22"/>
        <v>0</v>
      </c>
      <c r="AY18" s="33"/>
    </row>
    <row r="19" spans="1:51" ht="26.4" customHeight="1" x14ac:dyDescent="0.35">
      <c r="A19" s="210">
        <f>IF(EXPENDITURE[[#This Row],[1]]="",0,1)</f>
        <v>1</v>
      </c>
      <c r="B19" s="98" t="str">
        <f>IF(D19="","",D19&amp;"_"&amp;COUNTIF($D$13:D19,D19))</f>
        <v>GOVT SENIOR SECONDARY SCHOOL RAJPURA PIPERAN_7</v>
      </c>
      <c r="C19" s="95">
        <f t="shared" si="23"/>
        <v>7</v>
      </c>
      <c r="D19" s="84" t="s">
        <v>17</v>
      </c>
      <c r="E19" s="85"/>
      <c r="F19" s="85"/>
      <c r="G19" s="85"/>
      <c r="H19" s="86"/>
      <c r="I19" s="86"/>
      <c r="J19" s="86"/>
      <c r="K19" s="86"/>
      <c r="L19" s="86"/>
      <c r="M19" s="254" t="str">
        <f>IF(SUM(EXPENDITURE[[#This Row],[6]:[9]])=0,"",SUM(EXPENDITURE[[#This Row],[6]:[9]]))</f>
        <v/>
      </c>
      <c r="N19" s="85"/>
      <c r="O19" s="85"/>
      <c r="P19" s="85"/>
      <c r="Q19" s="85"/>
      <c r="R19" s="85"/>
      <c r="S19" s="85"/>
      <c r="T19" s="85"/>
      <c r="U19" s="85"/>
      <c r="V19" s="85"/>
      <c r="W19" s="85"/>
      <c r="X19" s="85"/>
      <c r="Y19" s="87"/>
      <c r="Z19" s="85"/>
      <c r="AA19" s="85"/>
      <c r="AB19" s="85"/>
      <c r="AC19" s="85"/>
      <c r="AD19" s="85"/>
      <c r="AE19" s="205"/>
      <c r="AF19" s="205"/>
      <c r="AG19" s="205"/>
      <c r="AH19" s="205"/>
      <c r="AI19" s="205"/>
      <c r="AJ19" s="205"/>
      <c r="AK19" s="205"/>
      <c r="AL19" s="205"/>
      <c r="AM19" s="205"/>
      <c r="AN19" s="205"/>
      <c r="AO19" s="205"/>
      <c r="AP19" s="205"/>
      <c r="AQ19" s="205"/>
      <c r="AR19" s="205"/>
      <c r="AS19" s="205"/>
      <c r="AT19" s="205"/>
      <c r="AU19" s="205"/>
      <c r="AV19" s="205"/>
      <c r="AW19" s="205"/>
      <c r="AX19" s="94">
        <f t="shared" si="22"/>
        <v>0</v>
      </c>
      <c r="AY19" s="33"/>
    </row>
    <row r="20" spans="1:51" ht="26.4" customHeight="1" x14ac:dyDescent="0.35">
      <c r="A20" s="210">
        <f>IF(EXPENDITURE[[#This Row],[1]]="",0,1)</f>
        <v>1</v>
      </c>
      <c r="B20" s="98" t="str">
        <f>IF(D20="","",D20&amp;"_"&amp;COUNTIF($D$13:D20,D20))</f>
        <v>GOVT SENIOR SECONDARY SCHOOL RAJPURA PIPERAN_8</v>
      </c>
      <c r="C20" s="95">
        <f t="shared" si="23"/>
        <v>8</v>
      </c>
      <c r="D20" s="84" t="s">
        <v>17</v>
      </c>
      <c r="E20" s="85"/>
      <c r="F20" s="85"/>
      <c r="G20" s="85"/>
      <c r="H20" s="86"/>
      <c r="I20" s="86"/>
      <c r="J20" s="86"/>
      <c r="K20" s="86"/>
      <c r="L20" s="86"/>
      <c r="M20" s="254" t="str">
        <f>IF(SUM(EXPENDITURE[[#This Row],[6]:[9]])=0,"",SUM(EXPENDITURE[[#This Row],[6]:[9]]))</f>
        <v/>
      </c>
      <c r="N20" s="85"/>
      <c r="O20" s="85"/>
      <c r="P20" s="85"/>
      <c r="Q20" s="85"/>
      <c r="R20" s="85"/>
      <c r="S20" s="85"/>
      <c r="T20" s="85"/>
      <c r="U20" s="85"/>
      <c r="V20" s="85"/>
      <c r="W20" s="85"/>
      <c r="X20" s="85"/>
      <c r="Y20" s="87"/>
      <c r="Z20" s="85"/>
      <c r="AA20" s="85"/>
      <c r="AB20" s="85"/>
      <c r="AC20" s="85"/>
      <c r="AD20" s="85"/>
      <c r="AE20" s="205"/>
      <c r="AF20" s="205"/>
      <c r="AG20" s="205"/>
      <c r="AH20" s="205"/>
      <c r="AI20" s="205"/>
      <c r="AJ20" s="205"/>
      <c r="AK20" s="205"/>
      <c r="AL20" s="205"/>
      <c r="AM20" s="205"/>
      <c r="AN20" s="205"/>
      <c r="AO20" s="205"/>
      <c r="AP20" s="205"/>
      <c r="AQ20" s="205"/>
      <c r="AR20" s="205"/>
      <c r="AS20" s="205"/>
      <c r="AT20" s="205"/>
      <c r="AU20" s="205"/>
      <c r="AV20" s="205"/>
      <c r="AW20" s="205"/>
      <c r="AX20" s="94">
        <f t="shared" si="22"/>
        <v>0</v>
      </c>
      <c r="AY20" s="33"/>
    </row>
    <row r="21" spans="1:51" ht="26.4" customHeight="1" x14ac:dyDescent="0.35">
      <c r="A21" s="210">
        <f>IF(EXPENDITURE[[#This Row],[1]]="",0,1)</f>
        <v>1</v>
      </c>
      <c r="B21" s="98" t="str">
        <f>IF(D21="","",D21&amp;"_"&amp;COUNTIF($D$13:D21,D21))</f>
        <v>GOVT SENIOR SECONDARY SCHOOL RAJPURA PIPERAN_9</v>
      </c>
      <c r="C21" s="95">
        <f t="shared" si="23"/>
        <v>9</v>
      </c>
      <c r="D21" s="84" t="s">
        <v>17</v>
      </c>
      <c r="E21" s="85"/>
      <c r="F21" s="85"/>
      <c r="G21" s="85"/>
      <c r="H21" s="86"/>
      <c r="I21" s="86"/>
      <c r="J21" s="86"/>
      <c r="K21" s="86"/>
      <c r="L21" s="86"/>
      <c r="M21" s="254" t="str">
        <f>IF(SUM(EXPENDITURE[[#This Row],[6]:[9]])=0,"",SUM(EXPENDITURE[[#This Row],[6]:[9]]))</f>
        <v/>
      </c>
      <c r="N21" s="85"/>
      <c r="O21" s="85"/>
      <c r="P21" s="85"/>
      <c r="Q21" s="85"/>
      <c r="R21" s="85"/>
      <c r="S21" s="85"/>
      <c r="T21" s="85"/>
      <c r="U21" s="85"/>
      <c r="V21" s="85"/>
      <c r="W21" s="85"/>
      <c r="X21" s="85"/>
      <c r="Y21" s="87"/>
      <c r="Z21" s="85"/>
      <c r="AA21" s="85"/>
      <c r="AB21" s="85"/>
      <c r="AC21" s="85"/>
      <c r="AD21" s="85"/>
      <c r="AE21" s="205"/>
      <c r="AF21" s="205"/>
      <c r="AG21" s="205"/>
      <c r="AH21" s="205"/>
      <c r="AI21" s="205"/>
      <c r="AJ21" s="205"/>
      <c r="AK21" s="205"/>
      <c r="AL21" s="205"/>
      <c r="AM21" s="205"/>
      <c r="AN21" s="205"/>
      <c r="AO21" s="205"/>
      <c r="AP21" s="205"/>
      <c r="AQ21" s="205"/>
      <c r="AR21" s="205"/>
      <c r="AS21" s="205"/>
      <c r="AT21" s="205"/>
      <c r="AU21" s="205"/>
      <c r="AV21" s="205"/>
      <c r="AW21" s="205"/>
      <c r="AX21" s="94">
        <f t="shared" si="22"/>
        <v>0</v>
      </c>
      <c r="AY21" s="33"/>
    </row>
    <row r="22" spans="1:51" ht="26.4" customHeight="1" x14ac:dyDescent="0.35">
      <c r="A22" s="210">
        <f>IF(EXPENDITURE[[#This Row],[1]]="",0,1)</f>
        <v>1</v>
      </c>
      <c r="B22" s="98" t="str">
        <f>IF(D22="","",D22&amp;"_"&amp;COUNTIF($D$13:D22,D22))</f>
        <v>GOVT SENIOR SECONDARY SCHOOL RAJPURA PIPERAN_10</v>
      </c>
      <c r="C22" s="95">
        <f t="shared" si="23"/>
        <v>10</v>
      </c>
      <c r="D22" s="84" t="s">
        <v>17</v>
      </c>
      <c r="E22" s="85"/>
      <c r="F22" s="85"/>
      <c r="G22" s="85"/>
      <c r="H22" s="86"/>
      <c r="I22" s="86"/>
      <c r="J22" s="86"/>
      <c r="K22" s="86"/>
      <c r="L22" s="86"/>
      <c r="M22" s="254" t="str">
        <f>IF(SUM(EXPENDITURE[[#This Row],[6]:[9]])=0,"",SUM(EXPENDITURE[[#This Row],[6]:[9]]))</f>
        <v/>
      </c>
      <c r="N22" s="85"/>
      <c r="O22" s="85"/>
      <c r="P22" s="85"/>
      <c r="Q22" s="85"/>
      <c r="R22" s="85"/>
      <c r="S22" s="85"/>
      <c r="T22" s="85"/>
      <c r="U22" s="85"/>
      <c r="V22" s="85"/>
      <c r="W22" s="85"/>
      <c r="X22" s="85"/>
      <c r="Y22" s="87"/>
      <c r="Z22" s="85"/>
      <c r="AA22" s="85"/>
      <c r="AB22" s="85"/>
      <c r="AC22" s="85"/>
      <c r="AD22" s="85"/>
      <c r="AE22" s="205"/>
      <c r="AF22" s="205"/>
      <c r="AG22" s="205"/>
      <c r="AH22" s="205"/>
      <c r="AI22" s="205"/>
      <c r="AJ22" s="205"/>
      <c r="AK22" s="205"/>
      <c r="AL22" s="205"/>
      <c r="AM22" s="205"/>
      <c r="AN22" s="205"/>
      <c r="AO22" s="205"/>
      <c r="AP22" s="205"/>
      <c r="AQ22" s="205"/>
      <c r="AR22" s="205"/>
      <c r="AS22" s="205"/>
      <c r="AT22" s="205"/>
      <c r="AU22" s="205"/>
      <c r="AV22" s="205"/>
      <c r="AW22" s="205"/>
      <c r="AX22" s="94">
        <f t="shared" si="22"/>
        <v>0</v>
      </c>
      <c r="AY22" s="33"/>
    </row>
    <row r="23" spans="1:51" ht="26.4" customHeight="1" x14ac:dyDescent="0.35">
      <c r="A23" s="210">
        <f>IF(EXPENDITURE[[#This Row],[1]]="",0,1)</f>
        <v>1</v>
      </c>
      <c r="B23" s="98" t="str">
        <f>IF(D23="","",D23&amp;"_"&amp;COUNTIF($D$13:D23,D23))</f>
        <v>GOVT SENIOR SECONDARY SCHOOL RAJPURA PIPERAN_11</v>
      </c>
      <c r="C23" s="95">
        <f t="shared" si="23"/>
        <v>11</v>
      </c>
      <c r="D23" s="84" t="s">
        <v>17</v>
      </c>
      <c r="E23" s="85"/>
      <c r="F23" s="85"/>
      <c r="G23" s="85"/>
      <c r="H23" s="86"/>
      <c r="I23" s="86"/>
      <c r="J23" s="86"/>
      <c r="K23" s="86"/>
      <c r="L23" s="86"/>
      <c r="M23" s="254" t="str">
        <f>IF(SUM(EXPENDITURE[[#This Row],[6]:[9]])=0,"",SUM(EXPENDITURE[[#This Row],[6]:[9]]))</f>
        <v/>
      </c>
      <c r="N23" s="85"/>
      <c r="O23" s="85"/>
      <c r="P23" s="85"/>
      <c r="Q23" s="85"/>
      <c r="R23" s="85"/>
      <c r="S23" s="85"/>
      <c r="T23" s="85"/>
      <c r="U23" s="85"/>
      <c r="V23" s="85"/>
      <c r="W23" s="85"/>
      <c r="X23" s="85"/>
      <c r="Y23" s="87"/>
      <c r="Z23" s="85"/>
      <c r="AA23" s="85"/>
      <c r="AB23" s="85"/>
      <c r="AC23" s="85"/>
      <c r="AD23" s="85"/>
      <c r="AE23" s="205"/>
      <c r="AF23" s="205"/>
      <c r="AG23" s="205"/>
      <c r="AH23" s="205"/>
      <c r="AI23" s="205"/>
      <c r="AJ23" s="205"/>
      <c r="AK23" s="205"/>
      <c r="AL23" s="205"/>
      <c r="AM23" s="205"/>
      <c r="AN23" s="205"/>
      <c r="AO23" s="205"/>
      <c r="AP23" s="205"/>
      <c r="AQ23" s="205"/>
      <c r="AR23" s="205"/>
      <c r="AS23" s="205"/>
      <c r="AT23" s="205"/>
      <c r="AU23" s="205"/>
      <c r="AV23" s="205"/>
      <c r="AW23" s="205"/>
      <c r="AX23" s="94">
        <f t="shared" si="22"/>
        <v>0</v>
      </c>
      <c r="AY23" s="33"/>
    </row>
    <row r="24" spans="1:51" ht="26.4" customHeight="1" x14ac:dyDescent="0.35">
      <c r="A24" s="210">
        <f>IF(EXPENDITURE[[#This Row],[1]]="",0,1)</f>
        <v>1</v>
      </c>
      <c r="B24" s="98" t="str">
        <f>IF(D24="","",D24&amp;"_"&amp;COUNTIF($D$13:D24,D24))</f>
        <v>GOVT SENIOR SECONDARY SCHOOL RAJPURA PIPERAN_12</v>
      </c>
      <c r="C24" s="95">
        <f t="shared" si="23"/>
        <v>12</v>
      </c>
      <c r="D24" s="84" t="s">
        <v>17</v>
      </c>
      <c r="E24" s="85"/>
      <c r="F24" s="85"/>
      <c r="G24" s="85"/>
      <c r="H24" s="86"/>
      <c r="I24" s="86"/>
      <c r="J24" s="86"/>
      <c r="K24" s="86"/>
      <c r="L24" s="86"/>
      <c r="M24" s="254" t="str">
        <f>IF(SUM(EXPENDITURE[[#This Row],[6]:[9]])=0,"",SUM(EXPENDITURE[[#This Row],[6]:[9]]))</f>
        <v/>
      </c>
      <c r="N24" s="85"/>
      <c r="O24" s="85"/>
      <c r="P24" s="85"/>
      <c r="Q24" s="85"/>
      <c r="R24" s="85"/>
      <c r="S24" s="85"/>
      <c r="T24" s="85"/>
      <c r="U24" s="85"/>
      <c r="V24" s="85"/>
      <c r="W24" s="85"/>
      <c r="X24" s="85"/>
      <c r="Y24" s="87"/>
      <c r="Z24" s="85"/>
      <c r="AA24" s="85"/>
      <c r="AB24" s="85"/>
      <c r="AC24" s="85"/>
      <c r="AD24" s="85"/>
      <c r="AE24" s="205"/>
      <c r="AF24" s="205"/>
      <c r="AG24" s="205"/>
      <c r="AH24" s="205"/>
      <c r="AI24" s="205"/>
      <c r="AJ24" s="205"/>
      <c r="AK24" s="205"/>
      <c r="AL24" s="205"/>
      <c r="AM24" s="205"/>
      <c r="AN24" s="205"/>
      <c r="AO24" s="205"/>
      <c r="AP24" s="205"/>
      <c r="AQ24" s="205"/>
      <c r="AR24" s="205"/>
      <c r="AS24" s="205"/>
      <c r="AT24" s="205"/>
      <c r="AU24" s="205"/>
      <c r="AV24" s="205"/>
      <c r="AW24" s="205"/>
      <c r="AX24" s="94">
        <f t="shared" si="22"/>
        <v>0</v>
      </c>
      <c r="AY24" s="33"/>
    </row>
    <row r="25" spans="1:51" ht="29.4" x14ac:dyDescent="0.35">
      <c r="A25" s="210">
        <f>IF(EXPENDITURE[[#This Row],[1]]="",0,1)</f>
        <v>1</v>
      </c>
      <c r="B25" s="98" t="str">
        <f>IF(D25="","",D25&amp;"_"&amp;COUNTIF($D$13:D25,D25))</f>
        <v>GOVT. UPPER PRIMARY SCHOOL RAMDEV MANDIR _1</v>
      </c>
      <c r="C25" s="95">
        <f t="shared" si="23"/>
        <v>13</v>
      </c>
      <c r="D25" s="84" t="s">
        <v>58</v>
      </c>
      <c r="E25" s="85"/>
      <c r="F25" s="85"/>
      <c r="G25" s="85"/>
      <c r="H25" s="86"/>
      <c r="I25" s="86"/>
      <c r="J25" s="86"/>
      <c r="K25" s="86"/>
      <c r="L25" s="86"/>
      <c r="M25" s="254" t="str">
        <f>IF(SUM(EXPENDITURE[[#This Row],[6]:[9]])=0,"",SUM(EXPENDITURE[[#This Row],[6]:[9]]))</f>
        <v/>
      </c>
      <c r="N25" s="85"/>
      <c r="O25" s="85"/>
      <c r="P25" s="85"/>
      <c r="Q25" s="85"/>
      <c r="R25" s="85"/>
      <c r="S25" s="85"/>
      <c r="T25" s="85"/>
      <c r="U25" s="85"/>
      <c r="V25" s="85"/>
      <c r="W25" s="85"/>
      <c r="X25" s="85"/>
      <c r="Y25" s="87"/>
      <c r="Z25" s="85"/>
      <c r="AA25" s="85"/>
      <c r="AB25" s="85"/>
      <c r="AC25" s="85"/>
      <c r="AD25" s="85"/>
      <c r="AE25" s="205"/>
      <c r="AF25" s="205"/>
      <c r="AG25" s="205"/>
      <c r="AH25" s="205"/>
      <c r="AI25" s="205"/>
      <c r="AJ25" s="205"/>
      <c r="AK25" s="205"/>
      <c r="AL25" s="205"/>
      <c r="AM25" s="205"/>
      <c r="AN25" s="205"/>
      <c r="AO25" s="205"/>
      <c r="AP25" s="205"/>
      <c r="AQ25" s="205"/>
      <c r="AR25" s="205"/>
      <c r="AS25" s="205"/>
      <c r="AT25" s="205"/>
      <c r="AU25" s="205"/>
      <c r="AV25" s="205"/>
      <c r="AW25" s="205"/>
      <c r="AX25" s="94">
        <f t="shared" si="22"/>
        <v>0</v>
      </c>
      <c r="AY25" s="33"/>
    </row>
    <row r="26" spans="1:51" ht="29.4" x14ac:dyDescent="0.35">
      <c r="A26" s="210">
        <f>IF(EXPENDITURE[[#This Row],[1]]="",0,1)</f>
        <v>1</v>
      </c>
      <c r="B26" s="98" t="str">
        <f>IF(D26="","",D26&amp;"_"&amp;COUNTIF($D$13:D26,D26))</f>
        <v>GOVT. UPPER PRIMARY SCHOOL RAMDEV MANDIR _2</v>
      </c>
      <c r="C26" s="96">
        <f t="shared" si="23"/>
        <v>14</v>
      </c>
      <c r="D26" s="88" t="s">
        <v>58</v>
      </c>
      <c r="E26" s="89"/>
      <c r="F26" s="89"/>
      <c r="G26" s="89"/>
      <c r="H26" s="90"/>
      <c r="I26" s="90"/>
      <c r="J26" s="90"/>
      <c r="K26" s="90"/>
      <c r="L26" s="90"/>
      <c r="M26" s="254" t="str">
        <f>IF(SUM(EXPENDITURE[[#This Row],[6]:[9]])=0,"",SUM(EXPENDITURE[[#This Row],[6]:[9]]))</f>
        <v/>
      </c>
      <c r="N26" s="89"/>
      <c r="O26" s="89"/>
      <c r="P26" s="89"/>
      <c r="Q26" s="89"/>
      <c r="R26" s="89"/>
      <c r="S26" s="89"/>
      <c r="T26" s="89"/>
      <c r="U26" s="89"/>
      <c r="V26" s="89"/>
      <c r="W26" s="89"/>
      <c r="X26" s="89"/>
      <c r="Y26" s="91"/>
      <c r="Z26" s="89"/>
      <c r="AA26" s="89"/>
      <c r="AB26" s="89"/>
      <c r="AC26" s="89"/>
      <c r="AD26" s="89"/>
      <c r="AE26" s="123"/>
      <c r="AF26" s="123"/>
      <c r="AG26" s="123"/>
      <c r="AH26" s="123"/>
      <c r="AI26" s="123"/>
      <c r="AJ26" s="123"/>
      <c r="AK26" s="123"/>
      <c r="AL26" s="123"/>
      <c r="AM26" s="123"/>
      <c r="AN26" s="123"/>
      <c r="AO26" s="123"/>
      <c r="AP26" s="123"/>
      <c r="AQ26" s="123"/>
      <c r="AR26" s="123"/>
      <c r="AS26" s="123"/>
      <c r="AT26" s="123"/>
      <c r="AU26" s="123"/>
      <c r="AV26" s="123"/>
      <c r="AW26" s="123"/>
      <c r="AX26" s="94">
        <f t="shared" si="22"/>
        <v>0</v>
      </c>
    </row>
    <row r="27" spans="1:51" ht="29.4" x14ac:dyDescent="0.35">
      <c r="A27" s="210">
        <f>IF(EXPENDITURE[[#This Row],[1]]="",0,1)</f>
        <v>1</v>
      </c>
      <c r="B27" s="98" t="str">
        <f>IF(D27="","",D27&amp;"_"&amp;COUNTIF($D$13:D27,D27))</f>
        <v>GOVT. UPPER PRIMARY SCHOOL RAMDEV MANDIR _3</v>
      </c>
      <c r="C27" s="97">
        <f t="shared" ref="C27:C90" si="24">IF(D27="","",C26+1)</f>
        <v>15</v>
      </c>
      <c r="D27" s="88" t="s">
        <v>58</v>
      </c>
      <c r="E27" s="89"/>
      <c r="F27" s="89"/>
      <c r="G27" s="89"/>
      <c r="H27" s="90"/>
      <c r="I27" s="90"/>
      <c r="J27" s="90"/>
      <c r="K27" s="90"/>
      <c r="L27" s="90"/>
      <c r="M27" s="254" t="str">
        <f>IF(SUM(EXPENDITURE[[#This Row],[6]:[9]])=0,"",SUM(EXPENDITURE[[#This Row],[6]:[9]]))</f>
        <v/>
      </c>
      <c r="N27" s="89"/>
      <c r="O27" s="89"/>
      <c r="P27" s="89"/>
      <c r="Q27" s="89"/>
      <c r="R27" s="89"/>
      <c r="S27" s="89"/>
      <c r="T27" s="89"/>
      <c r="U27" s="89"/>
      <c r="V27" s="89"/>
      <c r="W27" s="89"/>
      <c r="X27" s="89"/>
      <c r="Y27" s="91"/>
      <c r="Z27" s="89"/>
      <c r="AA27" s="89"/>
      <c r="AB27" s="89"/>
      <c r="AC27" s="89"/>
      <c r="AD27" s="89"/>
      <c r="AE27" s="123"/>
      <c r="AF27" s="123"/>
      <c r="AG27" s="123"/>
      <c r="AH27" s="123"/>
      <c r="AI27" s="123"/>
      <c r="AJ27" s="123"/>
      <c r="AK27" s="123"/>
      <c r="AL27" s="123"/>
      <c r="AM27" s="123"/>
      <c r="AN27" s="123"/>
      <c r="AO27" s="123"/>
      <c r="AP27" s="123"/>
      <c r="AQ27" s="123"/>
      <c r="AR27" s="123"/>
      <c r="AS27" s="123"/>
      <c r="AT27" s="123"/>
      <c r="AU27" s="123"/>
      <c r="AV27" s="123"/>
      <c r="AW27" s="123"/>
      <c r="AX27" s="94">
        <f t="shared" si="22"/>
        <v>0</v>
      </c>
    </row>
    <row r="28" spans="1:51" ht="29.4" x14ac:dyDescent="0.35">
      <c r="A28" s="210">
        <f>IF(EXPENDITURE[[#This Row],[1]]="",0,1)</f>
        <v>1</v>
      </c>
      <c r="B28" s="98" t="str">
        <f>IF(D28="","",D28&amp;"_"&amp;COUNTIF($D$13:D28,D28))</f>
        <v>GOVT. UPPER PRIMARY SCHOOL RAMDEV MANDIR _4</v>
      </c>
      <c r="C28" s="97">
        <f t="shared" si="24"/>
        <v>16</v>
      </c>
      <c r="D28" s="88" t="s">
        <v>58</v>
      </c>
      <c r="E28" s="89"/>
      <c r="F28" s="89"/>
      <c r="G28" s="89"/>
      <c r="H28" s="90"/>
      <c r="I28" s="90"/>
      <c r="J28" s="90"/>
      <c r="K28" s="90"/>
      <c r="L28" s="90"/>
      <c r="M28" s="254" t="str">
        <f>IF(SUM(EXPENDITURE[[#This Row],[6]:[9]])=0,"",SUM(EXPENDITURE[[#This Row],[6]:[9]]))</f>
        <v/>
      </c>
      <c r="N28" s="89"/>
      <c r="O28" s="89"/>
      <c r="P28" s="89"/>
      <c r="Q28" s="89"/>
      <c r="R28" s="89"/>
      <c r="S28" s="89"/>
      <c r="T28" s="89"/>
      <c r="U28" s="89"/>
      <c r="V28" s="89"/>
      <c r="W28" s="89"/>
      <c r="X28" s="89"/>
      <c r="Y28" s="91"/>
      <c r="Z28" s="89"/>
      <c r="AA28" s="89"/>
      <c r="AB28" s="89"/>
      <c r="AC28" s="89"/>
      <c r="AD28" s="89"/>
      <c r="AE28" s="123"/>
      <c r="AF28" s="123"/>
      <c r="AG28" s="123"/>
      <c r="AH28" s="123"/>
      <c r="AI28" s="123"/>
      <c r="AJ28" s="123"/>
      <c r="AK28" s="123"/>
      <c r="AL28" s="123"/>
      <c r="AM28" s="123"/>
      <c r="AN28" s="123"/>
      <c r="AO28" s="123"/>
      <c r="AP28" s="123"/>
      <c r="AQ28" s="123"/>
      <c r="AR28" s="123"/>
      <c r="AS28" s="123"/>
      <c r="AT28" s="123"/>
      <c r="AU28" s="123"/>
      <c r="AV28" s="123"/>
      <c r="AW28" s="123"/>
      <c r="AX28" s="94">
        <f t="shared" si="22"/>
        <v>0</v>
      </c>
    </row>
    <row r="29" spans="1:51" ht="29.4" x14ac:dyDescent="0.35">
      <c r="A29" s="210">
        <f>IF(EXPENDITURE[[#This Row],[1]]="",0,1)</f>
        <v>1</v>
      </c>
      <c r="B29" s="98" t="str">
        <f>IF(D29="","",D29&amp;"_"&amp;COUNTIF($D$13:D29,D29))</f>
        <v>GOVT. UPPER PRIMARY SCHOOL RAMDEV MANDIR _5</v>
      </c>
      <c r="C29" s="96">
        <f t="shared" si="24"/>
        <v>17</v>
      </c>
      <c r="D29" s="88" t="s">
        <v>58</v>
      </c>
      <c r="E29" s="89"/>
      <c r="F29" s="89"/>
      <c r="G29" s="89"/>
      <c r="H29" s="90"/>
      <c r="I29" s="90"/>
      <c r="J29" s="90"/>
      <c r="K29" s="90"/>
      <c r="L29" s="90"/>
      <c r="M29" s="254" t="str">
        <f>IF(SUM(EXPENDITURE[[#This Row],[6]:[9]])=0,"",SUM(EXPENDITURE[[#This Row],[6]:[9]]))</f>
        <v/>
      </c>
      <c r="N29" s="89"/>
      <c r="O29" s="89"/>
      <c r="P29" s="89"/>
      <c r="Q29" s="89"/>
      <c r="R29" s="89"/>
      <c r="S29" s="89"/>
      <c r="T29" s="89"/>
      <c r="U29" s="89"/>
      <c r="V29" s="89"/>
      <c r="W29" s="89"/>
      <c r="X29" s="89"/>
      <c r="Y29" s="91"/>
      <c r="Z29" s="89"/>
      <c r="AA29" s="89"/>
      <c r="AB29" s="89"/>
      <c r="AC29" s="89"/>
      <c r="AD29" s="89"/>
      <c r="AE29" s="123"/>
      <c r="AF29" s="123"/>
      <c r="AG29" s="123"/>
      <c r="AH29" s="123"/>
      <c r="AI29" s="123"/>
      <c r="AJ29" s="123"/>
      <c r="AK29" s="123"/>
      <c r="AL29" s="123"/>
      <c r="AM29" s="123"/>
      <c r="AN29" s="123"/>
      <c r="AO29" s="123"/>
      <c r="AP29" s="123"/>
      <c r="AQ29" s="123"/>
      <c r="AR29" s="123"/>
      <c r="AS29" s="123"/>
      <c r="AT29" s="123"/>
      <c r="AU29" s="123"/>
      <c r="AV29" s="123"/>
      <c r="AW29" s="123"/>
      <c r="AX29" s="94">
        <f t="shared" si="22"/>
        <v>0</v>
      </c>
    </row>
    <row r="30" spans="1:51" ht="29.4" x14ac:dyDescent="0.35">
      <c r="A30" s="210">
        <f>IF(EXPENDITURE[[#This Row],[1]]="",0,1)</f>
        <v>1</v>
      </c>
      <c r="B30" s="98" t="str">
        <f>IF(D30="","",D30&amp;"_"&amp;COUNTIF($D$13:D30,D30))</f>
        <v>GOVT. UPPER PRIMARY SCHOOL RAMDEV MANDIR _6</v>
      </c>
      <c r="C30" s="97">
        <f t="shared" si="24"/>
        <v>18</v>
      </c>
      <c r="D30" s="88" t="s">
        <v>58</v>
      </c>
      <c r="E30" s="89"/>
      <c r="F30" s="89"/>
      <c r="G30" s="89"/>
      <c r="H30" s="90"/>
      <c r="I30" s="90"/>
      <c r="J30" s="90"/>
      <c r="K30" s="90"/>
      <c r="L30" s="90"/>
      <c r="M30" s="254" t="str">
        <f>IF(SUM(EXPENDITURE[[#This Row],[6]:[9]])=0,"",SUM(EXPENDITURE[[#This Row],[6]:[9]]))</f>
        <v/>
      </c>
      <c r="N30" s="89"/>
      <c r="O30" s="89"/>
      <c r="P30" s="89"/>
      <c r="Q30" s="89"/>
      <c r="R30" s="89"/>
      <c r="S30" s="89"/>
      <c r="T30" s="89"/>
      <c r="U30" s="89"/>
      <c r="V30" s="89"/>
      <c r="W30" s="89"/>
      <c r="X30" s="89"/>
      <c r="Y30" s="91"/>
      <c r="Z30" s="89"/>
      <c r="AA30" s="89"/>
      <c r="AB30" s="89"/>
      <c r="AC30" s="89"/>
      <c r="AD30" s="89"/>
      <c r="AE30" s="123"/>
      <c r="AF30" s="123"/>
      <c r="AG30" s="123"/>
      <c r="AH30" s="123"/>
      <c r="AI30" s="123"/>
      <c r="AJ30" s="123"/>
      <c r="AK30" s="123"/>
      <c r="AL30" s="123"/>
      <c r="AM30" s="123"/>
      <c r="AN30" s="123"/>
      <c r="AO30" s="123"/>
      <c r="AP30" s="123"/>
      <c r="AQ30" s="123"/>
      <c r="AR30" s="123"/>
      <c r="AS30" s="123"/>
      <c r="AT30" s="123"/>
      <c r="AU30" s="123"/>
      <c r="AV30" s="123"/>
      <c r="AW30" s="123"/>
      <c r="AX30" s="94">
        <f t="shared" si="22"/>
        <v>0</v>
      </c>
    </row>
    <row r="31" spans="1:51" ht="29.4" x14ac:dyDescent="0.35">
      <c r="A31" s="209">
        <f>IF(EXPENDITURE[[#This Row],[1]]="",0,1)</f>
        <v>1</v>
      </c>
      <c r="B31" s="98" t="str">
        <f>IF(D31="","",D31&amp;"_"&amp;COUNTIF($D$13:D31,D31))</f>
        <v>GOVT. UPPER PRIMARY SCHOOL KISHANPURA NEW ABADI _1</v>
      </c>
      <c r="C31" s="96">
        <f t="shared" si="24"/>
        <v>19</v>
      </c>
      <c r="D31" s="88" t="s">
        <v>43</v>
      </c>
      <c r="E31" s="89"/>
      <c r="F31" s="89"/>
      <c r="G31" s="89"/>
      <c r="H31" s="90"/>
      <c r="I31" s="90"/>
      <c r="J31" s="90"/>
      <c r="K31" s="90"/>
      <c r="L31" s="90"/>
      <c r="M31" s="254" t="str">
        <f>IF(SUM(EXPENDITURE[[#This Row],[6]:[9]])=0,"",SUM(EXPENDITURE[[#This Row],[6]:[9]]))</f>
        <v/>
      </c>
      <c r="N31" s="89"/>
      <c r="O31" s="89"/>
      <c r="P31" s="89"/>
      <c r="Q31" s="89"/>
      <c r="R31" s="89"/>
      <c r="S31" s="89"/>
      <c r="T31" s="89"/>
      <c r="U31" s="89"/>
      <c r="V31" s="89"/>
      <c r="W31" s="89"/>
      <c r="X31" s="89"/>
      <c r="Y31" s="91"/>
      <c r="Z31" s="89"/>
      <c r="AA31" s="89"/>
      <c r="AB31" s="89"/>
      <c r="AC31" s="89"/>
      <c r="AD31" s="89"/>
      <c r="AE31" s="123"/>
      <c r="AF31" s="123"/>
      <c r="AG31" s="123"/>
      <c r="AH31" s="123"/>
      <c r="AI31" s="123"/>
      <c r="AJ31" s="123"/>
      <c r="AK31" s="123"/>
      <c r="AL31" s="123"/>
      <c r="AM31" s="123"/>
      <c r="AN31" s="123"/>
      <c r="AO31" s="123"/>
      <c r="AP31" s="123"/>
      <c r="AQ31" s="123"/>
      <c r="AR31" s="123"/>
      <c r="AS31" s="123"/>
      <c r="AT31" s="123"/>
      <c r="AU31" s="123"/>
      <c r="AV31" s="123"/>
      <c r="AW31" s="123"/>
      <c r="AX31" s="94">
        <f t="shared" si="22"/>
        <v>0</v>
      </c>
    </row>
    <row r="32" spans="1:51" ht="29.4" x14ac:dyDescent="0.35">
      <c r="A32" s="209">
        <f>IF(EXPENDITURE[[#This Row],[1]]="",0,1)</f>
        <v>1</v>
      </c>
      <c r="B32" s="98" t="str">
        <f>IF(D32="","",D32&amp;"_"&amp;COUNTIF($D$13:D32,D32))</f>
        <v>GOVT. UPPER PRIMARY SCHOOL KISHANPURA NEW ABADI _2</v>
      </c>
      <c r="C32" s="96">
        <f t="shared" si="24"/>
        <v>20</v>
      </c>
      <c r="D32" s="122" t="s">
        <v>43</v>
      </c>
      <c r="E32" s="89"/>
      <c r="F32" s="123"/>
      <c r="G32" s="124"/>
      <c r="H32" s="125"/>
      <c r="I32" s="125"/>
      <c r="J32" s="125"/>
      <c r="K32" s="125"/>
      <c r="L32" s="125"/>
      <c r="M32" s="254" t="str">
        <f>IF(SUM(EXPENDITURE[[#This Row],[6]:[9]])=0,"",SUM(EXPENDITURE[[#This Row],[6]:[9]]))</f>
        <v/>
      </c>
      <c r="N32" s="124"/>
      <c r="O32" s="124"/>
      <c r="P32" s="124"/>
      <c r="Q32" s="124"/>
      <c r="R32" s="124"/>
      <c r="S32" s="124"/>
      <c r="T32" s="124"/>
      <c r="U32" s="124"/>
      <c r="V32" s="124"/>
      <c r="W32" s="124"/>
      <c r="X32" s="124"/>
      <c r="Y32" s="126"/>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94">
        <f t="shared" si="22"/>
        <v>0</v>
      </c>
    </row>
    <row r="33" spans="1:50" ht="29.4" x14ac:dyDescent="0.35">
      <c r="A33" s="209">
        <f>IF(EXPENDITURE[[#This Row],[1]]="",0,1)</f>
        <v>1</v>
      </c>
      <c r="B33" s="98" t="str">
        <f>IF(D33="","",D33&amp;"_"&amp;COUNTIF($D$13:D33,D33))</f>
        <v>GOVT. UPPER PRIMARY SCHOOL KISHANPURA NEW ABADI _3</v>
      </c>
      <c r="C33" s="95">
        <f>IF(D33="","",C32+1)</f>
        <v>21</v>
      </c>
      <c r="D33" s="122" t="s">
        <v>43</v>
      </c>
      <c r="E33" s="89"/>
      <c r="F33" s="205"/>
      <c r="G33" s="206"/>
      <c r="H33" s="207"/>
      <c r="I33" s="207"/>
      <c r="J33" s="207"/>
      <c r="K33" s="207"/>
      <c r="L33" s="207"/>
      <c r="M33" s="254" t="str">
        <f>IF(SUM(EXPENDITURE[[#This Row],[6]:[9]])=0,"",SUM(EXPENDITURE[[#This Row],[6]:[9]]))</f>
        <v/>
      </c>
      <c r="N33" s="206"/>
      <c r="O33" s="206"/>
      <c r="P33" s="206"/>
      <c r="Q33" s="206"/>
      <c r="R33" s="206"/>
      <c r="S33" s="206"/>
      <c r="T33" s="206"/>
      <c r="U33" s="206"/>
      <c r="V33" s="206"/>
      <c r="W33" s="206"/>
      <c r="X33" s="206"/>
      <c r="Y33" s="208"/>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94">
        <f t="shared" si="22"/>
        <v>0</v>
      </c>
    </row>
    <row r="34" spans="1:50" ht="29.4" x14ac:dyDescent="0.35">
      <c r="A34" s="209">
        <f>IF(EXPENDITURE[[#This Row],[1]]="",0,1)</f>
        <v>1</v>
      </c>
      <c r="B34" s="98" t="str">
        <f>IF(D34="","",D34&amp;"_"&amp;COUNTIF($D$13:D34,D34))</f>
        <v>GOVT. UPPER PRIMARY SCHOOL KISHANPURA NEW ABADI _4</v>
      </c>
      <c r="C34" s="95">
        <f t="shared" si="24"/>
        <v>22</v>
      </c>
      <c r="D34" s="122" t="s">
        <v>43</v>
      </c>
      <c r="E34" s="89"/>
      <c r="F34" s="205"/>
      <c r="G34" s="206"/>
      <c r="H34" s="207"/>
      <c r="I34" s="207"/>
      <c r="J34" s="207"/>
      <c r="K34" s="207"/>
      <c r="L34" s="207"/>
      <c r="M34" s="254" t="str">
        <f>IF(SUM(EXPENDITURE[[#This Row],[6]:[9]])=0,"",SUM(EXPENDITURE[[#This Row],[6]:[9]]))</f>
        <v/>
      </c>
      <c r="N34" s="206"/>
      <c r="O34" s="206"/>
      <c r="P34" s="206"/>
      <c r="Q34" s="206"/>
      <c r="R34" s="206"/>
      <c r="S34" s="206"/>
      <c r="T34" s="206"/>
      <c r="U34" s="206"/>
      <c r="V34" s="206"/>
      <c r="W34" s="206"/>
      <c r="X34" s="206"/>
      <c r="Y34" s="208"/>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94">
        <f t="shared" si="22"/>
        <v>0</v>
      </c>
    </row>
    <row r="35" spans="1:50" ht="29.4" x14ac:dyDescent="0.35">
      <c r="A35" s="209">
        <f>IF(EXPENDITURE[[#This Row],[1]]="",0,1)</f>
        <v>1</v>
      </c>
      <c r="B35" s="98" t="str">
        <f>IF(D35="","",D35&amp;"_"&amp;COUNTIF($D$13:D35,D35))</f>
        <v>GOVT. UPPER PRIMARY SCHOOL KISHANPURA NEW ABADI _5</v>
      </c>
      <c r="C35" s="95">
        <f t="shared" si="24"/>
        <v>23</v>
      </c>
      <c r="D35" s="122" t="s">
        <v>43</v>
      </c>
      <c r="E35" s="89"/>
      <c r="F35" s="205"/>
      <c r="G35" s="206"/>
      <c r="H35" s="207"/>
      <c r="I35" s="207"/>
      <c r="J35" s="207"/>
      <c r="K35" s="207"/>
      <c r="L35" s="207"/>
      <c r="M35" s="254" t="str">
        <f>IF(SUM(EXPENDITURE[[#This Row],[6]:[9]])=0,"",SUM(EXPENDITURE[[#This Row],[6]:[9]]))</f>
        <v/>
      </c>
      <c r="N35" s="206"/>
      <c r="O35" s="206"/>
      <c r="P35" s="206"/>
      <c r="Q35" s="206"/>
      <c r="R35" s="206"/>
      <c r="S35" s="206"/>
      <c r="T35" s="206"/>
      <c r="U35" s="206"/>
      <c r="V35" s="206"/>
      <c r="W35" s="206"/>
      <c r="X35" s="206"/>
      <c r="Y35" s="208"/>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94">
        <f t="shared" si="22"/>
        <v>0</v>
      </c>
    </row>
    <row r="36" spans="1:50" ht="18" x14ac:dyDescent="0.35">
      <c r="A36" s="209">
        <f>IF(EXPENDITURE[[#This Row],[1]]="",0,1)</f>
        <v>0</v>
      </c>
      <c r="B36" s="98" t="str">
        <f>IF(D36="","",D36&amp;"_"&amp;COUNTIF($D$13:D36,D36))</f>
        <v/>
      </c>
      <c r="C36" s="95" t="str">
        <f t="shared" si="24"/>
        <v/>
      </c>
      <c r="D36" s="122"/>
      <c r="E36" s="123"/>
      <c r="F36" s="205"/>
      <c r="G36" s="206"/>
      <c r="H36" s="207"/>
      <c r="I36" s="207"/>
      <c r="J36" s="207"/>
      <c r="K36" s="207"/>
      <c r="L36" s="207"/>
      <c r="M36" s="254" t="str">
        <f>IF(SUM(EXPENDITURE[[#This Row],[6]:[9]])=0,"",SUM(EXPENDITURE[[#This Row],[6]:[9]]))</f>
        <v/>
      </c>
      <c r="N36" s="206"/>
      <c r="O36" s="206"/>
      <c r="P36" s="206"/>
      <c r="Q36" s="206"/>
      <c r="R36" s="206"/>
      <c r="S36" s="206"/>
      <c r="T36" s="206"/>
      <c r="U36" s="206"/>
      <c r="V36" s="206"/>
      <c r="W36" s="206"/>
      <c r="X36" s="206"/>
      <c r="Y36" s="208"/>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94">
        <f t="shared" si="22"/>
        <v>0</v>
      </c>
    </row>
    <row r="37" spans="1:50" ht="18" x14ac:dyDescent="0.35">
      <c r="A37" s="209">
        <f>IF(EXPENDITURE[[#This Row],[1]]="",0,1)</f>
        <v>0</v>
      </c>
      <c r="B37" s="98" t="str">
        <f>IF(D37="","",D37&amp;"_"&amp;COUNTIF($D$13:D37,D37))</f>
        <v/>
      </c>
      <c r="C37" s="95" t="str">
        <f t="shared" si="24"/>
        <v/>
      </c>
      <c r="D37" s="122"/>
      <c r="E37" s="123"/>
      <c r="F37" s="205"/>
      <c r="G37" s="206"/>
      <c r="H37" s="207"/>
      <c r="I37" s="207"/>
      <c r="J37" s="207"/>
      <c r="K37" s="207"/>
      <c r="L37" s="207"/>
      <c r="M37" s="254" t="str">
        <f>IF(SUM(EXPENDITURE[[#This Row],[6]:[9]])=0,"",SUM(EXPENDITURE[[#This Row],[6]:[9]]))</f>
        <v/>
      </c>
      <c r="N37" s="206"/>
      <c r="O37" s="206"/>
      <c r="P37" s="206"/>
      <c r="Q37" s="206"/>
      <c r="R37" s="206"/>
      <c r="S37" s="206"/>
      <c r="T37" s="206"/>
      <c r="U37" s="206"/>
      <c r="V37" s="206"/>
      <c r="W37" s="206"/>
      <c r="X37" s="206"/>
      <c r="Y37" s="208"/>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94">
        <f t="shared" si="22"/>
        <v>0</v>
      </c>
    </row>
    <row r="38" spans="1:50" ht="18" x14ac:dyDescent="0.35">
      <c r="A38" s="209">
        <f>IF(EXPENDITURE[[#This Row],[1]]="",0,1)</f>
        <v>0</v>
      </c>
      <c r="B38" s="98" t="str">
        <f>IF(D38="","",D38&amp;"_"&amp;COUNTIF($D$13:D38,D38))</f>
        <v/>
      </c>
      <c r="C38" s="95" t="str">
        <f t="shared" si="24"/>
        <v/>
      </c>
      <c r="D38" s="122"/>
      <c r="E38" s="123"/>
      <c r="F38" s="205"/>
      <c r="G38" s="206"/>
      <c r="H38" s="207"/>
      <c r="I38" s="207"/>
      <c r="J38" s="207"/>
      <c r="K38" s="207"/>
      <c r="L38" s="207"/>
      <c r="M38" s="254" t="str">
        <f>IF(SUM(EXPENDITURE[[#This Row],[6]:[9]])=0,"",SUM(EXPENDITURE[[#This Row],[6]:[9]]))</f>
        <v/>
      </c>
      <c r="N38" s="206"/>
      <c r="O38" s="206"/>
      <c r="P38" s="206"/>
      <c r="Q38" s="206"/>
      <c r="R38" s="206"/>
      <c r="S38" s="206"/>
      <c r="T38" s="206"/>
      <c r="U38" s="206"/>
      <c r="V38" s="206"/>
      <c r="W38" s="206"/>
      <c r="X38" s="206"/>
      <c r="Y38" s="208"/>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94">
        <f t="shared" si="22"/>
        <v>0</v>
      </c>
    </row>
    <row r="39" spans="1:50" ht="18" x14ac:dyDescent="0.35">
      <c r="A39" s="209">
        <f>IF(EXPENDITURE[[#This Row],[1]]="",0,1)</f>
        <v>0</v>
      </c>
      <c r="B39" s="98" t="str">
        <f>IF(D39="","",D39&amp;"_"&amp;COUNTIF($D$13:D39,D39))</f>
        <v/>
      </c>
      <c r="C39" s="95" t="str">
        <f t="shared" si="24"/>
        <v/>
      </c>
      <c r="D39" s="122"/>
      <c r="E39" s="123"/>
      <c r="F39" s="205"/>
      <c r="G39" s="206"/>
      <c r="H39" s="207"/>
      <c r="I39" s="207"/>
      <c r="J39" s="207"/>
      <c r="K39" s="207"/>
      <c r="L39" s="207"/>
      <c r="M39" s="254" t="str">
        <f>IF(SUM(EXPENDITURE[[#This Row],[6]:[9]])=0,"",SUM(EXPENDITURE[[#This Row],[6]:[9]]))</f>
        <v/>
      </c>
      <c r="N39" s="206"/>
      <c r="O39" s="206"/>
      <c r="P39" s="206"/>
      <c r="Q39" s="206"/>
      <c r="R39" s="206"/>
      <c r="S39" s="206"/>
      <c r="T39" s="206"/>
      <c r="U39" s="206"/>
      <c r="V39" s="206"/>
      <c r="W39" s="206"/>
      <c r="X39" s="206"/>
      <c r="Y39" s="208"/>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94">
        <f t="shared" si="22"/>
        <v>0</v>
      </c>
    </row>
    <row r="40" spans="1:50" ht="18" x14ac:dyDescent="0.35">
      <c r="A40" s="209">
        <f>IF(EXPENDITURE[[#This Row],[1]]="",0,1)</f>
        <v>0</v>
      </c>
      <c r="B40" s="98" t="str">
        <f>IF(D40="","",D40&amp;"_"&amp;COUNTIF($D$13:D40,D40))</f>
        <v/>
      </c>
      <c r="C40" s="95" t="str">
        <f t="shared" si="24"/>
        <v/>
      </c>
      <c r="D40" s="122"/>
      <c r="E40" s="123"/>
      <c r="F40" s="205"/>
      <c r="G40" s="206"/>
      <c r="H40" s="207"/>
      <c r="I40" s="207"/>
      <c r="J40" s="207"/>
      <c r="K40" s="207"/>
      <c r="L40" s="207"/>
      <c r="M40" s="254" t="str">
        <f>IF(SUM(EXPENDITURE[[#This Row],[6]:[9]])=0,"",SUM(EXPENDITURE[[#This Row],[6]:[9]]))</f>
        <v/>
      </c>
      <c r="N40" s="206"/>
      <c r="O40" s="206"/>
      <c r="P40" s="206"/>
      <c r="Q40" s="206"/>
      <c r="R40" s="206"/>
      <c r="S40" s="206"/>
      <c r="T40" s="206"/>
      <c r="U40" s="206"/>
      <c r="V40" s="206"/>
      <c r="W40" s="206"/>
      <c r="X40" s="206"/>
      <c r="Y40" s="208"/>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94">
        <f t="shared" si="22"/>
        <v>0</v>
      </c>
    </row>
    <row r="41" spans="1:50" ht="18" x14ac:dyDescent="0.35">
      <c r="A41" s="209">
        <f>IF(EXPENDITURE[[#This Row],[1]]="",0,1)</f>
        <v>0</v>
      </c>
      <c r="B41" s="98" t="str">
        <f>IF(D41="","",D41&amp;"_"&amp;COUNTIF($D$13:D41,D41))</f>
        <v/>
      </c>
      <c r="C41" s="95" t="str">
        <f t="shared" si="24"/>
        <v/>
      </c>
      <c r="D41" s="122"/>
      <c r="E41" s="123"/>
      <c r="F41" s="205"/>
      <c r="G41" s="206"/>
      <c r="H41" s="207"/>
      <c r="I41" s="207"/>
      <c r="J41" s="207"/>
      <c r="K41" s="207"/>
      <c r="L41" s="207"/>
      <c r="M41" s="254" t="str">
        <f>IF(SUM(EXPENDITURE[[#This Row],[6]:[9]])=0,"",SUM(EXPENDITURE[[#This Row],[6]:[9]]))</f>
        <v/>
      </c>
      <c r="N41" s="206"/>
      <c r="O41" s="206"/>
      <c r="P41" s="206"/>
      <c r="Q41" s="206"/>
      <c r="R41" s="206"/>
      <c r="S41" s="206"/>
      <c r="T41" s="206"/>
      <c r="U41" s="206"/>
      <c r="V41" s="206"/>
      <c r="W41" s="206"/>
      <c r="X41" s="206"/>
      <c r="Y41" s="208"/>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94">
        <f t="shared" si="22"/>
        <v>0</v>
      </c>
    </row>
    <row r="42" spans="1:50" ht="18" x14ac:dyDescent="0.35">
      <c r="A42" s="209">
        <f>IF(EXPENDITURE[[#This Row],[1]]="",0,1)</f>
        <v>0</v>
      </c>
      <c r="B42" s="98" t="str">
        <f>IF(D42="","",D42&amp;"_"&amp;COUNTIF($D$13:D42,D42))</f>
        <v/>
      </c>
      <c r="C42" s="95" t="str">
        <f t="shared" si="24"/>
        <v/>
      </c>
      <c r="D42" s="122"/>
      <c r="E42" s="123"/>
      <c r="F42" s="205"/>
      <c r="G42" s="206"/>
      <c r="H42" s="207"/>
      <c r="I42" s="207"/>
      <c r="J42" s="207"/>
      <c r="K42" s="207"/>
      <c r="L42" s="207"/>
      <c r="M42" s="254" t="str">
        <f>IF(SUM(EXPENDITURE[[#This Row],[6]:[9]])=0,"",SUM(EXPENDITURE[[#This Row],[6]:[9]]))</f>
        <v/>
      </c>
      <c r="N42" s="206"/>
      <c r="O42" s="206"/>
      <c r="P42" s="206"/>
      <c r="Q42" s="206"/>
      <c r="R42" s="206"/>
      <c r="S42" s="206"/>
      <c r="T42" s="206"/>
      <c r="U42" s="206"/>
      <c r="V42" s="206"/>
      <c r="W42" s="206"/>
      <c r="X42" s="206"/>
      <c r="Y42" s="208"/>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94">
        <f t="shared" si="22"/>
        <v>0</v>
      </c>
    </row>
    <row r="43" spans="1:50" ht="18" x14ac:dyDescent="0.35">
      <c r="A43" s="209">
        <f>IF(EXPENDITURE[[#This Row],[1]]="",0,1)</f>
        <v>0</v>
      </c>
      <c r="B43" s="98" t="str">
        <f>IF(D43="","",D43&amp;"_"&amp;COUNTIF($D$13:D43,D43))</f>
        <v/>
      </c>
      <c r="C43" s="95" t="str">
        <f t="shared" si="24"/>
        <v/>
      </c>
      <c r="D43" s="122"/>
      <c r="E43" s="123"/>
      <c r="F43" s="205"/>
      <c r="G43" s="206"/>
      <c r="H43" s="207"/>
      <c r="I43" s="207"/>
      <c r="J43" s="207"/>
      <c r="K43" s="207"/>
      <c r="L43" s="207"/>
      <c r="M43" s="254" t="str">
        <f>IF(SUM(EXPENDITURE[[#This Row],[6]:[9]])=0,"",SUM(EXPENDITURE[[#This Row],[6]:[9]]))</f>
        <v/>
      </c>
      <c r="N43" s="206"/>
      <c r="O43" s="206"/>
      <c r="P43" s="206"/>
      <c r="Q43" s="206"/>
      <c r="R43" s="206"/>
      <c r="S43" s="206"/>
      <c r="T43" s="206"/>
      <c r="U43" s="206"/>
      <c r="V43" s="206"/>
      <c r="W43" s="206"/>
      <c r="X43" s="206"/>
      <c r="Y43" s="208"/>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94">
        <f t="shared" si="22"/>
        <v>0</v>
      </c>
    </row>
    <row r="44" spans="1:50" ht="18" x14ac:dyDescent="0.35">
      <c r="A44" s="209">
        <f>IF(EXPENDITURE[[#This Row],[1]]="",0,1)</f>
        <v>0</v>
      </c>
      <c r="B44" s="98" t="str">
        <f>IF(D44="","",D44&amp;"_"&amp;COUNTIF($D$13:D44,D44))</f>
        <v/>
      </c>
      <c r="C44" s="95" t="str">
        <f t="shared" si="24"/>
        <v/>
      </c>
      <c r="D44" s="122"/>
      <c r="E44" s="123"/>
      <c r="F44" s="205"/>
      <c r="G44" s="206"/>
      <c r="H44" s="207"/>
      <c r="I44" s="207"/>
      <c r="J44" s="207"/>
      <c r="K44" s="207"/>
      <c r="L44" s="207"/>
      <c r="M44" s="254" t="str">
        <f>IF(SUM(EXPENDITURE[[#This Row],[6]:[9]])=0,"",SUM(EXPENDITURE[[#This Row],[6]:[9]]))</f>
        <v/>
      </c>
      <c r="N44" s="206"/>
      <c r="O44" s="206"/>
      <c r="P44" s="206"/>
      <c r="Q44" s="206"/>
      <c r="R44" s="206"/>
      <c r="S44" s="206"/>
      <c r="T44" s="206"/>
      <c r="U44" s="206"/>
      <c r="V44" s="206"/>
      <c r="W44" s="206"/>
      <c r="X44" s="206"/>
      <c r="Y44" s="208"/>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94">
        <f t="shared" si="22"/>
        <v>0</v>
      </c>
    </row>
    <row r="45" spans="1:50" ht="18" x14ac:dyDescent="0.35">
      <c r="A45" s="209">
        <f>IF(EXPENDITURE[[#This Row],[1]]="",0,1)</f>
        <v>0</v>
      </c>
      <c r="B45" s="98" t="str">
        <f>IF(D45="","",D45&amp;"_"&amp;COUNTIF($D$13:D45,D45))</f>
        <v/>
      </c>
      <c r="C45" s="95" t="str">
        <f t="shared" si="24"/>
        <v/>
      </c>
      <c r="D45" s="122"/>
      <c r="E45" s="123"/>
      <c r="F45" s="205"/>
      <c r="G45" s="206"/>
      <c r="H45" s="207"/>
      <c r="I45" s="207"/>
      <c r="J45" s="207"/>
      <c r="K45" s="207"/>
      <c r="L45" s="207"/>
      <c r="M45" s="254" t="str">
        <f>IF(SUM(EXPENDITURE[[#This Row],[6]:[9]])=0,"",SUM(EXPENDITURE[[#This Row],[6]:[9]]))</f>
        <v/>
      </c>
      <c r="N45" s="206"/>
      <c r="O45" s="206"/>
      <c r="P45" s="206"/>
      <c r="Q45" s="206"/>
      <c r="R45" s="206"/>
      <c r="S45" s="206"/>
      <c r="T45" s="206"/>
      <c r="U45" s="206"/>
      <c r="V45" s="206"/>
      <c r="W45" s="206"/>
      <c r="X45" s="206"/>
      <c r="Y45" s="208"/>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94">
        <f t="shared" si="22"/>
        <v>0</v>
      </c>
    </row>
    <row r="46" spans="1:50" ht="18" x14ac:dyDescent="0.35">
      <c r="A46" s="209">
        <f>IF(EXPENDITURE[[#This Row],[1]]="",0,1)</f>
        <v>0</v>
      </c>
      <c r="B46" s="98" t="str">
        <f>IF(D46="","",D46&amp;"_"&amp;COUNTIF($D$13:D46,D46))</f>
        <v/>
      </c>
      <c r="C46" s="95" t="str">
        <f t="shared" si="24"/>
        <v/>
      </c>
      <c r="D46" s="122"/>
      <c r="E46" s="123"/>
      <c r="F46" s="205"/>
      <c r="G46" s="206"/>
      <c r="H46" s="207"/>
      <c r="I46" s="207"/>
      <c r="J46" s="207"/>
      <c r="K46" s="207"/>
      <c r="L46" s="207"/>
      <c r="M46" s="254" t="str">
        <f>IF(SUM(EXPENDITURE[[#This Row],[6]:[9]])=0,"",SUM(EXPENDITURE[[#This Row],[6]:[9]]))</f>
        <v/>
      </c>
      <c r="N46" s="206"/>
      <c r="O46" s="206"/>
      <c r="P46" s="206"/>
      <c r="Q46" s="206"/>
      <c r="R46" s="206"/>
      <c r="S46" s="206"/>
      <c r="T46" s="206"/>
      <c r="U46" s="206"/>
      <c r="V46" s="206"/>
      <c r="W46" s="206"/>
      <c r="X46" s="206"/>
      <c r="Y46" s="208"/>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94">
        <f t="shared" si="22"/>
        <v>0</v>
      </c>
    </row>
    <row r="47" spans="1:50" ht="18" x14ac:dyDescent="0.35">
      <c r="A47" s="209">
        <f>IF(EXPENDITURE[[#This Row],[1]]="",0,1)</f>
        <v>0</v>
      </c>
      <c r="B47" s="98" t="str">
        <f>IF(D47="","",D47&amp;"_"&amp;COUNTIF($D$13:D47,D47))</f>
        <v/>
      </c>
      <c r="C47" s="95" t="str">
        <f t="shared" si="24"/>
        <v/>
      </c>
      <c r="D47" s="122"/>
      <c r="E47" s="123"/>
      <c r="F47" s="205"/>
      <c r="G47" s="206"/>
      <c r="H47" s="207"/>
      <c r="I47" s="207"/>
      <c r="J47" s="207"/>
      <c r="K47" s="207"/>
      <c r="L47" s="207"/>
      <c r="M47" s="254" t="str">
        <f>IF(SUM(EXPENDITURE[[#This Row],[6]:[9]])=0,"",SUM(EXPENDITURE[[#This Row],[6]:[9]]))</f>
        <v/>
      </c>
      <c r="N47" s="206"/>
      <c r="O47" s="206"/>
      <c r="P47" s="206"/>
      <c r="Q47" s="206"/>
      <c r="R47" s="206"/>
      <c r="S47" s="206"/>
      <c r="T47" s="206"/>
      <c r="U47" s="206"/>
      <c r="V47" s="206"/>
      <c r="W47" s="206"/>
      <c r="X47" s="206"/>
      <c r="Y47" s="208"/>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94">
        <f t="shared" si="22"/>
        <v>0</v>
      </c>
    </row>
    <row r="48" spans="1:50" ht="18" x14ac:dyDescent="0.35">
      <c r="A48" s="209">
        <f>IF(EXPENDITURE[[#This Row],[1]]="",0,1)</f>
        <v>0</v>
      </c>
      <c r="B48" s="98" t="str">
        <f>IF(D48="","",D48&amp;"_"&amp;COUNTIF($D$13:D48,D48))</f>
        <v/>
      </c>
      <c r="C48" s="95" t="str">
        <f t="shared" si="24"/>
        <v/>
      </c>
      <c r="D48" s="122"/>
      <c r="E48" s="123"/>
      <c r="F48" s="205"/>
      <c r="G48" s="206"/>
      <c r="H48" s="207"/>
      <c r="I48" s="207"/>
      <c r="J48" s="207"/>
      <c r="K48" s="207"/>
      <c r="L48" s="207"/>
      <c r="M48" s="254" t="str">
        <f>IF(SUM(EXPENDITURE[[#This Row],[6]:[9]])=0,"",SUM(EXPENDITURE[[#This Row],[6]:[9]]))</f>
        <v/>
      </c>
      <c r="N48" s="206"/>
      <c r="O48" s="206"/>
      <c r="P48" s="206"/>
      <c r="Q48" s="206"/>
      <c r="R48" s="206"/>
      <c r="S48" s="206"/>
      <c r="T48" s="206"/>
      <c r="U48" s="206"/>
      <c r="V48" s="206"/>
      <c r="W48" s="206"/>
      <c r="X48" s="206"/>
      <c r="Y48" s="208"/>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94">
        <f t="shared" si="22"/>
        <v>0</v>
      </c>
    </row>
    <row r="49" spans="1:50" ht="18" x14ac:dyDescent="0.35">
      <c r="A49" s="209">
        <f>IF(EXPENDITURE[[#This Row],[1]]="",0,1)</f>
        <v>0</v>
      </c>
      <c r="B49" s="98" t="str">
        <f>IF(D49="","",D49&amp;"_"&amp;COUNTIF($D$13:D49,D49))</f>
        <v/>
      </c>
      <c r="C49" s="95" t="str">
        <f t="shared" si="24"/>
        <v/>
      </c>
      <c r="D49" s="122"/>
      <c r="E49" s="123"/>
      <c r="F49" s="205"/>
      <c r="G49" s="206"/>
      <c r="H49" s="207"/>
      <c r="I49" s="207"/>
      <c r="J49" s="207"/>
      <c r="K49" s="207"/>
      <c r="L49" s="207"/>
      <c r="M49" s="254" t="str">
        <f>IF(SUM(EXPENDITURE[[#This Row],[6]:[9]])=0,"",SUM(EXPENDITURE[[#This Row],[6]:[9]]))</f>
        <v/>
      </c>
      <c r="N49" s="206"/>
      <c r="O49" s="206"/>
      <c r="P49" s="206"/>
      <c r="Q49" s="206"/>
      <c r="R49" s="206"/>
      <c r="S49" s="206"/>
      <c r="T49" s="206"/>
      <c r="U49" s="206"/>
      <c r="V49" s="206"/>
      <c r="W49" s="206"/>
      <c r="X49" s="206"/>
      <c r="Y49" s="208"/>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94">
        <f t="shared" si="22"/>
        <v>0</v>
      </c>
    </row>
    <row r="50" spans="1:50" ht="18" x14ac:dyDescent="0.35">
      <c r="A50" s="209">
        <f>IF(EXPENDITURE[[#This Row],[1]]="",0,1)</f>
        <v>0</v>
      </c>
      <c r="B50" s="98" t="str">
        <f>IF(D50="","",D50&amp;"_"&amp;COUNTIF($D$13:D50,D50))</f>
        <v/>
      </c>
      <c r="C50" s="95" t="str">
        <f t="shared" si="24"/>
        <v/>
      </c>
      <c r="D50" s="122"/>
      <c r="E50" s="123"/>
      <c r="F50" s="205"/>
      <c r="G50" s="206"/>
      <c r="H50" s="207"/>
      <c r="I50" s="207"/>
      <c r="J50" s="207"/>
      <c r="K50" s="207"/>
      <c r="L50" s="207"/>
      <c r="M50" s="254" t="str">
        <f>IF(SUM(EXPENDITURE[[#This Row],[6]:[9]])=0,"",SUM(EXPENDITURE[[#This Row],[6]:[9]]))</f>
        <v/>
      </c>
      <c r="N50" s="206"/>
      <c r="O50" s="206"/>
      <c r="P50" s="206"/>
      <c r="Q50" s="206"/>
      <c r="R50" s="206"/>
      <c r="S50" s="206"/>
      <c r="T50" s="206"/>
      <c r="U50" s="206"/>
      <c r="V50" s="206"/>
      <c r="W50" s="206"/>
      <c r="X50" s="206"/>
      <c r="Y50" s="208"/>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94">
        <f t="shared" si="22"/>
        <v>0</v>
      </c>
    </row>
    <row r="51" spans="1:50" ht="18" x14ac:dyDescent="0.35">
      <c r="A51" s="209">
        <f>IF(EXPENDITURE[[#This Row],[1]]="",0,1)</f>
        <v>0</v>
      </c>
      <c r="B51" s="98" t="str">
        <f>IF(D51="","",D51&amp;"_"&amp;COUNTIF($D$13:D51,D51))</f>
        <v/>
      </c>
      <c r="C51" s="95" t="str">
        <f t="shared" si="24"/>
        <v/>
      </c>
      <c r="D51" s="122"/>
      <c r="E51" s="123"/>
      <c r="F51" s="205"/>
      <c r="G51" s="206"/>
      <c r="H51" s="207"/>
      <c r="I51" s="207"/>
      <c r="J51" s="207"/>
      <c r="K51" s="207"/>
      <c r="L51" s="207"/>
      <c r="M51" s="254" t="str">
        <f>IF(SUM(EXPENDITURE[[#This Row],[6]:[9]])=0,"",SUM(EXPENDITURE[[#This Row],[6]:[9]]))</f>
        <v/>
      </c>
      <c r="N51" s="206"/>
      <c r="O51" s="206"/>
      <c r="P51" s="206"/>
      <c r="Q51" s="206"/>
      <c r="R51" s="206"/>
      <c r="S51" s="206"/>
      <c r="T51" s="206"/>
      <c r="U51" s="206"/>
      <c r="V51" s="206"/>
      <c r="W51" s="206"/>
      <c r="X51" s="206"/>
      <c r="Y51" s="208"/>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94">
        <f t="shared" si="22"/>
        <v>0</v>
      </c>
    </row>
    <row r="52" spans="1:50" ht="18" x14ac:dyDescent="0.35">
      <c r="A52" s="209">
        <f>IF(EXPENDITURE[[#This Row],[1]]="",0,1)</f>
        <v>0</v>
      </c>
      <c r="B52" s="98" t="str">
        <f>IF(D52="","",D52&amp;"_"&amp;COUNTIF($D$13:D52,D52))</f>
        <v/>
      </c>
      <c r="C52" s="95" t="str">
        <f t="shared" si="24"/>
        <v/>
      </c>
      <c r="D52" s="122"/>
      <c r="E52" s="123"/>
      <c r="F52" s="205"/>
      <c r="G52" s="206"/>
      <c r="H52" s="207"/>
      <c r="I52" s="207"/>
      <c r="J52" s="207"/>
      <c r="K52" s="207"/>
      <c r="L52" s="207"/>
      <c r="M52" s="254" t="str">
        <f>IF(SUM(EXPENDITURE[[#This Row],[6]:[9]])=0,"",SUM(EXPENDITURE[[#This Row],[6]:[9]]))</f>
        <v/>
      </c>
      <c r="N52" s="206"/>
      <c r="O52" s="206"/>
      <c r="P52" s="206"/>
      <c r="Q52" s="206"/>
      <c r="R52" s="206"/>
      <c r="S52" s="206"/>
      <c r="T52" s="206"/>
      <c r="U52" s="206"/>
      <c r="V52" s="206"/>
      <c r="W52" s="206"/>
      <c r="X52" s="206"/>
      <c r="Y52" s="208"/>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94">
        <f t="shared" si="22"/>
        <v>0</v>
      </c>
    </row>
    <row r="53" spans="1:50" ht="18" x14ac:dyDescent="0.35">
      <c r="A53" s="209">
        <f>IF(EXPENDITURE[[#This Row],[1]]="",0,1)</f>
        <v>0</v>
      </c>
      <c r="B53" s="98" t="str">
        <f>IF(D53="","",D53&amp;"_"&amp;COUNTIF($D$13:D53,D53))</f>
        <v/>
      </c>
      <c r="C53" s="95" t="str">
        <f t="shared" si="24"/>
        <v/>
      </c>
      <c r="D53" s="122"/>
      <c r="E53" s="123"/>
      <c r="F53" s="205"/>
      <c r="G53" s="206"/>
      <c r="H53" s="207"/>
      <c r="I53" s="207"/>
      <c r="J53" s="207"/>
      <c r="K53" s="207"/>
      <c r="L53" s="207"/>
      <c r="M53" s="254" t="str">
        <f>IF(SUM(EXPENDITURE[[#This Row],[6]:[9]])=0,"",SUM(EXPENDITURE[[#This Row],[6]:[9]]))</f>
        <v/>
      </c>
      <c r="N53" s="206"/>
      <c r="O53" s="206"/>
      <c r="P53" s="206"/>
      <c r="Q53" s="206"/>
      <c r="R53" s="206"/>
      <c r="S53" s="206"/>
      <c r="T53" s="206"/>
      <c r="U53" s="206"/>
      <c r="V53" s="206"/>
      <c r="W53" s="206"/>
      <c r="X53" s="206"/>
      <c r="Y53" s="208"/>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94">
        <f t="shared" si="22"/>
        <v>0</v>
      </c>
    </row>
    <row r="54" spans="1:50" ht="18" x14ac:dyDescent="0.35">
      <c r="A54" s="209">
        <f>IF(EXPENDITURE[[#This Row],[1]]="",0,1)</f>
        <v>0</v>
      </c>
      <c r="B54" s="98" t="str">
        <f>IF(D54="","",D54&amp;"_"&amp;COUNTIF($D$13:D54,D54))</f>
        <v/>
      </c>
      <c r="C54" s="95" t="str">
        <f t="shared" si="24"/>
        <v/>
      </c>
      <c r="D54" s="122"/>
      <c r="E54" s="123"/>
      <c r="F54" s="205"/>
      <c r="G54" s="206"/>
      <c r="H54" s="207"/>
      <c r="I54" s="207"/>
      <c r="J54" s="207"/>
      <c r="K54" s="207"/>
      <c r="L54" s="207"/>
      <c r="M54" s="254" t="str">
        <f>IF(SUM(EXPENDITURE[[#This Row],[6]:[9]])=0,"",SUM(EXPENDITURE[[#This Row],[6]:[9]]))</f>
        <v/>
      </c>
      <c r="N54" s="206"/>
      <c r="O54" s="206"/>
      <c r="P54" s="206"/>
      <c r="Q54" s="206"/>
      <c r="R54" s="206"/>
      <c r="S54" s="206"/>
      <c r="T54" s="206"/>
      <c r="U54" s="206"/>
      <c r="V54" s="206"/>
      <c r="W54" s="206"/>
      <c r="X54" s="206"/>
      <c r="Y54" s="208"/>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94">
        <f t="shared" si="22"/>
        <v>0</v>
      </c>
    </row>
    <row r="55" spans="1:50" ht="18" x14ac:dyDescent="0.35">
      <c r="A55" s="209">
        <f>IF(EXPENDITURE[[#This Row],[1]]="",0,1)</f>
        <v>0</v>
      </c>
      <c r="B55" s="98" t="str">
        <f>IF(D55="","",D55&amp;"_"&amp;COUNTIF($D$13:D55,D55))</f>
        <v/>
      </c>
      <c r="C55" s="95" t="str">
        <f t="shared" si="24"/>
        <v/>
      </c>
      <c r="D55" s="122"/>
      <c r="E55" s="123"/>
      <c r="F55" s="205"/>
      <c r="G55" s="206"/>
      <c r="H55" s="207"/>
      <c r="I55" s="207"/>
      <c r="J55" s="207"/>
      <c r="K55" s="207"/>
      <c r="L55" s="207"/>
      <c r="M55" s="254" t="str">
        <f>IF(SUM(EXPENDITURE[[#This Row],[6]:[9]])=0,"",SUM(EXPENDITURE[[#This Row],[6]:[9]]))</f>
        <v/>
      </c>
      <c r="N55" s="206"/>
      <c r="O55" s="206"/>
      <c r="P55" s="206"/>
      <c r="Q55" s="206"/>
      <c r="R55" s="206"/>
      <c r="S55" s="206"/>
      <c r="T55" s="206"/>
      <c r="U55" s="206"/>
      <c r="V55" s="206"/>
      <c r="W55" s="206"/>
      <c r="X55" s="206"/>
      <c r="Y55" s="208"/>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94">
        <f t="shared" si="22"/>
        <v>0</v>
      </c>
    </row>
    <row r="56" spans="1:50" ht="18" x14ac:dyDescent="0.35">
      <c r="A56" s="209">
        <f>IF(EXPENDITURE[[#This Row],[1]]="",0,1)</f>
        <v>0</v>
      </c>
      <c r="B56" s="98" t="str">
        <f>IF(D56="","",D56&amp;"_"&amp;COUNTIF($D$13:D56,D56))</f>
        <v/>
      </c>
      <c r="C56" s="95" t="str">
        <f t="shared" si="24"/>
        <v/>
      </c>
      <c r="D56" s="122"/>
      <c r="E56" s="123"/>
      <c r="F56" s="205"/>
      <c r="G56" s="206"/>
      <c r="H56" s="207"/>
      <c r="I56" s="207"/>
      <c r="J56" s="207"/>
      <c r="K56" s="207"/>
      <c r="L56" s="207"/>
      <c r="M56" s="254" t="str">
        <f>IF(SUM(EXPENDITURE[[#This Row],[6]:[9]])=0,"",SUM(EXPENDITURE[[#This Row],[6]:[9]]))</f>
        <v/>
      </c>
      <c r="N56" s="206"/>
      <c r="O56" s="206"/>
      <c r="P56" s="206"/>
      <c r="Q56" s="206"/>
      <c r="R56" s="206"/>
      <c r="S56" s="206"/>
      <c r="T56" s="206"/>
      <c r="U56" s="206"/>
      <c r="V56" s="206"/>
      <c r="W56" s="206"/>
      <c r="X56" s="206"/>
      <c r="Y56" s="208"/>
      <c r="Z56" s="206"/>
      <c r="AA56" s="206"/>
      <c r="AB56" s="206"/>
      <c r="AC56" s="206"/>
      <c r="AD56" s="206"/>
      <c r="AE56" s="206"/>
      <c r="AF56" s="206"/>
      <c r="AG56" s="206"/>
      <c r="AH56" s="206"/>
      <c r="AI56" s="206"/>
      <c r="AJ56" s="206"/>
      <c r="AK56" s="206"/>
      <c r="AL56" s="206"/>
      <c r="AM56" s="206"/>
      <c r="AN56" s="206"/>
      <c r="AO56" s="206"/>
      <c r="AP56" s="206"/>
      <c r="AQ56" s="206"/>
      <c r="AR56" s="206"/>
      <c r="AS56" s="206"/>
      <c r="AT56" s="206"/>
      <c r="AU56" s="206"/>
      <c r="AV56" s="206"/>
      <c r="AW56" s="206"/>
      <c r="AX56" s="94">
        <f t="shared" si="22"/>
        <v>0</v>
      </c>
    </row>
    <row r="57" spans="1:50" ht="18" x14ac:dyDescent="0.35">
      <c r="A57" s="209">
        <f>IF(EXPENDITURE[[#This Row],[1]]="",0,1)</f>
        <v>0</v>
      </c>
      <c r="B57" s="98" t="str">
        <f>IF(D57="","",D57&amp;"_"&amp;COUNTIF($D$13:D57,D57))</f>
        <v/>
      </c>
      <c r="C57" s="95" t="str">
        <f t="shared" si="24"/>
        <v/>
      </c>
      <c r="D57" s="122"/>
      <c r="E57" s="123"/>
      <c r="F57" s="205"/>
      <c r="G57" s="206"/>
      <c r="H57" s="207"/>
      <c r="I57" s="207"/>
      <c r="J57" s="207"/>
      <c r="K57" s="207"/>
      <c r="L57" s="207"/>
      <c r="M57" s="254" t="str">
        <f>IF(SUM(EXPENDITURE[[#This Row],[6]:[9]])=0,"",SUM(EXPENDITURE[[#This Row],[6]:[9]]))</f>
        <v/>
      </c>
      <c r="N57" s="206"/>
      <c r="O57" s="206"/>
      <c r="P57" s="206"/>
      <c r="Q57" s="206"/>
      <c r="R57" s="206"/>
      <c r="S57" s="206"/>
      <c r="T57" s="206"/>
      <c r="U57" s="206"/>
      <c r="V57" s="206"/>
      <c r="W57" s="206"/>
      <c r="X57" s="206"/>
      <c r="Y57" s="208"/>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94">
        <f t="shared" si="22"/>
        <v>0</v>
      </c>
    </row>
    <row r="58" spans="1:50" ht="18" x14ac:dyDescent="0.35">
      <c r="A58" s="209">
        <f>IF(EXPENDITURE[[#This Row],[1]]="",0,1)</f>
        <v>0</v>
      </c>
      <c r="B58" s="98" t="str">
        <f>IF(D58="","",D58&amp;"_"&amp;COUNTIF($D$13:D58,D58))</f>
        <v/>
      </c>
      <c r="C58" s="95" t="str">
        <f t="shared" si="24"/>
        <v/>
      </c>
      <c r="D58" s="122"/>
      <c r="E58" s="205"/>
      <c r="F58" s="205"/>
      <c r="G58" s="206"/>
      <c r="H58" s="207"/>
      <c r="I58" s="207"/>
      <c r="J58" s="207"/>
      <c r="K58" s="207"/>
      <c r="L58" s="207"/>
      <c r="M58" s="254" t="str">
        <f>IF(SUM(EXPENDITURE[[#This Row],[6]:[9]])=0,"",SUM(EXPENDITURE[[#This Row],[6]:[9]]))</f>
        <v/>
      </c>
      <c r="N58" s="206"/>
      <c r="O58" s="206"/>
      <c r="P58" s="206"/>
      <c r="Q58" s="206"/>
      <c r="R58" s="206"/>
      <c r="S58" s="206"/>
      <c r="T58" s="206"/>
      <c r="U58" s="206"/>
      <c r="V58" s="206"/>
      <c r="W58" s="206"/>
      <c r="X58" s="206"/>
      <c r="Y58" s="208"/>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94">
        <f t="shared" si="22"/>
        <v>0</v>
      </c>
    </row>
    <row r="59" spans="1:50" ht="18" x14ac:dyDescent="0.35">
      <c r="A59" s="209">
        <f>IF(EXPENDITURE[[#This Row],[1]]="",0,1)</f>
        <v>0</v>
      </c>
      <c r="B59" s="98" t="str">
        <f>IF(D59="","",D59&amp;"_"&amp;COUNTIF($D$13:D59,D59))</f>
        <v/>
      </c>
      <c r="C59" s="95" t="str">
        <f t="shared" si="24"/>
        <v/>
      </c>
      <c r="D59" s="122"/>
      <c r="E59" s="205"/>
      <c r="F59" s="205"/>
      <c r="G59" s="206"/>
      <c r="H59" s="207"/>
      <c r="I59" s="207"/>
      <c r="J59" s="207"/>
      <c r="K59" s="207"/>
      <c r="L59" s="207"/>
      <c r="M59" s="254" t="str">
        <f>IF(SUM(EXPENDITURE[[#This Row],[6]:[9]])=0,"",SUM(EXPENDITURE[[#This Row],[6]:[9]]))</f>
        <v/>
      </c>
      <c r="N59" s="206"/>
      <c r="O59" s="206"/>
      <c r="P59" s="206"/>
      <c r="Q59" s="206"/>
      <c r="R59" s="206"/>
      <c r="S59" s="206"/>
      <c r="T59" s="206"/>
      <c r="U59" s="206"/>
      <c r="V59" s="206"/>
      <c r="W59" s="206"/>
      <c r="X59" s="206"/>
      <c r="Y59" s="208"/>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94">
        <f t="shared" si="22"/>
        <v>0</v>
      </c>
    </row>
    <row r="60" spans="1:50" ht="18" x14ac:dyDescent="0.35">
      <c r="A60" s="209">
        <f>IF(EXPENDITURE[[#This Row],[1]]="",0,1)</f>
        <v>0</v>
      </c>
      <c r="B60" s="98" t="str">
        <f>IF(D60="","",D60&amp;"_"&amp;COUNTIF($D$13:D60,D60))</f>
        <v/>
      </c>
      <c r="C60" s="95" t="str">
        <f t="shared" si="24"/>
        <v/>
      </c>
      <c r="D60" s="122"/>
      <c r="E60" s="205"/>
      <c r="F60" s="205"/>
      <c r="G60" s="206"/>
      <c r="H60" s="207"/>
      <c r="I60" s="207"/>
      <c r="J60" s="207"/>
      <c r="K60" s="207"/>
      <c r="L60" s="207"/>
      <c r="M60" s="254" t="str">
        <f>IF(SUM(EXPENDITURE[[#This Row],[6]:[9]])=0,"",SUM(EXPENDITURE[[#This Row],[6]:[9]]))</f>
        <v/>
      </c>
      <c r="N60" s="206"/>
      <c r="O60" s="206"/>
      <c r="P60" s="206"/>
      <c r="Q60" s="206"/>
      <c r="R60" s="206"/>
      <c r="S60" s="206"/>
      <c r="T60" s="206"/>
      <c r="U60" s="206"/>
      <c r="V60" s="206"/>
      <c r="W60" s="206"/>
      <c r="X60" s="206"/>
      <c r="Y60" s="208"/>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94">
        <f t="shared" si="22"/>
        <v>0</v>
      </c>
    </row>
    <row r="61" spans="1:50" ht="18" x14ac:dyDescent="0.35">
      <c r="A61" s="209">
        <f>IF(EXPENDITURE[[#This Row],[1]]="",0,1)</f>
        <v>0</v>
      </c>
      <c r="B61" s="98" t="str">
        <f>IF(D61="","",D61&amp;"_"&amp;COUNTIF($D$13:D61,D61))</f>
        <v/>
      </c>
      <c r="C61" s="95" t="str">
        <f t="shared" si="24"/>
        <v/>
      </c>
      <c r="D61" s="122"/>
      <c r="E61" s="205"/>
      <c r="F61" s="205"/>
      <c r="G61" s="206"/>
      <c r="H61" s="207"/>
      <c r="I61" s="207"/>
      <c r="J61" s="207"/>
      <c r="K61" s="207"/>
      <c r="L61" s="207"/>
      <c r="M61" s="254" t="str">
        <f>IF(SUM(EXPENDITURE[[#This Row],[6]:[9]])=0,"",SUM(EXPENDITURE[[#This Row],[6]:[9]]))</f>
        <v/>
      </c>
      <c r="N61" s="206"/>
      <c r="O61" s="206"/>
      <c r="P61" s="206"/>
      <c r="Q61" s="206"/>
      <c r="R61" s="206"/>
      <c r="S61" s="206"/>
      <c r="T61" s="206"/>
      <c r="U61" s="206"/>
      <c r="V61" s="206"/>
      <c r="W61" s="206"/>
      <c r="X61" s="206"/>
      <c r="Y61" s="208"/>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94">
        <f t="shared" si="22"/>
        <v>0</v>
      </c>
    </row>
    <row r="62" spans="1:50" ht="18" x14ac:dyDescent="0.35">
      <c r="A62" s="209">
        <f>IF(EXPENDITURE[[#This Row],[1]]="",0,1)</f>
        <v>0</v>
      </c>
      <c r="B62" s="98" t="str">
        <f>IF(D62="","",D62&amp;"_"&amp;COUNTIF($D$13:D62,D62))</f>
        <v/>
      </c>
      <c r="C62" s="95" t="str">
        <f t="shared" si="24"/>
        <v/>
      </c>
      <c r="D62" s="122"/>
      <c r="E62" s="205"/>
      <c r="F62" s="205"/>
      <c r="G62" s="206"/>
      <c r="H62" s="207"/>
      <c r="I62" s="207"/>
      <c r="J62" s="207"/>
      <c r="K62" s="207"/>
      <c r="L62" s="207"/>
      <c r="M62" s="254" t="str">
        <f>IF(SUM(EXPENDITURE[[#This Row],[6]:[9]])=0,"",SUM(EXPENDITURE[[#This Row],[6]:[9]]))</f>
        <v/>
      </c>
      <c r="N62" s="206"/>
      <c r="O62" s="206"/>
      <c r="P62" s="206"/>
      <c r="Q62" s="206"/>
      <c r="R62" s="206"/>
      <c r="S62" s="206"/>
      <c r="T62" s="206"/>
      <c r="U62" s="206"/>
      <c r="V62" s="206"/>
      <c r="W62" s="206"/>
      <c r="X62" s="206"/>
      <c r="Y62" s="208"/>
      <c r="Z62" s="206"/>
      <c r="AA62" s="206"/>
      <c r="AB62" s="206"/>
      <c r="AC62" s="206"/>
      <c r="AD62" s="206"/>
      <c r="AE62" s="206"/>
      <c r="AF62" s="206"/>
      <c r="AG62" s="206"/>
      <c r="AH62" s="206"/>
      <c r="AI62" s="206"/>
      <c r="AJ62" s="206"/>
      <c r="AK62" s="206"/>
      <c r="AL62" s="206"/>
      <c r="AM62" s="206"/>
      <c r="AN62" s="206"/>
      <c r="AO62" s="206"/>
      <c r="AP62" s="206"/>
      <c r="AQ62" s="206"/>
      <c r="AR62" s="206"/>
      <c r="AS62" s="206"/>
      <c r="AT62" s="206"/>
      <c r="AU62" s="206"/>
      <c r="AV62" s="206"/>
      <c r="AW62" s="206"/>
      <c r="AX62" s="94">
        <f t="shared" si="22"/>
        <v>0</v>
      </c>
    </row>
    <row r="63" spans="1:50" ht="18" x14ac:dyDescent="0.35">
      <c r="A63" s="209">
        <f>IF(EXPENDITURE[[#This Row],[1]]="",0,1)</f>
        <v>0</v>
      </c>
      <c r="B63" s="98" t="str">
        <f>IF(D63="","",D63&amp;"_"&amp;COUNTIF($D$13:D63,D63))</f>
        <v/>
      </c>
      <c r="C63" s="95" t="str">
        <f t="shared" si="24"/>
        <v/>
      </c>
      <c r="D63" s="122"/>
      <c r="E63" s="205"/>
      <c r="F63" s="205"/>
      <c r="G63" s="206"/>
      <c r="H63" s="207"/>
      <c r="I63" s="207"/>
      <c r="J63" s="207"/>
      <c r="K63" s="207"/>
      <c r="L63" s="207"/>
      <c r="M63" s="254" t="str">
        <f>IF(SUM(EXPENDITURE[[#This Row],[6]:[9]])=0,"",SUM(EXPENDITURE[[#This Row],[6]:[9]]))</f>
        <v/>
      </c>
      <c r="N63" s="206"/>
      <c r="O63" s="206"/>
      <c r="P63" s="206"/>
      <c r="Q63" s="206"/>
      <c r="R63" s="206"/>
      <c r="S63" s="206"/>
      <c r="T63" s="206"/>
      <c r="U63" s="206"/>
      <c r="V63" s="206"/>
      <c r="W63" s="206"/>
      <c r="X63" s="206"/>
      <c r="Y63" s="208"/>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94">
        <f t="shared" si="22"/>
        <v>0</v>
      </c>
    </row>
    <row r="64" spans="1:50" ht="18" x14ac:dyDescent="0.35">
      <c r="A64" s="209">
        <f>IF(EXPENDITURE[[#This Row],[1]]="",0,1)</f>
        <v>0</v>
      </c>
      <c r="B64" s="98" t="str">
        <f>IF(D64="","",D64&amp;"_"&amp;COUNTIF($D$13:D64,D64))</f>
        <v/>
      </c>
      <c r="C64" s="95" t="str">
        <f t="shared" si="24"/>
        <v/>
      </c>
      <c r="D64" s="122"/>
      <c r="E64" s="205"/>
      <c r="F64" s="205"/>
      <c r="G64" s="206"/>
      <c r="H64" s="207"/>
      <c r="I64" s="207"/>
      <c r="J64" s="207"/>
      <c r="K64" s="207"/>
      <c r="L64" s="207"/>
      <c r="M64" s="254" t="str">
        <f>IF(SUM(EXPENDITURE[[#This Row],[6]:[9]])=0,"",SUM(EXPENDITURE[[#This Row],[6]:[9]]))</f>
        <v/>
      </c>
      <c r="N64" s="206"/>
      <c r="O64" s="206"/>
      <c r="P64" s="206"/>
      <c r="Q64" s="206"/>
      <c r="R64" s="206"/>
      <c r="S64" s="206"/>
      <c r="T64" s="206"/>
      <c r="U64" s="206"/>
      <c r="V64" s="206"/>
      <c r="W64" s="206"/>
      <c r="X64" s="206"/>
      <c r="Y64" s="208"/>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94">
        <f t="shared" si="22"/>
        <v>0</v>
      </c>
    </row>
    <row r="65" spans="1:50" ht="18" x14ac:dyDescent="0.35">
      <c r="A65" s="209">
        <f>IF(EXPENDITURE[[#This Row],[1]]="",0,1)</f>
        <v>0</v>
      </c>
      <c r="B65" s="98" t="str">
        <f>IF(D65="","",D65&amp;"_"&amp;COUNTIF($D$13:D65,D65))</f>
        <v/>
      </c>
      <c r="C65" s="95" t="str">
        <f t="shared" si="24"/>
        <v/>
      </c>
      <c r="D65" s="122"/>
      <c r="E65" s="205"/>
      <c r="F65" s="205"/>
      <c r="G65" s="206"/>
      <c r="H65" s="207"/>
      <c r="I65" s="207"/>
      <c r="J65" s="207"/>
      <c r="K65" s="207"/>
      <c r="L65" s="207"/>
      <c r="M65" s="254" t="str">
        <f>IF(SUM(EXPENDITURE[[#This Row],[6]:[9]])=0,"",SUM(EXPENDITURE[[#This Row],[6]:[9]]))</f>
        <v/>
      </c>
      <c r="N65" s="206"/>
      <c r="O65" s="206"/>
      <c r="P65" s="206"/>
      <c r="Q65" s="206"/>
      <c r="R65" s="206"/>
      <c r="S65" s="206"/>
      <c r="T65" s="206"/>
      <c r="U65" s="206"/>
      <c r="V65" s="206"/>
      <c r="W65" s="206"/>
      <c r="X65" s="206"/>
      <c r="Y65" s="208"/>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94">
        <f t="shared" si="22"/>
        <v>0</v>
      </c>
    </row>
    <row r="66" spans="1:50" ht="18" x14ac:dyDescent="0.35">
      <c r="A66" s="209">
        <f>IF(EXPENDITURE[[#This Row],[1]]="",0,1)</f>
        <v>0</v>
      </c>
      <c r="B66" s="98" t="str">
        <f>IF(D66="","",D66&amp;"_"&amp;COUNTIF($D$13:D66,D66))</f>
        <v/>
      </c>
      <c r="C66" s="95" t="str">
        <f t="shared" si="24"/>
        <v/>
      </c>
      <c r="D66" s="204"/>
      <c r="E66" s="205"/>
      <c r="F66" s="205"/>
      <c r="G66" s="206"/>
      <c r="H66" s="207"/>
      <c r="I66" s="207"/>
      <c r="J66" s="207"/>
      <c r="K66" s="207"/>
      <c r="L66" s="207"/>
      <c r="M66" s="254" t="str">
        <f>IF(SUM(EXPENDITURE[[#This Row],[6]:[9]])=0,"",SUM(EXPENDITURE[[#This Row],[6]:[9]]))</f>
        <v/>
      </c>
      <c r="N66" s="206"/>
      <c r="O66" s="206"/>
      <c r="P66" s="206"/>
      <c r="Q66" s="206"/>
      <c r="R66" s="206"/>
      <c r="S66" s="206"/>
      <c r="T66" s="206"/>
      <c r="U66" s="206"/>
      <c r="V66" s="206"/>
      <c r="W66" s="206"/>
      <c r="X66" s="206"/>
      <c r="Y66" s="208"/>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94">
        <f t="shared" si="22"/>
        <v>0</v>
      </c>
    </row>
    <row r="67" spans="1:50" ht="18" x14ac:dyDescent="0.35">
      <c r="A67" s="209">
        <f>IF(EXPENDITURE[[#This Row],[1]]="",0,1)</f>
        <v>0</v>
      </c>
      <c r="B67" s="98" t="str">
        <f>IF(D67="","",D67&amp;"_"&amp;COUNTIF($D$13:D67,D67))</f>
        <v/>
      </c>
      <c r="C67" s="95" t="str">
        <f t="shared" si="24"/>
        <v/>
      </c>
      <c r="D67" s="204"/>
      <c r="E67" s="205"/>
      <c r="F67" s="205"/>
      <c r="G67" s="206"/>
      <c r="H67" s="207"/>
      <c r="I67" s="207"/>
      <c r="J67" s="207"/>
      <c r="K67" s="207"/>
      <c r="L67" s="207"/>
      <c r="M67" s="254" t="str">
        <f>IF(SUM(EXPENDITURE[[#This Row],[6]:[9]])=0,"",SUM(EXPENDITURE[[#This Row],[6]:[9]]))</f>
        <v/>
      </c>
      <c r="N67" s="206"/>
      <c r="O67" s="206"/>
      <c r="P67" s="206"/>
      <c r="Q67" s="206"/>
      <c r="R67" s="206"/>
      <c r="S67" s="206"/>
      <c r="T67" s="206"/>
      <c r="U67" s="206"/>
      <c r="V67" s="206"/>
      <c r="W67" s="206"/>
      <c r="X67" s="206"/>
      <c r="Y67" s="208"/>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94">
        <f t="shared" si="22"/>
        <v>0</v>
      </c>
    </row>
    <row r="68" spans="1:50" ht="18" x14ac:dyDescent="0.35">
      <c r="A68" s="209">
        <f>IF(EXPENDITURE[[#This Row],[1]]="",0,1)</f>
        <v>0</v>
      </c>
      <c r="B68" s="98" t="str">
        <f>IF(D68="","",D68&amp;"_"&amp;COUNTIF($D$13:D68,D68))</f>
        <v/>
      </c>
      <c r="C68" s="95" t="str">
        <f t="shared" si="24"/>
        <v/>
      </c>
      <c r="D68" s="204"/>
      <c r="E68" s="205"/>
      <c r="F68" s="205"/>
      <c r="G68" s="206"/>
      <c r="H68" s="207"/>
      <c r="I68" s="207"/>
      <c r="J68" s="207"/>
      <c r="K68" s="207"/>
      <c r="L68" s="207"/>
      <c r="M68" s="254" t="str">
        <f>IF(SUM(EXPENDITURE[[#This Row],[6]:[9]])=0,"",SUM(EXPENDITURE[[#This Row],[6]:[9]]))</f>
        <v/>
      </c>
      <c r="N68" s="206"/>
      <c r="O68" s="206"/>
      <c r="P68" s="206"/>
      <c r="Q68" s="206"/>
      <c r="R68" s="206"/>
      <c r="S68" s="206"/>
      <c r="T68" s="206"/>
      <c r="U68" s="206"/>
      <c r="V68" s="206"/>
      <c r="W68" s="206"/>
      <c r="X68" s="206"/>
      <c r="Y68" s="208"/>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94">
        <f t="shared" si="22"/>
        <v>0</v>
      </c>
    </row>
    <row r="69" spans="1:50" ht="18" x14ac:dyDescent="0.35">
      <c r="A69" s="209">
        <f>IF(EXPENDITURE[[#This Row],[1]]="",0,1)</f>
        <v>0</v>
      </c>
      <c r="B69" s="98" t="str">
        <f>IF(D69="","",D69&amp;"_"&amp;COUNTIF($D$13:D69,D69))</f>
        <v/>
      </c>
      <c r="C69" s="95" t="str">
        <f t="shared" si="24"/>
        <v/>
      </c>
      <c r="D69" s="204"/>
      <c r="E69" s="205"/>
      <c r="F69" s="205"/>
      <c r="G69" s="206"/>
      <c r="H69" s="207"/>
      <c r="I69" s="207"/>
      <c r="J69" s="207"/>
      <c r="K69" s="207"/>
      <c r="L69" s="207"/>
      <c r="M69" s="254" t="str">
        <f>IF(SUM(EXPENDITURE[[#This Row],[6]:[9]])=0,"",SUM(EXPENDITURE[[#This Row],[6]:[9]]))</f>
        <v/>
      </c>
      <c r="N69" s="206"/>
      <c r="O69" s="206"/>
      <c r="P69" s="206"/>
      <c r="Q69" s="206"/>
      <c r="R69" s="206"/>
      <c r="S69" s="206"/>
      <c r="T69" s="206"/>
      <c r="U69" s="206"/>
      <c r="V69" s="206"/>
      <c r="W69" s="206"/>
      <c r="X69" s="206"/>
      <c r="Y69" s="208"/>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94">
        <f t="shared" si="22"/>
        <v>0</v>
      </c>
    </row>
    <row r="70" spans="1:50" ht="18" x14ac:dyDescent="0.35">
      <c r="A70" s="209">
        <f>IF(EXPENDITURE[[#This Row],[1]]="",0,1)</f>
        <v>0</v>
      </c>
      <c r="B70" s="98" t="str">
        <f>IF(D70="","",D70&amp;"_"&amp;COUNTIF($D$13:D70,D70))</f>
        <v/>
      </c>
      <c r="C70" s="95" t="str">
        <f t="shared" si="24"/>
        <v/>
      </c>
      <c r="D70" s="204"/>
      <c r="E70" s="205"/>
      <c r="F70" s="205"/>
      <c r="G70" s="206"/>
      <c r="H70" s="207"/>
      <c r="I70" s="207"/>
      <c r="J70" s="207"/>
      <c r="K70" s="207"/>
      <c r="L70" s="207"/>
      <c r="M70" s="254" t="str">
        <f>IF(SUM(EXPENDITURE[[#This Row],[6]:[9]])=0,"",SUM(EXPENDITURE[[#This Row],[6]:[9]]))</f>
        <v/>
      </c>
      <c r="N70" s="206"/>
      <c r="O70" s="206"/>
      <c r="P70" s="206"/>
      <c r="Q70" s="206"/>
      <c r="R70" s="206"/>
      <c r="S70" s="206"/>
      <c r="T70" s="206"/>
      <c r="U70" s="206"/>
      <c r="V70" s="206"/>
      <c r="W70" s="206"/>
      <c r="X70" s="206"/>
      <c r="Y70" s="208"/>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94">
        <f t="shared" si="22"/>
        <v>0</v>
      </c>
    </row>
    <row r="71" spans="1:50" ht="18" x14ac:dyDescent="0.35">
      <c r="A71" s="209">
        <f>IF(EXPENDITURE[[#This Row],[1]]="",0,1)</f>
        <v>0</v>
      </c>
      <c r="B71" s="98" t="str">
        <f>IF(D71="","",D71&amp;"_"&amp;COUNTIF($D$13:D71,D71))</f>
        <v/>
      </c>
      <c r="C71" s="95" t="str">
        <f t="shared" si="24"/>
        <v/>
      </c>
      <c r="D71" s="204"/>
      <c r="E71" s="205"/>
      <c r="F71" s="205"/>
      <c r="G71" s="206"/>
      <c r="H71" s="207"/>
      <c r="I71" s="207"/>
      <c r="J71" s="207"/>
      <c r="K71" s="207"/>
      <c r="L71" s="207"/>
      <c r="M71" s="254" t="str">
        <f>IF(SUM(EXPENDITURE[[#This Row],[6]:[9]])=0,"",SUM(EXPENDITURE[[#This Row],[6]:[9]]))</f>
        <v/>
      </c>
      <c r="N71" s="206"/>
      <c r="O71" s="206"/>
      <c r="P71" s="206"/>
      <c r="Q71" s="206"/>
      <c r="R71" s="206"/>
      <c r="S71" s="206"/>
      <c r="T71" s="206"/>
      <c r="U71" s="206"/>
      <c r="V71" s="206"/>
      <c r="W71" s="206"/>
      <c r="X71" s="206"/>
      <c r="Y71" s="208"/>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94">
        <f t="shared" si="22"/>
        <v>0</v>
      </c>
    </row>
    <row r="72" spans="1:50" ht="18" x14ac:dyDescent="0.35">
      <c r="A72" s="209">
        <f>IF(EXPENDITURE[[#This Row],[1]]="",0,1)</f>
        <v>0</v>
      </c>
      <c r="B72" s="98" t="str">
        <f>IF(D72="","",D72&amp;"_"&amp;COUNTIF($D$13:D72,D72))</f>
        <v/>
      </c>
      <c r="C72" s="95" t="str">
        <f t="shared" si="24"/>
        <v/>
      </c>
      <c r="D72" s="204"/>
      <c r="E72" s="205"/>
      <c r="F72" s="205"/>
      <c r="G72" s="206"/>
      <c r="H72" s="207"/>
      <c r="I72" s="207"/>
      <c r="J72" s="207"/>
      <c r="K72" s="207"/>
      <c r="L72" s="207"/>
      <c r="M72" s="254" t="str">
        <f>IF(SUM(EXPENDITURE[[#This Row],[6]:[9]])=0,"",SUM(EXPENDITURE[[#This Row],[6]:[9]]))</f>
        <v/>
      </c>
      <c r="N72" s="206"/>
      <c r="O72" s="206"/>
      <c r="P72" s="206"/>
      <c r="Q72" s="206"/>
      <c r="R72" s="206"/>
      <c r="S72" s="206"/>
      <c r="T72" s="206"/>
      <c r="U72" s="206"/>
      <c r="V72" s="206"/>
      <c r="W72" s="206"/>
      <c r="X72" s="206"/>
      <c r="Y72" s="208"/>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94">
        <f t="shared" si="22"/>
        <v>0</v>
      </c>
    </row>
    <row r="73" spans="1:50" ht="18" x14ac:dyDescent="0.35">
      <c r="A73" s="209">
        <f>IF(EXPENDITURE[[#This Row],[1]]="",0,1)</f>
        <v>0</v>
      </c>
      <c r="B73" s="98" t="str">
        <f>IF(D73="","",D73&amp;"_"&amp;COUNTIF($D$13:D73,D73))</f>
        <v/>
      </c>
      <c r="C73" s="95" t="str">
        <f t="shared" si="24"/>
        <v/>
      </c>
      <c r="D73" s="204"/>
      <c r="E73" s="205"/>
      <c r="F73" s="205"/>
      <c r="G73" s="206"/>
      <c r="H73" s="207"/>
      <c r="I73" s="207"/>
      <c r="J73" s="207"/>
      <c r="K73" s="207"/>
      <c r="L73" s="207"/>
      <c r="M73" s="254" t="str">
        <f>IF(SUM(EXPENDITURE[[#This Row],[6]:[9]])=0,"",SUM(EXPENDITURE[[#This Row],[6]:[9]]))</f>
        <v/>
      </c>
      <c r="N73" s="206"/>
      <c r="O73" s="206"/>
      <c r="P73" s="206"/>
      <c r="Q73" s="206"/>
      <c r="R73" s="206"/>
      <c r="S73" s="206"/>
      <c r="T73" s="206"/>
      <c r="U73" s="206"/>
      <c r="V73" s="206"/>
      <c r="W73" s="206"/>
      <c r="X73" s="206"/>
      <c r="Y73" s="208"/>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94">
        <f t="shared" si="22"/>
        <v>0</v>
      </c>
    </row>
    <row r="74" spans="1:50" ht="18" x14ac:dyDescent="0.35">
      <c r="A74" s="209">
        <f>IF(EXPENDITURE[[#This Row],[1]]="",0,1)</f>
        <v>0</v>
      </c>
      <c r="B74" s="98" t="str">
        <f>IF(D74="","",D74&amp;"_"&amp;COUNTIF($D$13:D74,D74))</f>
        <v/>
      </c>
      <c r="C74" s="95" t="str">
        <f t="shared" si="24"/>
        <v/>
      </c>
      <c r="D74" s="204"/>
      <c r="E74" s="205"/>
      <c r="F74" s="205"/>
      <c r="G74" s="206"/>
      <c r="H74" s="207"/>
      <c r="I74" s="207"/>
      <c r="J74" s="207"/>
      <c r="K74" s="207"/>
      <c r="L74" s="207"/>
      <c r="M74" s="254" t="str">
        <f>IF(SUM(EXPENDITURE[[#This Row],[6]:[9]])=0,"",SUM(EXPENDITURE[[#This Row],[6]:[9]]))</f>
        <v/>
      </c>
      <c r="N74" s="206"/>
      <c r="O74" s="206"/>
      <c r="P74" s="206"/>
      <c r="Q74" s="206"/>
      <c r="R74" s="206"/>
      <c r="S74" s="206"/>
      <c r="T74" s="206"/>
      <c r="U74" s="206"/>
      <c r="V74" s="206"/>
      <c r="W74" s="206"/>
      <c r="X74" s="206"/>
      <c r="Y74" s="208"/>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94">
        <f t="shared" si="22"/>
        <v>0</v>
      </c>
    </row>
    <row r="75" spans="1:50" ht="18" x14ac:dyDescent="0.35">
      <c r="A75" s="209">
        <f>IF(EXPENDITURE[[#This Row],[1]]="",0,1)</f>
        <v>0</v>
      </c>
      <c r="B75" s="98" t="str">
        <f>IF(D75="","",D75&amp;"_"&amp;COUNTIF($D$13:D75,D75))</f>
        <v/>
      </c>
      <c r="C75" s="95" t="str">
        <f t="shared" si="24"/>
        <v/>
      </c>
      <c r="D75" s="204"/>
      <c r="E75" s="205"/>
      <c r="F75" s="205"/>
      <c r="G75" s="206"/>
      <c r="H75" s="207"/>
      <c r="I75" s="207"/>
      <c r="J75" s="207"/>
      <c r="K75" s="207"/>
      <c r="L75" s="207"/>
      <c r="M75" s="254" t="str">
        <f>IF(SUM(EXPENDITURE[[#This Row],[6]:[9]])=0,"",SUM(EXPENDITURE[[#This Row],[6]:[9]]))</f>
        <v/>
      </c>
      <c r="N75" s="206"/>
      <c r="O75" s="206"/>
      <c r="P75" s="206"/>
      <c r="Q75" s="206"/>
      <c r="R75" s="206"/>
      <c r="S75" s="206"/>
      <c r="T75" s="206"/>
      <c r="U75" s="206"/>
      <c r="V75" s="206"/>
      <c r="W75" s="206"/>
      <c r="X75" s="206"/>
      <c r="Y75" s="208"/>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94">
        <f t="shared" si="22"/>
        <v>0</v>
      </c>
    </row>
    <row r="76" spans="1:50" ht="18" x14ac:dyDescent="0.35">
      <c r="A76" s="209">
        <f>IF(EXPENDITURE[[#This Row],[1]]="",0,1)</f>
        <v>0</v>
      </c>
      <c r="B76" s="98" t="str">
        <f>IF(D76="","",D76&amp;"_"&amp;COUNTIF($D$13:D76,D76))</f>
        <v/>
      </c>
      <c r="C76" s="95" t="str">
        <f t="shared" si="24"/>
        <v/>
      </c>
      <c r="D76" s="204"/>
      <c r="E76" s="205"/>
      <c r="F76" s="205"/>
      <c r="G76" s="206"/>
      <c r="H76" s="207"/>
      <c r="I76" s="207"/>
      <c r="J76" s="207"/>
      <c r="K76" s="207"/>
      <c r="L76" s="207"/>
      <c r="M76" s="254" t="str">
        <f>IF(SUM(EXPENDITURE[[#This Row],[6]:[9]])=0,"",SUM(EXPENDITURE[[#This Row],[6]:[9]]))</f>
        <v/>
      </c>
      <c r="N76" s="206"/>
      <c r="O76" s="206"/>
      <c r="P76" s="206"/>
      <c r="Q76" s="206"/>
      <c r="R76" s="206"/>
      <c r="S76" s="206"/>
      <c r="T76" s="206"/>
      <c r="U76" s="206"/>
      <c r="V76" s="206"/>
      <c r="W76" s="206"/>
      <c r="X76" s="206"/>
      <c r="Y76" s="208"/>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94">
        <f t="shared" si="22"/>
        <v>0</v>
      </c>
    </row>
    <row r="77" spans="1:50" ht="18" x14ac:dyDescent="0.35">
      <c r="A77" s="209">
        <f>IF(EXPENDITURE[[#This Row],[1]]="",0,1)</f>
        <v>0</v>
      </c>
      <c r="B77" s="98" t="str">
        <f>IF(D77="","",D77&amp;"_"&amp;COUNTIF($D$13:D77,D77))</f>
        <v/>
      </c>
      <c r="C77" s="95" t="str">
        <f t="shared" si="24"/>
        <v/>
      </c>
      <c r="D77" s="204"/>
      <c r="E77" s="205"/>
      <c r="F77" s="205"/>
      <c r="G77" s="206"/>
      <c r="H77" s="207"/>
      <c r="I77" s="207"/>
      <c r="J77" s="207"/>
      <c r="K77" s="207"/>
      <c r="L77" s="207"/>
      <c r="M77" s="254" t="str">
        <f>IF(SUM(EXPENDITURE[[#This Row],[6]:[9]])=0,"",SUM(EXPENDITURE[[#This Row],[6]:[9]]))</f>
        <v/>
      </c>
      <c r="N77" s="206"/>
      <c r="O77" s="206"/>
      <c r="P77" s="206"/>
      <c r="Q77" s="206"/>
      <c r="R77" s="206"/>
      <c r="S77" s="206"/>
      <c r="T77" s="206"/>
      <c r="U77" s="206"/>
      <c r="V77" s="206"/>
      <c r="W77" s="206"/>
      <c r="X77" s="206"/>
      <c r="Y77" s="208"/>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94">
        <f t="shared" si="22"/>
        <v>0</v>
      </c>
    </row>
    <row r="78" spans="1:50" ht="18" x14ac:dyDescent="0.35">
      <c r="A78" s="209">
        <f>IF(EXPENDITURE[[#This Row],[1]]="",0,1)</f>
        <v>0</v>
      </c>
      <c r="B78" s="98" t="str">
        <f>IF(D78="","",D78&amp;"_"&amp;COUNTIF($D$13:D78,D78))</f>
        <v/>
      </c>
      <c r="C78" s="95" t="str">
        <f t="shared" si="24"/>
        <v/>
      </c>
      <c r="D78" s="204"/>
      <c r="E78" s="205"/>
      <c r="F78" s="205"/>
      <c r="G78" s="206"/>
      <c r="H78" s="207"/>
      <c r="I78" s="207"/>
      <c r="J78" s="207"/>
      <c r="K78" s="207"/>
      <c r="L78" s="207"/>
      <c r="M78" s="254" t="str">
        <f>IF(SUM(EXPENDITURE[[#This Row],[6]:[9]])=0,"",SUM(EXPENDITURE[[#This Row],[6]:[9]]))</f>
        <v/>
      </c>
      <c r="N78" s="206"/>
      <c r="O78" s="206"/>
      <c r="P78" s="206"/>
      <c r="Q78" s="206"/>
      <c r="R78" s="206"/>
      <c r="S78" s="206"/>
      <c r="T78" s="206"/>
      <c r="U78" s="206"/>
      <c r="V78" s="206"/>
      <c r="W78" s="206"/>
      <c r="X78" s="206"/>
      <c r="Y78" s="208"/>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94">
        <f t="shared" ref="AX78:AX141" si="25">SUM(F78:L78,N78:AW78)</f>
        <v>0</v>
      </c>
    </row>
    <row r="79" spans="1:50" ht="18" x14ac:dyDescent="0.35">
      <c r="A79" s="209">
        <f>IF(EXPENDITURE[[#This Row],[1]]="",0,1)</f>
        <v>0</v>
      </c>
      <c r="B79" s="98" t="str">
        <f>IF(D79="","",D79&amp;"_"&amp;COUNTIF($D$13:D79,D79))</f>
        <v/>
      </c>
      <c r="C79" s="95" t="str">
        <f t="shared" si="24"/>
        <v/>
      </c>
      <c r="D79" s="204"/>
      <c r="E79" s="205"/>
      <c r="F79" s="205"/>
      <c r="G79" s="206"/>
      <c r="H79" s="207"/>
      <c r="I79" s="207"/>
      <c r="J79" s="207"/>
      <c r="K79" s="207"/>
      <c r="L79" s="207"/>
      <c r="M79" s="254" t="str">
        <f>IF(SUM(EXPENDITURE[[#This Row],[6]:[9]])=0,"",SUM(EXPENDITURE[[#This Row],[6]:[9]]))</f>
        <v/>
      </c>
      <c r="N79" s="206"/>
      <c r="O79" s="206"/>
      <c r="P79" s="206"/>
      <c r="Q79" s="206"/>
      <c r="R79" s="206"/>
      <c r="S79" s="206"/>
      <c r="T79" s="206"/>
      <c r="U79" s="206"/>
      <c r="V79" s="206"/>
      <c r="W79" s="206"/>
      <c r="X79" s="206"/>
      <c r="Y79" s="208"/>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94">
        <f t="shared" si="25"/>
        <v>0</v>
      </c>
    </row>
    <row r="80" spans="1:50" ht="18" x14ac:dyDescent="0.35">
      <c r="A80" s="209">
        <f>IF(EXPENDITURE[[#This Row],[1]]="",0,1)</f>
        <v>0</v>
      </c>
      <c r="B80" s="98" t="str">
        <f>IF(D80="","",D80&amp;"_"&amp;COUNTIF($D$13:D80,D80))</f>
        <v/>
      </c>
      <c r="C80" s="95" t="str">
        <f t="shared" si="24"/>
        <v/>
      </c>
      <c r="D80" s="204"/>
      <c r="E80" s="205"/>
      <c r="F80" s="205"/>
      <c r="G80" s="206"/>
      <c r="H80" s="207"/>
      <c r="I80" s="207"/>
      <c r="J80" s="207"/>
      <c r="K80" s="207"/>
      <c r="L80" s="207"/>
      <c r="M80" s="254" t="str">
        <f>IF(SUM(EXPENDITURE[[#This Row],[6]:[9]])=0,"",SUM(EXPENDITURE[[#This Row],[6]:[9]]))</f>
        <v/>
      </c>
      <c r="N80" s="206"/>
      <c r="O80" s="206"/>
      <c r="P80" s="206"/>
      <c r="Q80" s="206"/>
      <c r="R80" s="206"/>
      <c r="S80" s="206"/>
      <c r="T80" s="206"/>
      <c r="U80" s="206"/>
      <c r="V80" s="206"/>
      <c r="W80" s="206"/>
      <c r="X80" s="206"/>
      <c r="Y80" s="208"/>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94">
        <f t="shared" si="25"/>
        <v>0</v>
      </c>
    </row>
    <row r="81" spans="1:50" ht="18" x14ac:dyDescent="0.35">
      <c r="A81" s="209">
        <f>IF(EXPENDITURE[[#This Row],[1]]="",0,1)</f>
        <v>0</v>
      </c>
      <c r="B81" s="98" t="str">
        <f>IF(D81="","",D81&amp;"_"&amp;COUNTIF($D$13:D81,D81))</f>
        <v/>
      </c>
      <c r="C81" s="95" t="str">
        <f t="shared" si="24"/>
        <v/>
      </c>
      <c r="D81" s="204"/>
      <c r="E81" s="205"/>
      <c r="F81" s="205"/>
      <c r="G81" s="206"/>
      <c r="H81" s="207"/>
      <c r="I81" s="207"/>
      <c r="J81" s="207"/>
      <c r="K81" s="207"/>
      <c r="L81" s="207"/>
      <c r="M81" s="254" t="str">
        <f>IF(SUM(EXPENDITURE[[#This Row],[6]:[9]])=0,"",SUM(EXPENDITURE[[#This Row],[6]:[9]]))</f>
        <v/>
      </c>
      <c r="N81" s="206"/>
      <c r="O81" s="206"/>
      <c r="P81" s="206"/>
      <c r="Q81" s="206"/>
      <c r="R81" s="206"/>
      <c r="S81" s="206"/>
      <c r="T81" s="206"/>
      <c r="U81" s="206"/>
      <c r="V81" s="206"/>
      <c r="W81" s="206"/>
      <c r="X81" s="206"/>
      <c r="Y81" s="208"/>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94">
        <f t="shared" si="25"/>
        <v>0</v>
      </c>
    </row>
    <row r="82" spans="1:50" ht="18" x14ac:dyDescent="0.35">
      <c r="A82" s="209">
        <f>IF(EXPENDITURE[[#This Row],[1]]="",0,1)</f>
        <v>0</v>
      </c>
      <c r="B82" s="98" t="str">
        <f>IF(D82="","",D82&amp;"_"&amp;COUNTIF($D$13:D82,D82))</f>
        <v/>
      </c>
      <c r="C82" s="95" t="str">
        <f t="shared" si="24"/>
        <v/>
      </c>
      <c r="D82" s="204"/>
      <c r="E82" s="205"/>
      <c r="F82" s="205"/>
      <c r="G82" s="206"/>
      <c r="H82" s="207"/>
      <c r="I82" s="207"/>
      <c r="J82" s="207"/>
      <c r="K82" s="207"/>
      <c r="L82" s="207"/>
      <c r="M82" s="254" t="str">
        <f>IF(SUM(EXPENDITURE[[#This Row],[6]:[9]])=0,"",SUM(EXPENDITURE[[#This Row],[6]:[9]]))</f>
        <v/>
      </c>
      <c r="N82" s="206"/>
      <c r="O82" s="206"/>
      <c r="P82" s="206"/>
      <c r="Q82" s="206"/>
      <c r="R82" s="206"/>
      <c r="S82" s="206"/>
      <c r="T82" s="206"/>
      <c r="U82" s="206"/>
      <c r="V82" s="206"/>
      <c r="W82" s="206"/>
      <c r="X82" s="206"/>
      <c r="Y82" s="208"/>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94">
        <f t="shared" si="25"/>
        <v>0</v>
      </c>
    </row>
    <row r="83" spans="1:50" ht="18" x14ac:dyDescent="0.35">
      <c r="A83" s="209">
        <f>IF(EXPENDITURE[[#This Row],[1]]="",0,1)</f>
        <v>0</v>
      </c>
      <c r="B83" s="98" t="str">
        <f>IF(D83="","",D83&amp;"_"&amp;COUNTIF($D$13:D83,D83))</f>
        <v/>
      </c>
      <c r="C83" s="95" t="str">
        <f t="shared" si="24"/>
        <v/>
      </c>
      <c r="D83" s="204"/>
      <c r="E83" s="205"/>
      <c r="F83" s="205"/>
      <c r="G83" s="206"/>
      <c r="H83" s="207"/>
      <c r="I83" s="207"/>
      <c r="J83" s="207"/>
      <c r="K83" s="207"/>
      <c r="L83" s="207"/>
      <c r="M83" s="254" t="str">
        <f>IF(SUM(EXPENDITURE[[#This Row],[6]:[9]])=0,"",SUM(EXPENDITURE[[#This Row],[6]:[9]]))</f>
        <v/>
      </c>
      <c r="N83" s="206"/>
      <c r="O83" s="206"/>
      <c r="P83" s="206"/>
      <c r="Q83" s="206"/>
      <c r="R83" s="206"/>
      <c r="S83" s="206"/>
      <c r="T83" s="206"/>
      <c r="U83" s="206"/>
      <c r="V83" s="206"/>
      <c r="W83" s="206"/>
      <c r="X83" s="206"/>
      <c r="Y83" s="208"/>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94">
        <f t="shared" si="25"/>
        <v>0</v>
      </c>
    </row>
    <row r="84" spans="1:50" ht="18" x14ac:dyDescent="0.35">
      <c r="A84" s="209">
        <f>IF(EXPENDITURE[[#This Row],[1]]="",0,1)</f>
        <v>0</v>
      </c>
      <c r="B84" s="98" t="str">
        <f>IF(D84="","",D84&amp;"_"&amp;COUNTIF($D$13:D84,D84))</f>
        <v/>
      </c>
      <c r="C84" s="95" t="str">
        <f t="shared" si="24"/>
        <v/>
      </c>
      <c r="D84" s="204"/>
      <c r="E84" s="205"/>
      <c r="F84" s="205"/>
      <c r="G84" s="206"/>
      <c r="H84" s="207"/>
      <c r="I84" s="207"/>
      <c r="J84" s="207"/>
      <c r="K84" s="207"/>
      <c r="L84" s="207"/>
      <c r="M84" s="254" t="str">
        <f>IF(SUM(EXPENDITURE[[#This Row],[6]:[9]])=0,"",SUM(EXPENDITURE[[#This Row],[6]:[9]]))</f>
        <v/>
      </c>
      <c r="N84" s="206"/>
      <c r="O84" s="206"/>
      <c r="P84" s="206"/>
      <c r="Q84" s="206"/>
      <c r="R84" s="206"/>
      <c r="S84" s="206"/>
      <c r="T84" s="206"/>
      <c r="U84" s="206"/>
      <c r="V84" s="206"/>
      <c r="W84" s="206"/>
      <c r="X84" s="206"/>
      <c r="Y84" s="208"/>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94">
        <f t="shared" si="25"/>
        <v>0</v>
      </c>
    </row>
    <row r="85" spans="1:50" ht="18" x14ac:dyDescent="0.35">
      <c r="A85" s="209">
        <f>IF(EXPENDITURE[[#This Row],[1]]="",0,1)</f>
        <v>0</v>
      </c>
      <c r="B85" s="98" t="str">
        <f>IF(D85="","",D85&amp;"_"&amp;COUNTIF($D$13:D85,D85))</f>
        <v/>
      </c>
      <c r="C85" s="95" t="str">
        <f t="shared" si="24"/>
        <v/>
      </c>
      <c r="D85" s="204"/>
      <c r="E85" s="205"/>
      <c r="F85" s="205"/>
      <c r="G85" s="206"/>
      <c r="H85" s="207"/>
      <c r="I85" s="207"/>
      <c r="J85" s="207"/>
      <c r="K85" s="207"/>
      <c r="L85" s="207"/>
      <c r="M85" s="254" t="str">
        <f>IF(SUM(EXPENDITURE[[#This Row],[6]:[9]])=0,"",SUM(EXPENDITURE[[#This Row],[6]:[9]]))</f>
        <v/>
      </c>
      <c r="N85" s="206"/>
      <c r="O85" s="206"/>
      <c r="P85" s="206"/>
      <c r="Q85" s="206"/>
      <c r="R85" s="206"/>
      <c r="S85" s="206"/>
      <c r="T85" s="206"/>
      <c r="U85" s="206"/>
      <c r="V85" s="206"/>
      <c r="W85" s="206"/>
      <c r="X85" s="206"/>
      <c r="Y85" s="208"/>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94">
        <f t="shared" si="25"/>
        <v>0</v>
      </c>
    </row>
    <row r="86" spans="1:50" ht="18" x14ac:dyDescent="0.35">
      <c r="A86" s="209">
        <f>IF(EXPENDITURE[[#This Row],[1]]="",0,1)</f>
        <v>0</v>
      </c>
      <c r="B86" s="98" t="str">
        <f>IF(D86="","",D86&amp;"_"&amp;COUNTIF($D$13:D86,D86))</f>
        <v/>
      </c>
      <c r="C86" s="95" t="str">
        <f t="shared" si="24"/>
        <v/>
      </c>
      <c r="D86" s="204"/>
      <c r="E86" s="205"/>
      <c r="F86" s="205"/>
      <c r="G86" s="206"/>
      <c r="H86" s="207"/>
      <c r="I86" s="207"/>
      <c r="J86" s="207"/>
      <c r="K86" s="207"/>
      <c r="L86" s="207"/>
      <c r="M86" s="254" t="str">
        <f>IF(SUM(EXPENDITURE[[#This Row],[6]:[9]])=0,"",SUM(EXPENDITURE[[#This Row],[6]:[9]]))</f>
        <v/>
      </c>
      <c r="N86" s="206"/>
      <c r="O86" s="206"/>
      <c r="P86" s="206"/>
      <c r="Q86" s="206"/>
      <c r="R86" s="206"/>
      <c r="S86" s="206"/>
      <c r="T86" s="206"/>
      <c r="U86" s="206"/>
      <c r="V86" s="206"/>
      <c r="W86" s="206"/>
      <c r="X86" s="206"/>
      <c r="Y86" s="208"/>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94">
        <f t="shared" si="25"/>
        <v>0</v>
      </c>
    </row>
    <row r="87" spans="1:50" ht="18" x14ac:dyDescent="0.35">
      <c r="A87" s="209">
        <f>IF(EXPENDITURE[[#This Row],[1]]="",0,1)</f>
        <v>0</v>
      </c>
      <c r="B87" s="98" t="str">
        <f>IF(D87="","",D87&amp;"_"&amp;COUNTIF($D$13:D87,D87))</f>
        <v/>
      </c>
      <c r="C87" s="95" t="str">
        <f t="shared" si="24"/>
        <v/>
      </c>
      <c r="D87" s="204"/>
      <c r="E87" s="205"/>
      <c r="F87" s="205"/>
      <c r="G87" s="206"/>
      <c r="H87" s="207"/>
      <c r="I87" s="207"/>
      <c r="J87" s="207"/>
      <c r="K87" s="207"/>
      <c r="L87" s="207"/>
      <c r="M87" s="254" t="str">
        <f>IF(SUM(EXPENDITURE[[#This Row],[6]:[9]])=0,"",SUM(EXPENDITURE[[#This Row],[6]:[9]]))</f>
        <v/>
      </c>
      <c r="N87" s="206"/>
      <c r="O87" s="206"/>
      <c r="P87" s="206"/>
      <c r="Q87" s="206"/>
      <c r="R87" s="206"/>
      <c r="S87" s="206"/>
      <c r="T87" s="206"/>
      <c r="U87" s="206"/>
      <c r="V87" s="206"/>
      <c r="W87" s="206"/>
      <c r="X87" s="206"/>
      <c r="Y87" s="208"/>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94">
        <f t="shared" si="25"/>
        <v>0</v>
      </c>
    </row>
    <row r="88" spans="1:50" ht="18" x14ac:dyDescent="0.35">
      <c r="A88" s="209">
        <f>IF(EXPENDITURE[[#This Row],[1]]="",0,1)</f>
        <v>0</v>
      </c>
      <c r="B88" s="98" t="str">
        <f>IF(D88="","",D88&amp;"_"&amp;COUNTIF($D$13:D88,D88))</f>
        <v/>
      </c>
      <c r="C88" s="95" t="str">
        <f t="shared" si="24"/>
        <v/>
      </c>
      <c r="D88" s="204"/>
      <c r="E88" s="205"/>
      <c r="F88" s="205"/>
      <c r="G88" s="206"/>
      <c r="H88" s="207"/>
      <c r="I88" s="207"/>
      <c r="J88" s="207"/>
      <c r="K88" s="207"/>
      <c r="L88" s="207"/>
      <c r="M88" s="254" t="str">
        <f>IF(SUM(EXPENDITURE[[#This Row],[6]:[9]])=0,"",SUM(EXPENDITURE[[#This Row],[6]:[9]]))</f>
        <v/>
      </c>
      <c r="N88" s="206"/>
      <c r="O88" s="206"/>
      <c r="P88" s="206"/>
      <c r="Q88" s="206"/>
      <c r="R88" s="206"/>
      <c r="S88" s="206"/>
      <c r="T88" s="206"/>
      <c r="U88" s="206"/>
      <c r="V88" s="206"/>
      <c r="W88" s="206"/>
      <c r="X88" s="206"/>
      <c r="Y88" s="208"/>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94">
        <f t="shared" si="25"/>
        <v>0</v>
      </c>
    </row>
    <row r="89" spans="1:50" ht="18" x14ac:dyDescent="0.35">
      <c r="A89" s="209">
        <f>IF(EXPENDITURE[[#This Row],[1]]="",0,1)</f>
        <v>0</v>
      </c>
      <c r="B89" s="98" t="str">
        <f>IF(D89="","",D89&amp;"_"&amp;COUNTIF($D$13:D89,D89))</f>
        <v/>
      </c>
      <c r="C89" s="95" t="str">
        <f t="shared" si="24"/>
        <v/>
      </c>
      <c r="D89" s="204"/>
      <c r="E89" s="205"/>
      <c r="F89" s="205"/>
      <c r="G89" s="206"/>
      <c r="H89" s="207"/>
      <c r="I89" s="207"/>
      <c r="J89" s="207"/>
      <c r="K89" s="207"/>
      <c r="L89" s="207"/>
      <c r="M89" s="254" t="str">
        <f>IF(SUM(EXPENDITURE[[#This Row],[6]:[9]])=0,"",SUM(EXPENDITURE[[#This Row],[6]:[9]]))</f>
        <v/>
      </c>
      <c r="N89" s="206"/>
      <c r="O89" s="206"/>
      <c r="P89" s="206"/>
      <c r="Q89" s="206"/>
      <c r="R89" s="206"/>
      <c r="S89" s="206"/>
      <c r="T89" s="206"/>
      <c r="U89" s="206"/>
      <c r="V89" s="206"/>
      <c r="W89" s="206"/>
      <c r="X89" s="206"/>
      <c r="Y89" s="208"/>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94">
        <f t="shared" si="25"/>
        <v>0</v>
      </c>
    </row>
    <row r="90" spans="1:50" ht="18" x14ac:dyDescent="0.35">
      <c r="A90" s="209">
        <f>IF(EXPENDITURE[[#This Row],[1]]="",0,1)</f>
        <v>0</v>
      </c>
      <c r="B90" s="98" t="str">
        <f>IF(D90="","",D90&amp;"_"&amp;COUNTIF($D$13:D90,D90))</f>
        <v/>
      </c>
      <c r="C90" s="95" t="str">
        <f t="shared" si="24"/>
        <v/>
      </c>
      <c r="D90" s="204"/>
      <c r="E90" s="205"/>
      <c r="F90" s="205"/>
      <c r="G90" s="206"/>
      <c r="H90" s="207"/>
      <c r="I90" s="207"/>
      <c r="J90" s="207"/>
      <c r="K90" s="207"/>
      <c r="L90" s="207"/>
      <c r="M90" s="254" t="str">
        <f>IF(SUM(EXPENDITURE[[#This Row],[6]:[9]])=0,"",SUM(EXPENDITURE[[#This Row],[6]:[9]]))</f>
        <v/>
      </c>
      <c r="N90" s="206"/>
      <c r="O90" s="206"/>
      <c r="P90" s="206"/>
      <c r="Q90" s="206"/>
      <c r="R90" s="206"/>
      <c r="S90" s="206"/>
      <c r="T90" s="206"/>
      <c r="U90" s="206"/>
      <c r="V90" s="206"/>
      <c r="W90" s="206"/>
      <c r="X90" s="206"/>
      <c r="Y90" s="208"/>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94">
        <f t="shared" si="25"/>
        <v>0</v>
      </c>
    </row>
    <row r="91" spans="1:50" ht="18" x14ac:dyDescent="0.35">
      <c r="A91" s="209">
        <f>IF(EXPENDITURE[[#This Row],[1]]="",0,1)</f>
        <v>0</v>
      </c>
      <c r="B91" s="98" t="str">
        <f>IF(D91="","",D91&amp;"_"&amp;COUNTIF($D$13:D91,D91))</f>
        <v/>
      </c>
      <c r="C91" s="95" t="str">
        <f t="shared" ref="C91:C154" si="26">IF(D91="","",C90+1)</f>
        <v/>
      </c>
      <c r="D91" s="204"/>
      <c r="E91" s="205"/>
      <c r="F91" s="205"/>
      <c r="G91" s="206"/>
      <c r="H91" s="207"/>
      <c r="I91" s="207"/>
      <c r="J91" s="207"/>
      <c r="K91" s="207"/>
      <c r="L91" s="207"/>
      <c r="M91" s="254" t="str">
        <f>IF(SUM(EXPENDITURE[[#This Row],[6]:[9]])=0,"",SUM(EXPENDITURE[[#This Row],[6]:[9]]))</f>
        <v/>
      </c>
      <c r="N91" s="206"/>
      <c r="O91" s="206"/>
      <c r="P91" s="206"/>
      <c r="Q91" s="206"/>
      <c r="R91" s="206"/>
      <c r="S91" s="206"/>
      <c r="T91" s="206"/>
      <c r="U91" s="206"/>
      <c r="V91" s="206"/>
      <c r="W91" s="206"/>
      <c r="X91" s="206"/>
      <c r="Y91" s="208"/>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94">
        <f t="shared" si="25"/>
        <v>0</v>
      </c>
    </row>
    <row r="92" spans="1:50" ht="18" x14ac:dyDescent="0.35">
      <c r="A92" s="209">
        <f>IF(EXPENDITURE[[#This Row],[1]]="",0,1)</f>
        <v>0</v>
      </c>
      <c r="B92" s="98" t="str">
        <f>IF(D92="","",D92&amp;"_"&amp;COUNTIF($D$13:D92,D92))</f>
        <v/>
      </c>
      <c r="C92" s="95" t="str">
        <f t="shared" si="26"/>
        <v/>
      </c>
      <c r="D92" s="204"/>
      <c r="E92" s="205"/>
      <c r="F92" s="205"/>
      <c r="G92" s="206"/>
      <c r="H92" s="207"/>
      <c r="I92" s="207"/>
      <c r="J92" s="207"/>
      <c r="K92" s="207"/>
      <c r="L92" s="207"/>
      <c r="M92" s="254" t="str">
        <f>IF(SUM(EXPENDITURE[[#This Row],[6]:[9]])=0,"",SUM(EXPENDITURE[[#This Row],[6]:[9]]))</f>
        <v/>
      </c>
      <c r="N92" s="206"/>
      <c r="O92" s="206"/>
      <c r="P92" s="206"/>
      <c r="Q92" s="206"/>
      <c r="R92" s="206"/>
      <c r="S92" s="206"/>
      <c r="T92" s="206"/>
      <c r="U92" s="206"/>
      <c r="V92" s="206"/>
      <c r="W92" s="206"/>
      <c r="X92" s="206"/>
      <c r="Y92" s="208"/>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94">
        <f t="shared" si="25"/>
        <v>0</v>
      </c>
    </row>
    <row r="93" spans="1:50" ht="18" x14ac:dyDescent="0.35">
      <c r="A93" s="209">
        <f>IF(EXPENDITURE[[#This Row],[1]]="",0,1)</f>
        <v>0</v>
      </c>
      <c r="B93" s="98" t="str">
        <f>IF(D93="","",D93&amp;"_"&amp;COUNTIF($D$13:D93,D93))</f>
        <v/>
      </c>
      <c r="C93" s="95" t="str">
        <f t="shared" si="26"/>
        <v/>
      </c>
      <c r="D93" s="204"/>
      <c r="E93" s="205"/>
      <c r="F93" s="205"/>
      <c r="G93" s="206"/>
      <c r="H93" s="207"/>
      <c r="I93" s="207"/>
      <c r="J93" s="207"/>
      <c r="K93" s="207"/>
      <c r="L93" s="207"/>
      <c r="M93" s="254" t="str">
        <f>IF(SUM(EXPENDITURE[[#This Row],[6]:[9]])=0,"",SUM(EXPENDITURE[[#This Row],[6]:[9]]))</f>
        <v/>
      </c>
      <c r="N93" s="206"/>
      <c r="O93" s="206"/>
      <c r="P93" s="206"/>
      <c r="Q93" s="206"/>
      <c r="R93" s="206"/>
      <c r="S93" s="206"/>
      <c r="T93" s="206"/>
      <c r="U93" s="206"/>
      <c r="V93" s="206"/>
      <c r="W93" s="206"/>
      <c r="X93" s="206"/>
      <c r="Y93" s="208"/>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94">
        <f t="shared" si="25"/>
        <v>0</v>
      </c>
    </row>
    <row r="94" spans="1:50" ht="18" x14ac:dyDescent="0.35">
      <c r="A94" s="209">
        <f>IF(EXPENDITURE[[#This Row],[1]]="",0,1)</f>
        <v>0</v>
      </c>
      <c r="B94" s="98" t="str">
        <f>IF(D94="","",D94&amp;"_"&amp;COUNTIF($D$13:D94,D94))</f>
        <v/>
      </c>
      <c r="C94" s="95" t="str">
        <f t="shared" si="26"/>
        <v/>
      </c>
      <c r="D94" s="204"/>
      <c r="E94" s="205"/>
      <c r="F94" s="205"/>
      <c r="G94" s="206"/>
      <c r="H94" s="207"/>
      <c r="I94" s="207"/>
      <c r="J94" s="207"/>
      <c r="K94" s="207"/>
      <c r="L94" s="207"/>
      <c r="M94" s="254" t="str">
        <f>IF(SUM(EXPENDITURE[[#This Row],[6]:[9]])=0,"",SUM(EXPENDITURE[[#This Row],[6]:[9]]))</f>
        <v/>
      </c>
      <c r="N94" s="206"/>
      <c r="O94" s="206"/>
      <c r="P94" s="206"/>
      <c r="Q94" s="206"/>
      <c r="R94" s="206"/>
      <c r="S94" s="206"/>
      <c r="T94" s="206"/>
      <c r="U94" s="206"/>
      <c r="V94" s="206"/>
      <c r="W94" s="206"/>
      <c r="X94" s="206"/>
      <c r="Y94" s="208"/>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94">
        <f t="shared" si="25"/>
        <v>0</v>
      </c>
    </row>
    <row r="95" spans="1:50" ht="18" x14ac:dyDescent="0.35">
      <c r="A95" s="209">
        <f>IF(EXPENDITURE[[#This Row],[1]]="",0,1)</f>
        <v>0</v>
      </c>
      <c r="B95" s="98" t="str">
        <f>IF(D95="","",D95&amp;"_"&amp;COUNTIF($D$13:D95,D95))</f>
        <v/>
      </c>
      <c r="C95" s="95" t="str">
        <f t="shared" si="26"/>
        <v/>
      </c>
      <c r="D95" s="204"/>
      <c r="E95" s="205"/>
      <c r="F95" s="205"/>
      <c r="G95" s="206"/>
      <c r="H95" s="207"/>
      <c r="I95" s="207"/>
      <c r="J95" s="207"/>
      <c r="K95" s="207"/>
      <c r="L95" s="207"/>
      <c r="M95" s="254" t="str">
        <f>IF(SUM(EXPENDITURE[[#This Row],[6]:[9]])=0,"",SUM(EXPENDITURE[[#This Row],[6]:[9]]))</f>
        <v/>
      </c>
      <c r="N95" s="206"/>
      <c r="O95" s="206"/>
      <c r="P95" s="206"/>
      <c r="Q95" s="206"/>
      <c r="R95" s="206"/>
      <c r="S95" s="206"/>
      <c r="T95" s="206"/>
      <c r="U95" s="206"/>
      <c r="V95" s="206"/>
      <c r="W95" s="206"/>
      <c r="X95" s="206"/>
      <c r="Y95" s="208"/>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94">
        <f t="shared" si="25"/>
        <v>0</v>
      </c>
    </row>
    <row r="96" spans="1:50" ht="18" x14ac:dyDescent="0.35">
      <c r="A96" s="209">
        <f>IF(EXPENDITURE[[#This Row],[1]]="",0,1)</f>
        <v>0</v>
      </c>
      <c r="B96" s="98" t="str">
        <f>IF(D96="","",D96&amp;"_"&amp;COUNTIF($D$13:D96,D96))</f>
        <v/>
      </c>
      <c r="C96" s="95" t="str">
        <f t="shared" si="26"/>
        <v/>
      </c>
      <c r="D96" s="204"/>
      <c r="E96" s="205"/>
      <c r="F96" s="205"/>
      <c r="G96" s="206"/>
      <c r="H96" s="207"/>
      <c r="I96" s="207"/>
      <c r="J96" s="207"/>
      <c r="K96" s="207"/>
      <c r="L96" s="207"/>
      <c r="M96" s="254" t="str">
        <f>IF(SUM(EXPENDITURE[[#This Row],[6]:[9]])=0,"",SUM(EXPENDITURE[[#This Row],[6]:[9]]))</f>
        <v/>
      </c>
      <c r="N96" s="206"/>
      <c r="O96" s="206"/>
      <c r="P96" s="206"/>
      <c r="Q96" s="206"/>
      <c r="R96" s="206"/>
      <c r="S96" s="206"/>
      <c r="T96" s="206"/>
      <c r="U96" s="206"/>
      <c r="V96" s="206"/>
      <c r="W96" s="206"/>
      <c r="X96" s="206"/>
      <c r="Y96" s="208"/>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94">
        <f t="shared" si="25"/>
        <v>0</v>
      </c>
    </row>
    <row r="97" spans="1:50" ht="18" x14ac:dyDescent="0.35">
      <c r="A97" s="209">
        <f>IF(EXPENDITURE[[#This Row],[1]]="",0,1)</f>
        <v>0</v>
      </c>
      <c r="B97" s="98" t="str">
        <f>IF(D97="","",D97&amp;"_"&amp;COUNTIF($D$13:D97,D97))</f>
        <v/>
      </c>
      <c r="C97" s="95" t="str">
        <f t="shared" si="26"/>
        <v/>
      </c>
      <c r="D97" s="204"/>
      <c r="E97" s="205"/>
      <c r="F97" s="205"/>
      <c r="G97" s="206"/>
      <c r="H97" s="207"/>
      <c r="I97" s="207"/>
      <c r="J97" s="207"/>
      <c r="K97" s="207"/>
      <c r="L97" s="207"/>
      <c r="M97" s="254" t="str">
        <f>IF(SUM(EXPENDITURE[[#This Row],[6]:[9]])=0,"",SUM(EXPENDITURE[[#This Row],[6]:[9]]))</f>
        <v/>
      </c>
      <c r="N97" s="206"/>
      <c r="O97" s="206"/>
      <c r="P97" s="206"/>
      <c r="Q97" s="206"/>
      <c r="R97" s="206"/>
      <c r="S97" s="206"/>
      <c r="T97" s="206"/>
      <c r="U97" s="206"/>
      <c r="V97" s="206"/>
      <c r="W97" s="206"/>
      <c r="X97" s="206"/>
      <c r="Y97" s="208"/>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94">
        <f t="shared" si="25"/>
        <v>0</v>
      </c>
    </row>
    <row r="98" spans="1:50" ht="18" x14ac:dyDescent="0.35">
      <c r="A98" s="209">
        <f>IF(EXPENDITURE[[#This Row],[1]]="",0,1)</f>
        <v>0</v>
      </c>
      <c r="B98" s="98" t="str">
        <f>IF(D98="","",D98&amp;"_"&amp;COUNTIF($D$13:D98,D98))</f>
        <v/>
      </c>
      <c r="C98" s="95" t="str">
        <f t="shared" si="26"/>
        <v/>
      </c>
      <c r="D98" s="204"/>
      <c r="E98" s="205"/>
      <c r="F98" s="205"/>
      <c r="G98" s="206"/>
      <c r="H98" s="207"/>
      <c r="I98" s="207"/>
      <c r="J98" s="207"/>
      <c r="K98" s="207"/>
      <c r="L98" s="207"/>
      <c r="M98" s="254" t="str">
        <f>IF(SUM(EXPENDITURE[[#This Row],[6]:[9]])=0,"",SUM(EXPENDITURE[[#This Row],[6]:[9]]))</f>
        <v/>
      </c>
      <c r="N98" s="206"/>
      <c r="O98" s="206"/>
      <c r="P98" s="206"/>
      <c r="Q98" s="206"/>
      <c r="R98" s="206"/>
      <c r="S98" s="206"/>
      <c r="T98" s="206"/>
      <c r="U98" s="206"/>
      <c r="V98" s="206"/>
      <c r="W98" s="206"/>
      <c r="X98" s="206"/>
      <c r="Y98" s="208"/>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94">
        <f t="shared" si="25"/>
        <v>0</v>
      </c>
    </row>
    <row r="99" spans="1:50" ht="18" x14ac:dyDescent="0.35">
      <c r="A99" s="209">
        <f>IF(EXPENDITURE[[#This Row],[1]]="",0,1)</f>
        <v>0</v>
      </c>
      <c r="B99" s="98" t="str">
        <f>IF(D99="","",D99&amp;"_"&amp;COUNTIF($D$13:D99,D99))</f>
        <v/>
      </c>
      <c r="C99" s="95" t="str">
        <f t="shared" si="26"/>
        <v/>
      </c>
      <c r="D99" s="204"/>
      <c r="E99" s="205"/>
      <c r="F99" s="205"/>
      <c r="G99" s="206"/>
      <c r="H99" s="207"/>
      <c r="I99" s="207"/>
      <c r="J99" s="207"/>
      <c r="K99" s="207"/>
      <c r="L99" s="207"/>
      <c r="M99" s="254" t="str">
        <f>IF(SUM(EXPENDITURE[[#This Row],[6]:[9]])=0,"",SUM(EXPENDITURE[[#This Row],[6]:[9]]))</f>
        <v/>
      </c>
      <c r="N99" s="206"/>
      <c r="O99" s="206"/>
      <c r="P99" s="206"/>
      <c r="Q99" s="206"/>
      <c r="R99" s="206"/>
      <c r="S99" s="206"/>
      <c r="T99" s="206"/>
      <c r="U99" s="206"/>
      <c r="V99" s="206"/>
      <c r="W99" s="206"/>
      <c r="X99" s="206"/>
      <c r="Y99" s="208"/>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94">
        <f t="shared" si="25"/>
        <v>0</v>
      </c>
    </row>
    <row r="100" spans="1:50" ht="18" x14ac:dyDescent="0.35">
      <c r="A100" s="209">
        <f>IF(EXPENDITURE[[#This Row],[1]]="",0,1)</f>
        <v>0</v>
      </c>
      <c r="B100" s="98" t="str">
        <f>IF(D100="","",D100&amp;"_"&amp;COUNTIF($D$13:D100,D100))</f>
        <v/>
      </c>
      <c r="C100" s="95" t="str">
        <f t="shared" si="26"/>
        <v/>
      </c>
      <c r="D100" s="204"/>
      <c r="E100" s="205"/>
      <c r="F100" s="205"/>
      <c r="G100" s="206"/>
      <c r="H100" s="207"/>
      <c r="I100" s="207"/>
      <c r="J100" s="207"/>
      <c r="K100" s="207"/>
      <c r="L100" s="207"/>
      <c r="M100" s="254" t="str">
        <f>IF(SUM(EXPENDITURE[[#This Row],[6]:[9]])=0,"",SUM(EXPENDITURE[[#This Row],[6]:[9]]))</f>
        <v/>
      </c>
      <c r="N100" s="206"/>
      <c r="O100" s="206"/>
      <c r="P100" s="206"/>
      <c r="Q100" s="206"/>
      <c r="R100" s="206"/>
      <c r="S100" s="206"/>
      <c r="T100" s="206"/>
      <c r="U100" s="206"/>
      <c r="V100" s="206"/>
      <c r="W100" s="206"/>
      <c r="X100" s="206"/>
      <c r="Y100" s="208"/>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94">
        <f t="shared" si="25"/>
        <v>0</v>
      </c>
    </row>
    <row r="101" spans="1:50" ht="18" x14ac:dyDescent="0.35">
      <c r="A101" s="209">
        <f>IF(EXPENDITURE[[#This Row],[1]]="",0,1)</f>
        <v>0</v>
      </c>
      <c r="B101" s="98" t="str">
        <f>IF(D101="","",D101&amp;"_"&amp;COUNTIF($D$13:D101,D101))</f>
        <v/>
      </c>
      <c r="C101" s="95" t="str">
        <f t="shared" si="26"/>
        <v/>
      </c>
      <c r="D101" s="204"/>
      <c r="E101" s="205"/>
      <c r="F101" s="205"/>
      <c r="G101" s="206"/>
      <c r="H101" s="207"/>
      <c r="I101" s="207"/>
      <c r="J101" s="207"/>
      <c r="K101" s="207"/>
      <c r="L101" s="207"/>
      <c r="M101" s="254" t="str">
        <f>IF(SUM(EXPENDITURE[[#This Row],[6]:[9]])=0,"",SUM(EXPENDITURE[[#This Row],[6]:[9]]))</f>
        <v/>
      </c>
      <c r="N101" s="206"/>
      <c r="O101" s="206"/>
      <c r="P101" s="206"/>
      <c r="Q101" s="206"/>
      <c r="R101" s="206"/>
      <c r="S101" s="206"/>
      <c r="T101" s="206"/>
      <c r="U101" s="206"/>
      <c r="V101" s="206"/>
      <c r="W101" s="206"/>
      <c r="X101" s="206"/>
      <c r="Y101" s="208"/>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94">
        <f t="shared" si="25"/>
        <v>0</v>
      </c>
    </row>
    <row r="102" spans="1:50" ht="18" x14ac:dyDescent="0.35">
      <c r="A102" s="209">
        <f>IF(EXPENDITURE[[#This Row],[1]]="",0,1)</f>
        <v>0</v>
      </c>
      <c r="B102" s="98" t="str">
        <f>IF(D102="","",D102&amp;"_"&amp;COUNTIF($D$13:D102,D102))</f>
        <v/>
      </c>
      <c r="C102" s="95" t="str">
        <f t="shared" si="26"/>
        <v/>
      </c>
      <c r="D102" s="204"/>
      <c r="E102" s="205"/>
      <c r="F102" s="205"/>
      <c r="G102" s="206"/>
      <c r="H102" s="207"/>
      <c r="I102" s="207"/>
      <c r="J102" s="207"/>
      <c r="K102" s="207"/>
      <c r="L102" s="207"/>
      <c r="M102" s="254" t="str">
        <f>IF(SUM(EXPENDITURE[[#This Row],[6]:[9]])=0,"",SUM(EXPENDITURE[[#This Row],[6]:[9]]))</f>
        <v/>
      </c>
      <c r="N102" s="206"/>
      <c r="O102" s="206"/>
      <c r="P102" s="206"/>
      <c r="Q102" s="206"/>
      <c r="R102" s="206"/>
      <c r="S102" s="206"/>
      <c r="T102" s="206"/>
      <c r="U102" s="206"/>
      <c r="V102" s="206"/>
      <c r="W102" s="206"/>
      <c r="X102" s="206"/>
      <c r="Y102" s="208"/>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94">
        <f t="shared" si="25"/>
        <v>0</v>
      </c>
    </row>
    <row r="103" spans="1:50" ht="18" x14ac:dyDescent="0.35">
      <c r="A103" s="209">
        <f>IF(EXPENDITURE[[#This Row],[1]]="",0,1)</f>
        <v>0</v>
      </c>
      <c r="B103" s="98" t="str">
        <f>IF(D103="","",D103&amp;"_"&amp;COUNTIF($D$13:D103,D103))</f>
        <v/>
      </c>
      <c r="C103" s="95" t="str">
        <f t="shared" si="26"/>
        <v/>
      </c>
      <c r="D103" s="204"/>
      <c r="E103" s="205"/>
      <c r="F103" s="205"/>
      <c r="G103" s="206"/>
      <c r="H103" s="207"/>
      <c r="I103" s="207"/>
      <c r="J103" s="207"/>
      <c r="K103" s="207"/>
      <c r="L103" s="207"/>
      <c r="M103" s="254" t="str">
        <f>IF(SUM(EXPENDITURE[[#This Row],[6]:[9]])=0,"",SUM(EXPENDITURE[[#This Row],[6]:[9]]))</f>
        <v/>
      </c>
      <c r="N103" s="206"/>
      <c r="O103" s="206"/>
      <c r="P103" s="206"/>
      <c r="Q103" s="206"/>
      <c r="R103" s="206"/>
      <c r="S103" s="206"/>
      <c r="T103" s="206"/>
      <c r="U103" s="206"/>
      <c r="V103" s="206"/>
      <c r="W103" s="206"/>
      <c r="X103" s="206"/>
      <c r="Y103" s="208"/>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94">
        <f t="shared" si="25"/>
        <v>0</v>
      </c>
    </row>
    <row r="104" spans="1:50" ht="18" x14ac:dyDescent="0.35">
      <c r="A104" s="209">
        <f>IF(EXPENDITURE[[#This Row],[1]]="",0,1)</f>
        <v>0</v>
      </c>
      <c r="B104" s="98" t="str">
        <f>IF(D104="","",D104&amp;"_"&amp;COUNTIF($D$13:D104,D104))</f>
        <v/>
      </c>
      <c r="C104" s="95" t="str">
        <f t="shared" si="26"/>
        <v/>
      </c>
      <c r="D104" s="204"/>
      <c r="E104" s="205"/>
      <c r="F104" s="205"/>
      <c r="G104" s="206"/>
      <c r="H104" s="207"/>
      <c r="I104" s="207"/>
      <c r="J104" s="207"/>
      <c r="K104" s="207"/>
      <c r="L104" s="207"/>
      <c r="M104" s="254" t="str">
        <f>IF(SUM(EXPENDITURE[[#This Row],[6]:[9]])=0,"",SUM(EXPENDITURE[[#This Row],[6]:[9]]))</f>
        <v/>
      </c>
      <c r="N104" s="206"/>
      <c r="O104" s="206"/>
      <c r="P104" s="206"/>
      <c r="Q104" s="206"/>
      <c r="R104" s="206"/>
      <c r="S104" s="206"/>
      <c r="T104" s="206"/>
      <c r="U104" s="206"/>
      <c r="V104" s="206"/>
      <c r="W104" s="206"/>
      <c r="X104" s="206"/>
      <c r="Y104" s="208"/>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94">
        <f t="shared" si="25"/>
        <v>0</v>
      </c>
    </row>
    <row r="105" spans="1:50" ht="18" x14ac:dyDescent="0.35">
      <c r="A105" s="209">
        <f>IF(EXPENDITURE[[#This Row],[1]]="",0,1)</f>
        <v>0</v>
      </c>
      <c r="B105" s="98" t="str">
        <f>IF(D105="","",D105&amp;"_"&amp;COUNTIF($D$13:D105,D105))</f>
        <v/>
      </c>
      <c r="C105" s="95" t="str">
        <f t="shared" si="26"/>
        <v/>
      </c>
      <c r="D105" s="204"/>
      <c r="E105" s="205"/>
      <c r="F105" s="205"/>
      <c r="G105" s="206"/>
      <c r="H105" s="207"/>
      <c r="I105" s="207"/>
      <c r="J105" s="207"/>
      <c r="K105" s="207"/>
      <c r="L105" s="207"/>
      <c r="M105" s="254" t="str">
        <f>IF(SUM(EXPENDITURE[[#This Row],[6]:[9]])=0,"",SUM(EXPENDITURE[[#This Row],[6]:[9]]))</f>
        <v/>
      </c>
      <c r="N105" s="206"/>
      <c r="O105" s="206"/>
      <c r="P105" s="206"/>
      <c r="Q105" s="206"/>
      <c r="R105" s="206"/>
      <c r="S105" s="206"/>
      <c r="T105" s="206"/>
      <c r="U105" s="206"/>
      <c r="V105" s="206"/>
      <c r="W105" s="206"/>
      <c r="X105" s="206"/>
      <c r="Y105" s="208"/>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94">
        <f t="shared" si="25"/>
        <v>0</v>
      </c>
    </row>
    <row r="106" spans="1:50" ht="18" x14ac:dyDescent="0.35">
      <c r="A106" s="209">
        <f>IF(EXPENDITURE[[#This Row],[1]]="",0,1)</f>
        <v>0</v>
      </c>
      <c r="B106" s="98" t="str">
        <f>IF(D106="","",D106&amp;"_"&amp;COUNTIF($D$13:D106,D106))</f>
        <v/>
      </c>
      <c r="C106" s="95" t="str">
        <f t="shared" si="26"/>
        <v/>
      </c>
      <c r="D106" s="204"/>
      <c r="E106" s="205"/>
      <c r="F106" s="205"/>
      <c r="G106" s="206"/>
      <c r="H106" s="207"/>
      <c r="I106" s="207"/>
      <c r="J106" s="207"/>
      <c r="K106" s="207"/>
      <c r="L106" s="207"/>
      <c r="M106" s="254" t="str">
        <f>IF(SUM(EXPENDITURE[[#This Row],[6]:[9]])=0,"",SUM(EXPENDITURE[[#This Row],[6]:[9]]))</f>
        <v/>
      </c>
      <c r="N106" s="206"/>
      <c r="O106" s="206"/>
      <c r="P106" s="206"/>
      <c r="Q106" s="206"/>
      <c r="R106" s="206"/>
      <c r="S106" s="206"/>
      <c r="T106" s="206"/>
      <c r="U106" s="206"/>
      <c r="V106" s="206"/>
      <c r="W106" s="206"/>
      <c r="X106" s="206"/>
      <c r="Y106" s="208"/>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94">
        <f t="shared" si="25"/>
        <v>0</v>
      </c>
    </row>
    <row r="107" spans="1:50" ht="18" x14ac:dyDescent="0.35">
      <c r="A107" s="209">
        <f>IF(EXPENDITURE[[#This Row],[1]]="",0,1)</f>
        <v>0</v>
      </c>
      <c r="B107" s="98" t="str">
        <f>IF(D107="","",D107&amp;"_"&amp;COUNTIF($D$13:D107,D107))</f>
        <v/>
      </c>
      <c r="C107" s="95" t="str">
        <f t="shared" si="26"/>
        <v/>
      </c>
      <c r="D107" s="204"/>
      <c r="E107" s="205"/>
      <c r="F107" s="205"/>
      <c r="G107" s="206"/>
      <c r="H107" s="207"/>
      <c r="I107" s="207"/>
      <c r="J107" s="207"/>
      <c r="K107" s="207"/>
      <c r="L107" s="207"/>
      <c r="M107" s="254" t="str">
        <f>IF(SUM(EXPENDITURE[[#This Row],[6]:[9]])=0,"",SUM(EXPENDITURE[[#This Row],[6]:[9]]))</f>
        <v/>
      </c>
      <c r="N107" s="206"/>
      <c r="O107" s="206"/>
      <c r="P107" s="206"/>
      <c r="Q107" s="206"/>
      <c r="R107" s="206"/>
      <c r="S107" s="206"/>
      <c r="T107" s="206"/>
      <c r="U107" s="206"/>
      <c r="V107" s="206"/>
      <c r="W107" s="206"/>
      <c r="X107" s="206"/>
      <c r="Y107" s="208"/>
      <c r="Z107" s="206"/>
      <c r="AA107" s="206"/>
      <c r="AB107" s="206"/>
      <c r="AC107" s="206"/>
      <c r="AD107" s="206"/>
      <c r="AE107" s="206"/>
      <c r="AF107" s="206"/>
      <c r="AG107" s="206"/>
      <c r="AH107" s="206"/>
      <c r="AI107" s="206"/>
      <c r="AJ107" s="206"/>
      <c r="AK107" s="206"/>
      <c r="AL107" s="206"/>
      <c r="AM107" s="206"/>
      <c r="AN107" s="206"/>
      <c r="AO107" s="206"/>
      <c r="AP107" s="206"/>
      <c r="AQ107" s="206"/>
      <c r="AR107" s="206"/>
      <c r="AS107" s="206"/>
      <c r="AT107" s="206"/>
      <c r="AU107" s="206"/>
      <c r="AV107" s="206"/>
      <c r="AW107" s="206"/>
      <c r="AX107" s="94">
        <f t="shared" si="25"/>
        <v>0</v>
      </c>
    </row>
    <row r="108" spans="1:50" ht="18" x14ac:dyDescent="0.35">
      <c r="A108" s="209">
        <f>IF(EXPENDITURE[[#This Row],[1]]="",0,1)</f>
        <v>0</v>
      </c>
      <c r="B108" s="98" t="str">
        <f>IF(D108="","",D108&amp;"_"&amp;COUNTIF($D$13:D108,D108))</f>
        <v/>
      </c>
      <c r="C108" s="95" t="str">
        <f t="shared" si="26"/>
        <v/>
      </c>
      <c r="D108" s="204"/>
      <c r="E108" s="205"/>
      <c r="F108" s="205"/>
      <c r="G108" s="206"/>
      <c r="H108" s="207"/>
      <c r="I108" s="207"/>
      <c r="J108" s="207"/>
      <c r="K108" s="207"/>
      <c r="L108" s="207"/>
      <c r="M108" s="254" t="str">
        <f>IF(SUM(EXPENDITURE[[#This Row],[6]:[9]])=0,"",SUM(EXPENDITURE[[#This Row],[6]:[9]]))</f>
        <v/>
      </c>
      <c r="N108" s="206"/>
      <c r="O108" s="206"/>
      <c r="P108" s="206"/>
      <c r="Q108" s="206"/>
      <c r="R108" s="206"/>
      <c r="S108" s="206"/>
      <c r="T108" s="206"/>
      <c r="U108" s="206"/>
      <c r="V108" s="206"/>
      <c r="W108" s="206"/>
      <c r="X108" s="206"/>
      <c r="Y108" s="208"/>
      <c r="Z108" s="206"/>
      <c r="AA108" s="206"/>
      <c r="AB108" s="206"/>
      <c r="AC108" s="206"/>
      <c r="AD108" s="206"/>
      <c r="AE108" s="206"/>
      <c r="AF108" s="206"/>
      <c r="AG108" s="206"/>
      <c r="AH108" s="206"/>
      <c r="AI108" s="206"/>
      <c r="AJ108" s="206"/>
      <c r="AK108" s="206"/>
      <c r="AL108" s="206"/>
      <c r="AM108" s="206"/>
      <c r="AN108" s="206"/>
      <c r="AO108" s="206"/>
      <c r="AP108" s="206"/>
      <c r="AQ108" s="206"/>
      <c r="AR108" s="206"/>
      <c r="AS108" s="206"/>
      <c r="AT108" s="206"/>
      <c r="AU108" s="206"/>
      <c r="AV108" s="206"/>
      <c r="AW108" s="206"/>
      <c r="AX108" s="94">
        <f t="shared" si="25"/>
        <v>0</v>
      </c>
    </row>
    <row r="109" spans="1:50" ht="18" x14ac:dyDescent="0.35">
      <c r="A109" s="209">
        <f>IF(EXPENDITURE[[#This Row],[1]]="",0,1)</f>
        <v>0</v>
      </c>
      <c r="B109" s="98" t="str">
        <f>IF(D109="","",D109&amp;"_"&amp;COUNTIF($D$13:D109,D109))</f>
        <v/>
      </c>
      <c r="C109" s="95" t="str">
        <f t="shared" si="26"/>
        <v/>
      </c>
      <c r="D109" s="204"/>
      <c r="E109" s="205"/>
      <c r="F109" s="205"/>
      <c r="G109" s="206"/>
      <c r="H109" s="207"/>
      <c r="I109" s="207"/>
      <c r="J109" s="207"/>
      <c r="K109" s="207"/>
      <c r="L109" s="207"/>
      <c r="M109" s="254" t="str">
        <f>IF(SUM(EXPENDITURE[[#This Row],[6]:[9]])=0,"",SUM(EXPENDITURE[[#This Row],[6]:[9]]))</f>
        <v/>
      </c>
      <c r="N109" s="206"/>
      <c r="O109" s="206"/>
      <c r="P109" s="206"/>
      <c r="Q109" s="206"/>
      <c r="R109" s="206"/>
      <c r="S109" s="206"/>
      <c r="T109" s="206"/>
      <c r="U109" s="206"/>
      <c r="V109" s="206"/>
      <c r="W109" s="206"/>
      <c r="X109" s="206"/>
      <c r="Y109" s="208"/>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94">
        <f t="shared" si="25"/>
        <v>0</v>
      </c>
    </row>
    <row r="110" spans="1:50" ht="18" x14ac:dyDescent="0.35">
      <c r="A110" s="209">
        <f>IF(EXPENDITURE[[#This Row],[1]]="",0,1)</f>
        <v>0</v>
      </c>
      <c r="B110" s="98" t="str">
        <f>IF(D110="","",D110&amp;"_"&amp;COUNTIF($D$13:D110,D110))</f>
        <v/>
      </c>
      <c r="C110" s="95" t="str">
        <f t="shared" si="26"/>
        <v/>
      </c>
      <c r="D110" s="204"/>
      <c r="E110" s="205"/>
      <c r="F110" s="205"/>
      <c r="G110" s="206"/>
      <c r="H110" s="207"/>
      <c r="I110" s="207"/>
      <c r="J110" s="207"/>
      <c r="K110" s="207"/>
      <c r="L110" s="207"/>
      <c r="M110" s="254" t="str">
        <f>IF(SUM(EXPENDITURE[[#This Row],[6]:[9]])=0,"",SUM(EXPENDITURE[[#This Row],[6]:[9]]))</f>
        <v/>
      </c>
      <c r="N110" s="206"/>
      <c r="O110" s="206"/>
      <c r="P110" s="206"/>
      <c r="Q110" s="206"/>
      <c r="R110" s="206"/>
      <c r="S110" s="206"/>
      <c r="T110" s="206"/>
      <c r="U110" s="206"/>
      <c r="V110" s="206"/>
      <c r="W110" s="206"/>
      <c r="X110" s="206"/>
      <c r="Y110" s="208"/>
      <c r="Z110" s="206"/>
      <c r="AA110" s="206"/>
      <c r="AB110" s="206"/>
      <c r="AC110" s="206"/>
      <c r="AD110" s="206"/>
      <c r="AE110" s="206"/>
      <c r="AF110" s="206"/>
      <c r="AG110" s="206"/>
      <c r="AH110" s="206"/>
      <c r="AI110" s="206"/>
      <c r="AJ110" s="206"/>
      <c r="AK110" s="206"/>
      <c r="AL110" s="206"/>
      <c r="AM110" s="206"/>
      <c r="AN110" s="206"/>
      <c r="AO110" s="206"/>
      <c r="AP110" s="206"/>
      <c r="AQ110" s="206"/>
      <c r="AR110" s="206"/>
      <c r="AS110" s="206"/>
      <c r="AT110" s="206"/>
      <c r="AU110" s="206"/>
      <c r="AV110" s="206"/>
      <c r="AW110" s="206"/>
      <c r="AX110" s="94">
        <f t="shared" si="25"/>
        <v>0</v>
      </c>
    </row>
    <row r="111" spans="1:50" ht="18" x14ac:dyDescent="0.35">
      <c r="A111" s="209">
        <f>IF(EXPENDITURE[[#This Row],[1]]="",0,1)</f>
        <v>0</v>
      </c>
      <c r="B111" s="98" t="str">
        <f>IF(D111="","",D111&amp;"_"&amp;COUNTIF($D$13:D111,D111))</f>
        <v/>
      </c>
      <c r="C111" s="95" t="str">
        <f t="shared" si="26"/>
        <v/>
      </c>
      <c r="D111" s="204"/>
      <c r="E111" s="205"/>
      <c r="F111" s="205"/>
      <c r="G111" s="206"/>
      <c r="H111" s="207"/>
      <c r="I111" s="207"/>
      <c r="J111" s="207"/>
      <c r="K111" s="207"/>
      <c r="L111" s="207"/>
      <c r="M111" s="254" t="str">
        <f>IF(SUM(EXPENDITURE[[#This Row],[6]:[9]])=0,"",SUM(EXPENDITURE[[#This Row],[6]:[9]]))</f>
        <v/>
      </c>
      <c r="N111" s="206"/>
      <c r="O111" s="206"/>
      <c r="P111" s="206"/>
      <c r="Q111" s="206"/>
      <c r="R111" s="206"/>
      <c r="S111" s="206"/>
      <c r="T111" s="206"/>
      <c r="U111" s="206"/>
      <c r="V111" s="206"/>
      <c r="W111" s="206"/>
      <c r="X111" s="206"/>
      <c r="Y111" s="208"/>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94">
        <f t="shared" si="25"/>
        <v>0</v>
      </c>
    </row>
    <row r="112" spans="1:50" ht="18" x14ac:dyDescent="0.35">
      <c r="A112" s="209">
        <f>IF(EXPENDITURE[[#This Row],[1]]="",0,1)</f>
        <v>0</v>
      </c>
      <c r="B112" s="98" t="str">
        <f>IF(D112="","",D112&amp;"_"&amp;COUNTIF($D$13:D112,D112))</f>
        <v/>
      </c>
      <c r="C112" s="95" t="str">
        <f t="shared" si="26"/>
        <v/>
      </c>
      <c r="D112" s="204"/>
      <c r="E112" s="205"/>
      <c r="F112" s="205"/>
      <c r="G112" s="206"/>
      <c r="H112" s="207"/>
      <c r="I112" s="207"/>
      <c r="J112" s="207"/>
      <c r="K112" s="207"/>
      <c r="L112" s="207"/>
      <c r="M112" s="254" t="str">
        <f>IF(SUM(EXPENDITURE[[#This Row],[6]:[9]])=0,"",SUM(EXPENDITURE[[#This Row],[6]:[9]]))</f>
        <v/>
      </c>
      <c r="N112" s="206"/>
      <c r="O112" s="206"/>
      <c r="P112" s="206"/>
      <c r="Q112" s="206"/>
      <c r="R112" s="206"/>
      <c r="S112" s="206"/>
      <c r="T112" s="206"/>
      <c r="U112" s="206"/>
      <c r="V112" s="206"/>
      <c r="W112" s="206"/>
      <c r="X112" s="206"/>
      <c r="Y112" s="208"/>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94">
        <f t="shared" si="25"/>
        <v>0</v>
      </c>
    </row>
    <row r="113" spans="1:50" ht="18" x14ac:dyDescent="0.35">
      <c r="A113" s="209">
        <f>IF(EXPENDITURE[[#This Row],[1]]="",0,1)</f>
        <v>0</v>
      </c>
      <c r="B113" s="98" t="str">
        <f>IF(D113="","",D113&amp;"_"&amp;COUNTIF($D$13:D113,D113))</f>
        <v/>
      </c>
      <c r="C113" s="95" t="str">
        <f t="shared" si="26"/>
        <v/>
      </c>
      <c r="D113" s="204"/>
      <c r="E113" s="205"/>
      <c r="F113" s="205"/>
      <c r="G113" s="206"/>
      <c r="H113" s="207"/>
      <c r="I113" s="207"/>
      <c r="J113" s="207"/>
      <c r="K113" s="207"/>
      <c r="L113" s="207"/>
      <c r="M113" s="254" t="str">
        <f>IF(SUM(EXPENDITURE[[#This Row],[6]:[9]])=0,"",SUM(EXPENDITURE[[#This Row],[6]:[9]]))</f>
        <v/>
      </c>
      <c r="N113" s="206"/>
      <c r="O113" s="206"/>
      <c r="P113" s="206"/>
      <c r="Q113" s="206"/>
      <c r="R113" s="206"/>
      <c r="S113" s="206"/>
      <c r="T113" s="206"/>
      <c r="U113" s="206"/>
      <c r="V113" s="206"/>
      <c r="W113" s="206"/>
      <c r="X113" s="206"/>
      <c r="Y113" s="208"/>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94">
        <f t="shared" si="25"/>
        <v>0</v>
      </c>
    </row>
    <row r="114" spans="1:50" ht="18" x14ac:dyDescent="0.35">
      <c r="A114" s="209">
        <f>IF(EXPENDITURE[[#This Row],[1]]="",0,1)</f>
        <v>0</v>
      </c>
      <c r="B114" s="98" t="str">
        <f>IF(D114="","",D114&amp;"_"&amp;COUNTIF($D$13:D114,D114))</f>
        <v/>
      </c>
      <c r="C114" s="95" t="str">
        <f t="shared" si="26"/>
        <v/>
      </c>
      <c r="D114" s="204"/>
      <c r="E114" s="205"/>
      <c r="F114" s="205"/>
      <c r="G114" s="206"/>
      <c r="H114" s="207"/>
      <c r="I114" s="207"/>
      <c r="J114" s="207"/>
      <c r="K114" s="207"/>
      <c r="L114" s="207"/>
      <c r="M114" s="254" t="str">
        <f>IF(SUM(EXPENDITURE[[#This Row],[6]:[9]])=0,"",SUM(EXPENDITURE[[#This Row],[6]:[9]]))</f>
        <v/>
      </c>
      <c r="N114" s="206"/>
      <c r="O114" s="206"/>
      <c r="P114" s="206"/>
      <c r="Q114" s="206"/>
      <c r="R114" s="206"/>
      <c r="S114" s="206"/>
      <c r="T114" s="206"/>
      <c r="U114" s="206"/>
      <c r="V114" s="206"/>
      <c r="W114" s="206"/>
      <c r="X114" s="206"/>
      <c r="Y114" s="208"/>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94">
        <f t="shared" si="25"/>
        <v>0</v>
      </c>
    </row>
    <row r="115" spans="1:50" ht="18" x14ac:dyDescent="0.35">
      <c r="A115" s="209">
        <f>IF(EXPENDITURE[[#This Row],[1]]="",0,1)</f>
        <v>0</v>
      </c>
      <c r="B115" s="98" t="str">
        <f>IF(D115="","",D115&amp;"_"&amp;COUNTIF($D$13:D115,D115))</f>
        <v/>
      </c>
      <c r="C115" s="95" t="str">
        <f t="shared" si="26"/>
        <v/>
      </c>
      <c r="D115" s="204"/>
      <c r="E115" s="205"/>
      <c r="F115" s="205"/>
      <c r="G115" s="206"/>
      <c r="H115" s="207"/>
      <c r="I115" s="207"/>
      <c r="J115" s="207"/>
      <c r="K115" s="207"/>
      <c r="L115" s="207"/>
      <c r="M115" s="254" t="str">
        <f>IF(SUM(EXPENDITURE[[#This Row],[6]:[9]])=0,"",SUM(EXPENDITURE[[#This Row],[6]:[9]]))</f>
        <v/>
      </c>
      <c r="N115" s="206"/>
      <c r="O115" s="206"/>
      <c r="P115" s="206"/>
      <c r="Q115" s="206"/>
      <c r="R115" s="206"/>
      <c r="S115" s="206"/>
      <c r="T115" s="206"/>
      <c r="U115" s="206"/>
      <c r="V115" s="206"/>
      <c r="W115" s="206"/>
      <c r="X115" s="206"/>
      <c r="Y115" s="208"/>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94">
        <f t="shared" si="25"/>
        <v>0</v>
      </c>
    </row>
    <row r="116" spans="1:50" ht="18" x14ac:dyDescent="0.35">
      <c r="A116" s="209">
        <f>IF(EXPENDITURE[[#This Row],[1]]="",0,1)</f>
        <v>0</v>
      </c>
      <c r="B116" s="98" t="str">
        <f>IF(D116="","",D116&amp;"_"&amp;COUNTIF($D$13:D116,D116))</f>
        <v/>
      </c>
      <c r="C116" s="95" t="str">
        <f t="shared" si="26"/>
        <v/>
      </c>
      <c r="D116" s="204"/>
      <c r="E116" s="205"/>
      <c r="F116" s="205"/>
      <c r="G116" s="206"/>
      <c r="H116" s="207"/>
      <c r="I116" s="207"/>
      <c r="J116" s="207"/>
      <c r="K116" s="207"/>
      <c r="L116" s="207"/>
      <c r="M116" s="254" t="str">
        <f>IF(SUM(EXPENDITURE[[#This Row],[6]:[9]])=0,"",SUM(EXPENDITURE[[#This Row],[6]:[9]]))</f>
        <v/>
      </c>
      <c r="N116" s="206"/>
      <c r="O116" s="206"/>
      <c r="P116" s="206"/>
      <c r="Q116" s="206"/>
      <c r="R116" s="206"/>
      <c r="S116" s="206"/>
      <c r="T116" s="206"/>
      <c r="U116" s="206"/>
      <c r="V116" s="206"/>
      <c r="W116" s="206"/>
      <c r="X116" s="206"/>
      <c r="Y116" s="208"/>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94">
        <f t="shared" si="25"/>
        <v>0</v>
      </c>
    </row>
    <row r="117" spans="1:50" ht="18" x14ac:dyDescent="0.35">
      <c r="A117" s="209">
        <f>IF(EXPENDITURE[[#This Row],[1]]="",0,1)</f>
        <v>0</v>
      </c>
      <c r="B117" s="98" t="str">
        <f>IF(D117="","",D117&amp;"_"&amp;COUNTIF($D$13:D117,D117))</f>
        <v/>
      </c>
      <c r="C117" s="95" t="str">
        <f t="shared" si="26"/>
        <v/>
      </c>
      <c r="D117" s="204"/>
      <c r="E117" s="205"/>
      <c r="F117" s="205"/>
      <c r="G117" s="206"/>
      <c r="H117" s="207"/>
      <c r="I117" s="207"/>
      <c r="J117" s="207"/>
      <c r="K117" s="207"/>
      <c r="L117" s="207"/>
      <c r="M117" s="254" t="str">
        <f>IF(SUM(EXPENDITURE[[#This Row],[6]:[9]])=0,"",SUM(EXPENDITURE[[#This Row],[6]:[9]]))</f>
        <v/>
      </c>
      <c r="N117" s="206"/>
      <c r="O117" s="206"/>
      <c r="P117" s="206"/>
      <c r="Q117" s="206"/>
      <c r="R117" s="206"/>
      <c r="S117" s="206"/>
      <c r="T117" s="206"/>
      <c r="U117" s="206"/>
      <c r="V117" s="206"/>
      <c r="W117" s="206"/>
      <c r="X117" s="206"/>
      <c r="Y117" s="208"/>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94">
        <f t="shared" si="25"/>
        <v>0</v>
      </c>
    </row>
    <row r="118" spans="1:50" ht="18" x14ac:dyDescent="0.35">
      <c r="A118" s="209">
        <f>IF(EXPENDITURE[[#This Row],[1]]="",0,1)</f>
        <v>0</v>
      </c>
      <c r="B118" s="98" t="str">
        <f>IF(D118="","",D118&amp;"_"&amp;COUNTIF($D$13:D118,D118))</f>
        <v/>
      </c>
      <c r="C118" s="95" t="str">
        <f t="shared" si="26"/>
        <v/>
      </c>
      <c r="D118" s="204"/>
      <c r="E118" s="205"/>
      <c r="F118" s="205"/>
      <c r="G118" s="206"/>
      <c r="H118" s="207"/>
      <c r="I118" s="207"/>
      <c r="J118" s="207"/>
      <c r="K118" s="207"/>
      <c r="L118" s="207"/>
      <c r="M118" s="254" t="str">
        <f>IF(SUM(EXPENDITURE[[#This Row],[6]:[9]])=0,"",SUM(EXPENDITURE[[#This Row],[6]:[9]]))</f>
        <v/>
      </c>
      <c r="N118" s="206"/>
      <c r="O118" s="206"/>
      <c r="P118" s="206"/>
      <c r="Q118" s="206"/>
      <c r="R118" s="206"/>
      <c r="S118" s="206"/>
      <c r="T118" s="206"/>
      <c r="U118" s="206"/>
      <c r="V118" s="206"/>
      <c r="W118" s="206"/>
      <c r="X118" s="206"/>
      <c r="Y118" s="208"/>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94">
        <f t="shared" si="25"/>
        <v>0</v>
      </c>
    </row>
    <row r="119" spans="1:50" ht="18" x14ac:dyDescent="0.35">
      <c r="A119" s="209">
        <f>IF(EXPENDITURE[[#This Row],[1]]="",0,1)</f>
        <v>0</v>
      </c>
      <c r="B119" s="98" t="str">
        <f>IF(D119="","",D119&amp;"_"&amp;COUNTIF($D$13:D119,D119))</f>
        <v/>
      </c>
      <c r="C119" s="95" t="str">
        <f t="shared" si="26"/>
        <v/>
      </c>
      <c r="D119" s="204"/>
      <c r="E119" s="205"/>
      <c r="F119" s="205"/>
      <c r="G119" s="206"/>
      <c r="H119" s="207"/>
      <c r="I119" s="207"/>
      <c r="J119" s="207"/>
      <c r="K119" s="207"/>
      <c r="L119" s="207"/>
      <c r="M119" s="254" t="str">
        <f>IF(SUM(EXPENDITURE[[#This Row],[6]:[9]])=0,"",SUM(EXPENDITURE[[#This Row],[6]:[9]]))</f>
        <v/>
      </c>
      <c r="N119" s="206"/>
      <c r="O119" s="206"/>
      <c r="P119" s="206"/>
      <c r="Q119" s="206"/>
      <c r="R119" s="206"/>
      <c r="S119" s="206"/>
      <c r="T119" s="206"/>
      <c r="U119" s="206"/>
      <c r="V119" s="206"/>
      <c r="W119" s="206"/>
      <c r="X119" s="206"/>
      <c r="Y119" s="208"/>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94">
        <f t="shared" si="25"/>
        <v>0</v>
      </c>
    </row>
    <row r="120" spans="1:50" ht="18" x14ac:dyDescent="0.35">
      <c r="A120" s="209">
        <f>IF(EXPENDITURE[[#This Row],[1]]="",0,1)</f>
        <v>0</v>
      </c>
      <c r="B120" s="98" t="str">
        <f>IF(D120="","",D120&amp;"_"&amp;COUNTIF($D$13:D120,D120))</f>
        <v/>
      </c>
      <c r="C120" s="95" t="str">
        <f t="shared" si="26"/>
        <v/>
      </c>
      <c r="D120" s="204"/>
      <c r="E120" s="205"/>
      <c r="F120" s="205"/>
      <c r="G120" s="206"/>
      <c r="H120" s="207"/>
      <c r="I120" s="207"/>
      <c r="J120" s="207"/>
      <c r="K120" s="207"/>
      <c r="L120" s="207"/>
      <c r="M120" s="254" t="str">
        <f>IF(SUM(EXPENDITURE[[#This Row],[6]:[9]])=0,"",SUM(EXPENDITURE[[#This Row],[6]:[9]]))</f>
        <v/>
      </c>
      <c r="N120" s="206"/>
      <c r="O120" s="206"/>
      <c r="P120" s="206"/>
      <c r="Q120" s="206"/>
      <c r="R120" s="206"/>
      <c r="S120" s="206"/>
      <c r="T120" s="206"/>
      <c r="U120" s="206"/>
      <c r="V120" s="206"/>
      <c r="W120" s="206"/>
      <c r="X120" s="206"/>
      <c r="Y120" s="208"/>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c r="AT120" s="206"/>
      <c r="AU120" s="206"/>
      <c r="AV120" s="206"/>
      <c r="AW120" s="206"/>
      <c r="AX120" s="94">
        <f t="shared" si="25"/>
        <v>0</v>
      </c>
    </row>
    <row r="121" spans="1:50" ht="18" x14ac:dyDescent="0.35">
      <c r="A121" s="209">
        <f>IF(EXPENDITURE[[#This Row],[1]]="",0,1)</f>
        <v>0</v>
      </c>
      <c r="B121" s="98" t="str">
        <f>IF(D121="","",D121&amp;"_"&amp;COUNTIF($D$13:D121,D121))</f>
        <v/>
      </c>
      <c r="C121" s="95" t="str">
        <f t="shared" si="26"/>
        <v/>
      </c>
      <c r="D121" s="204"/>
      <c r="E121" s="205"/>
      <c r="F121" s="205"/>
      <c r="G121" s="206"/>
      <c r="H121" s="207"/>
      <c r="I121" s="207"/>
      <c r="J121" s="207"/>
      <c r="K121" s="207"/>
      <c r="L121" s="207"/>
      <c r="M121" s="254" t="str">
        <f>IF(SUM(EXPENDITURE[[#This Row],[6]:[9]])=0,"",SUM(EXPENDITURE[[#This Row],[6]:[9]]))</f>
        <v/>
      </c>
      <c r="N121" s="206"/>
      <c r="O121" s="206"/>
      <c r="P121" s="206"/>
      <c r="Q121" s="206"/>
      <c r="R121" s="206"/>
      <c r="S121" s="206"/>
      <c r="T121" s="206"/>
      <c r="U121" s="206"/>
      <c r="V121" s="206"/>
      <c r="W121" s="206"/>
      <c r="X121" s="206"/>
      <c r="Y121" s="208"/>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94">
        <f t="shared" si="25"/>
        <v>0</v>
      </c>
    </row>
    <row r="122" spans="1:50" ht="18" x14ac:dyDescent="0.35">
      <c r="A122" s="209">
        <f>IF(EXPENDITURE[[#This Row],[1]]="",0,1)</f>
        <v>0</v>
      </c>
      <c r="B122" s="98" t="str">
        <f>IF(D122="","",D122&amp;"_"&amp;COUNTIF($D$13:D122,D122))</f>
        <v/>
      </c>
      <c r="C122" s="95" t="str">
        <f t="shared" si="26"/>
        <v/>
      </c>
      <c r="D122" s="204"/>
      <c r="E122" s="205"/>
      <c r="F122" s="205"/>
      <c r="G122" s="206"/>
      <c r="H122" s="207"/>
      <c r="I122" s="207"/>
      <c r="J122" s="207"/>
      <c r="K122" s="207"/>
      <c r="L122" s="207"/>
      <c r="M122" s="254" t="str">
        <f>IF(SUM(EXPENDITURE[[#This Row],[6]:[9]])=0,"",SUM(EXPENDITURE[[#This Row],[6]:[9]]))</f>
        <v/>
      </c>
      <c r="N122" s="206"/>
      <c r="O122" s="206"/>
      <c r="P122" s="206"/>
      <c r="Q122" s="206"/>
      <c r="R122" s="206"/>
      <c r="S122" s="206"/>
      <c r="T122" s="206"/>
      <c r="U122" s="206"/>
      <c r="V122" s="206"/>
      <c r="W122" s="206"/>
      <c r="X122" s="206"/>
      <c r="Y122" s="208"/>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94">
        <f t="shared" si="25"/>
        <v>0</v>
      </c>
    </row>
    <row r="123" spans="1:50" ht="18" x14ac:dyDescent="0.35">
      <c r="A123" s="209">
        <f>IF(EXPENDITURE[[#This Row],[1]]="",0,1)</f>
        <v>0</v>
      </c>
      <c r="B123" s="98" t="str">
        <f>IF(D123="","",D123&amp;"_"&amp;COUNTIF($D$13:D123,D123))</f>
        <v/>
      </c>
      <c r="C123" s="95" t="str">
        <f t="shared" si="26"/>
        <v/>
      </c>
      <c r="D123" s="204"/>
      <c r="E123" s="205"/>
      <c r="F123" s="205"/>
      <c r="G123" s="206"/>
      <c r="H123" s="207"/>
      <c r="I123" s="207"/>
      <c r="J123" s="207"/>
      <c r="K123" s="207"/>
      <c r="L123" s="207"/>
      <c r="M123" s="254" t="str">
        <f>IF(SUM(EXPENDITURE[[#This Row],[6]:[9]])=0,"",SUM(EXPENDITURE[[#This Row],[6]:[9]]))</f>
        <v/>
      </c>
      <c r="N123" s="206"/>
      <c r="O123" s="206"/>
      <c r="P123" s="206"/>
      <c r="Q123" s="206"/>
      <c r="R123" s="206"/>
      <c r="S123" s="206"/>
      <c r="T123" s="206"/>
      <c r="U123" s="206"/>
      <c r="V123" s="206"/>
      <c r="W123" s="206"/>
      <c r="X123" s="206"/>
      <c r="Y123" s="208"/>
      <c r="Z123" s="206"/>
      <c r="AA123" s="206"/>
      <c r="AB123" s="206"/>
      <c r="AC123" s="206"/>
      <c r="AD123" s="206"/>
      <c r="AE123" s="206"/>
      <c r="AF123" s="206"/>
      <c r="AG123" s="206"/>
      <c r="AH123" s="206"/>
      <c r="AI123" s="206"/>
      <c r="AJ123" s="206"/>
      <c r="AK123" s="206"/>
      <c r="AL123" s="206"/>
      <c r="AM123" s="206"/>
      <c r="AN123" s="206"/>
      <c r="AO123" s="206"/>
      <c r="AP123" s="206"/>
      <c r="AQ123" s="206"/>
      <c r="AR123" s="206"/>
      <c r="AS123" s="206"/>
      <c r="AT123" s="206"/>
      <c r="AU123" s="206"/>
      <c r="AV123" s="206"/>
      <c r="AW123" s="206"/>
      <c r="AX123" s="94">
        <f t="shared" si="25"/>
        <v>0</v>
      </c>
    </row>
    <row r="124" spans="1:50" ht="18" x14ac:dyDescent="0.35">
      <c r="A124" s="209">
        <f>IF(EXPENDITURE[[#This Row],[1]]="",0,1)</f>
        <v>0</v>
      </c>
      <c r="B124" s="98" t="str">
        <f>IF(D124="","",D124&amp;"_"&amp;COUNTIF($D$13:D124,D124))</f>
        <v/>
      </c>
      <c r="C124" s="95" t="str">
        <f t="shared" si="26"/>
        <v/>
      </c>
      <c r="D124" s="204"/>
      <c r="E124" s="205"/>
      <c r="F124" s="205"/>
      <c r="G124" s="206"/>
      <c r="H124" s="207"/>
      <c r="I124" s="207"/>
      <c r="J124" s="207"/>
      <c r="K124" s="207"/>
      <c r="L124" s="207"/>
      <c r="M124" s="254" t="str">
        <f>IF(SUM(EXPENDITURE[[#This Row],[6]:[9]])=0,"",SUM(EXPENDITURE[[#This Row],[6]:[9]]))</f>
        <v/>
      </c>
      <c r="N124" s="206"/>
      <c r="O124" s="206"/>
      <c r="P124" s="206"/>
      <c r="Q124" s="206"/>
      <c r="R124" s="206"/>
      <c r="S124" s="206"/>
      <c r="T124" s="206"/>
      <c r="U124" s="206"/>
      <c r="V124" s="206"/>
      <c r="W124" s="206"/>
      <c r="X124" s="206"/>
      <c r="Y124" s="208"/>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94">
        <f t="shared" si="25"/>
        <v>0</v>
      </c>
    </row>
    <row r="125" spans="1:50" ht="18" x14ac:dyDescent="0.35">
      <c r="A125" s="209">
        <f>IF(EXPENDITURE[[#This Row],[1]]="",0,1)</f>
        <v>0</v>
      </c>
      <c r="B125" s="98" t="str">
        <f>IF(D125="","",D125&amp;"_"&amp;COUNTIF($D$13:D125,D125))</f>
        <v/>
      </c>
      <c r="C125" s="95" t="str">
        <f t="shared" si="26"/>
        <v/>
      </c>
      <c r="D125" s="204"/>
      <c r="E125" s="205"/>
      <c r="F125" s="205"/>
      <c r="G125" s="206"/>
      <c r="H125" s="207"/>
      <c r="I125" s="207"/>
      <c r="J125" s="207"/>
      <c r="K125" s="207"/>
      <c r="L125" s="207"/>
      <c r="M125" s="254" t="str">
        <f>IF(SUM(EXPENDITURE[[#This Row],[6]:[9]])=0,"",SUM(EXPENDITURE[[#This Row],[6]:[9]]))</f>
        <v/>
      </c>
      <c r="N125" s="206"/>
      <c r="O125" s="206"/>
      <c r="P125" s="206"/>
      <c r="Q125" s="206"/>
      <c r="R125" s="206"/>
      <c r="S125" s="206"/>
      <c r="T125" s="206"/>
      <c r="U125" s="206"/>
      <c r="V125" s="206"/>
      <c r="W125" s="206"/>
      <c r="X125" s="206"/>
      <c r="Y125" s="208"/>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94">
        <f t="shared" si="25"/>
        <v>0</v>
      </c>
    </row>
    <row r="126" spans="1:50" ht="18" x14ac:dyDescent="0.35">
      <c r="A126" s="209">
        <f>IF(EXPENDITURE[[#This Row],[1]]="",0,1)</f>
        <v>0</v>
      </c>
      <c r="B126" s="98" t="str">
        <f>IF(D126="","",D126&amp;"_"&amp;COUNTIF($D$13:D126,D126))</f>
        <v/>
      </c>
      <c r="C126" s="95" t="str">
        <f t="shared" si="26"/>
        <v/>
      </c>
      <c r="D126" s="204"/>
      <c r="E126" s="205"/>
      <c r="F126" s="205"/>
      <c r="G126" s="206"/>
      <c r="H126" s="207"/>
      <c r="I126" s="207"/>
      <c r="J126" s="207"/>
      <c r="K126" s="207"/>
      <c r="L126" s="207"/>
      <c r="M126" s="254" t="str">
        <f>IF(SUM(EXPENDITURE[[#This Row],[6]:[9]])=0,"",SUM(EXPENDITURE[[#This Row],[6]:[9]]))</f>
        <v/>
      </c>
      <c r="N126" s="206"/>
      <c r="O126" s="206"/>
      <c r="P126" s="206"/>
      <c r="Q126" s="206"/>
      <c r="R126" s="206"/>
      <c r="S126" s="206"/>
      <c r="T126" s="206"/>
      <c r="U126" s="206"/>
      <c r="V126" s="206"/>
      <c r="W126" s="206"/>
      <c r="X126" s="206"/>
      <c r="Y126" s="208"/>
      <c r="Z126" s="206"/>
      <c r="AA126" s="206"/>
      <c r="AB126" s="206"/>
      <c r="AC126" s="206"/>
      <c r="AD126" s="206"/>
      <c r="AE126" s="206"/>
      <c r="AF126" s="206"/>
      <c r="AG126" s="206"/>
      <c r="AH126" s="206"/>
      <c r="AI126" s="206"/>
      <c r="AJ126" s="206"/>
      <c r="AK126" s="206"/>
      <c r="AL126" s="206"/>
      <c r="AM126" s="206"/>
      <c r="AN126" s="206"/>
      <c r="AO126" s="206"/>
      <c r="AP126" s="206"/>
      <c r="AQ126" s="206"/>
      <c r="AR126" s="206"/>
      <c r="AS126" s="206"/>
      <c r="AT126" s="206"/>
      <c r="AU126" s="206"/>
      <c r="AV126" s="206"/>
      <c r="AW126" s="206"/>
      <c r="AX126" s="94">
        <f t="shared" si="25"/>
        <v>0</v>
      </c>
    </row>
    <row r="127" spans="1:50" ht="18" x14ac:dyDescent="0.35">
      <c r="A127" s="209">
        <f>IF(EXPENDITURE[[#This Row],[1]]="",0,1)</f>
        <v>0</v>
      </c>
      <c r="B127" s="98" t="str">
        <f>IF(D127="","",D127&amp;"_"&amp;COUNTIF($D$13:D127,D127))</f>
        <v/>
      </c>
      <c r="C127" s="95" t="str">
        <f t="shared" si="26"/>
        <v/>
      </c>
      <c r="D127" s="204"/>
      <c r="E127" s="205"/>
      <c r="F127" s="205"/>
      <c r="G127" s="206"/>
      <c r="H127" s="207"/>
      <c r="I127" s="207"/>
      <c r="J127" s="207"/>
      <c r="K127" s="207"/>
      <c r="L127" s="207"/>
      <c r="M127" s="254" t="str">
        <f>IF(SUM(EXPENDITURE[[#This Row],[6]:[9]])=0,"",SUM(EXPENDITURE[[#This Row],[6]:[9]]))</f>
        <v/>
      </c>
      <c r="N127" s="206"/>
      <c r="O127" s="206"/>
      <c r="P127" s="206"/>
      <c r="Q127" s="206"/>
      <c r="R127" s="206"/>
      <c r="S127" s="206"/>
      <c r="T127" s="206"/>
      <c r="U127" s="206"/>
      <c r="V127" s="206"/>
      <c r="W127" s="206"/>
      <c r="X127" s="206"/>
      <c r="Y127" s="208"/>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c r="AT127" s="206"/>
      <c r="AU127" s="206"/>
      <c r="AV127" s="206"/>
      <c r="AW127" s="206"/>
      <c r="AX127" s="94">
        <f t="shared" si="25"/>
        <v>0</v>
      </c>
    </row>
    <row r="128" spans="1:50" ht="18" x14ac:dyDescent="0.35">
      <c r="A128" s="209">
        <f>IF(EXPENDITURE[[#This Row],[1]]="",0,1)</f>
        <v>0</v>
      </c>
      <c r="B128" s="98" t="str">
        <f>IF(D128="","",D128&amp;"_"&amp;COUNTIF($D$13:D128,D128))</f>
        <v/>
      </c>
      <c r="C128" s="95" t="str">
        <f t="shared" si="26"/>
        <v/>
      </c>
      <c r="D128" s="204"/>
      <c r="E128" s="205"/>
      <c r="F128" s="205"/>
      <c r="G128" s="206"/>
      <c r="H128" s="207"/>
      <c r="I128" s="207"/>
      <c r="J128" s="207"/>
      <c r="K128" s="207"/>
      <c r="L128" s="207"/>
      <c r="M128" s="254" t="str">
        <f>IF(SUM(EXPENDITURE[[#This Row],[6]:[9]])=0,"",SUM(EXPENDITURE[[#This Row],[6]:[9]]))</f>
        <v/>
      </c>
      <c r="N128" s="206"/>
      <c r="O128" s="206"/>
      <c r="P128" s="206"/>
      <c r="Q128" s="206"/>
      <c r="R128" s="206"/>
      <c r="S128" s="206"/>
      <c r="T128" s="206"/>
      <c r="U128" s="206"/>
      <c r="V128" s="206"/>
      <c r="W128" s="206"/>
      <c r="X128" s="206"/>
      <c r="Y128" s="208"/>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c r="AT128" s="206"/>
      <c r="AU128" s="206"/>
      <c r="AV128" s="206"/>
      <c r="AW128" s="206"/>
      <c r="AX128" s="94">
        <f t="shared" si="25"/>
        <v>0</v>
      </c>
    </row>
    <row r="129" spans="1:50" ht="18" x14ac:dyDescent="0.35">
      <c r="A129" s="209">
        <f>IF(EXPENDITURE[[#This Row],[1]]="",0,1)</f>
        <v>0</v>
      </c>
      <c r="B129" s="98" t="str">
        <f>IF(D129="","",D129&amp;"_"&amp;COUNTIF($D$13:D129,D129))</f>
        <v/>
      </c>
      <c r="C129" s="95" t="str">
        <f t="shared" si="26"/>
        <v/>
      </c>
      <c r="D129" s="204"/>
      <c r="E129" s="205"/>
      <c r="F129" s="205"/>
      <c r="G129" s="206"/>
      <c r="H129" s="207"/>
      <c r="I129" s="207"/>
      <c r="J129" s="207"/>
      <c r="K129" s="207"/>
      <c r="L129" s="207"/>
      <c r="M129" s="254" t="str">
        <f>IF(SUM(EXPENDITURE[[#This Row],[6]:[9]])=0,"",SUM(EXPENDITURE[[#This Row],[6]:[9]]))</f>
        <v/>
      </c>
      <c r="N129" s="206"/>
      <c r="O129" s="206"/>
      <c r="P129" s="206"/>
      <c r="Q129" s="206"/>
      <c r="R129" s="206"/>
      <c r="S129" s="206"/>
      <c r="T129" s="206"/>
      <c r="U129" s="206"/>
      <c r="V129" s="206"/>
      <c r="W129" s="206"/>
      <c r="X129" s="206"/>
      <c r="Y129" s="208"/>
      <c r="Z129" s="206"/>
      <c r="AA129" s="206"/>
      <c r="AB129" s="206"/>
      <c r="AC129" s="206"/>
      <c r="AD129" s="206"/>
      <c r="AE129" s="206"/>
      <c r="AF129" s="206"/>
      <c r="AG129" s="206"/>
      <c r="AH129" s="206"/>
      <c r="AI129" s="206"/>
      <c r="AJ129" s="206"/>
      <c r="AK129" s="206"/>
      <c r="AL129" s="206"/>
      <c r="AM129" s="206"/>
      <c r="AN129" s="206"/>
      <c r="AO129" s="206"/>
      <c r="AP129" s="206"/>
      <c r="AQ129" s="206"/>
      <c r="AR129" s="206"/>
      <c r="AS129" s="206"/>
      <c r="AT129" s="206"/>
      <c r="AU129" s="206"/>
      <c r="AV129" s="206"/>
      <c r="AW129" s="206"/>
      <c r="AX129" s="94">
        <f t="shared" si="25"/>
        <v>0</v>
      </c>
    </row>
    <row r="130" spans="1:50" ht="18" x14ac:dyDescent="0.35">
      <c r="A130" s="209">
        <f>IF(EXPENDITURE[[#This Row],[1]]="",0,1)</f>
        <v>0</v>
      </c>
      <c r="B130" s="98" t="str">
        <f>IF(D130="","",D130&amp;"_"&amp;COUNTIF($D$13:D130,D130))</f>
        <v/>
      </c>
      <c r="C130" s="95" t="str">
        <f t="shared" si="26"/>
        <v/>
      </c>
      <c r="D130" s="204"/>
      <c r="E130" s="205"/>
      <c r="F130" s="205"/>
      <c r="G130" s="206"/>
      <c r="H130" s="207"/>
      <c r="I130" s="207"/>
      <c r="J130" s="207"/>
      <c r="K130" s="207"/>
      <c r="L130" s="207"/>
      <c r="M130" s="254" t="str">
        <f>IF(SUM(EXPENDITURE[[#This Row],[6]:[9]])=0,"",SUM(EXPENDITURE[[#This Row],[6]:[9]]))</f>
        <v/>
      </c>
      <c r="N130" s="206"/>
      <c r="O130" s="206"/>
      <c r="P130" s="206"/>
      <c r="Q130" s="206"/>
      <c r="R130" s="206"/>
      <c r="S130" s="206"/>
      <c r="T130" s="206"/>
      <c r="U130" s="206"/>
      <c r="V130" s="206"/>
      <c r="W130" s="206"/>
      <c r="X130" s="206"/>
      <c r="Y130" s="208"/>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c r="AT130" s="206"/>
      <c r="AU130" s="206"/>
      <c r="AV130" s="206"/>
      <c r="AW130" s="206"/>
      <c r="AX130" s="94">
        <f t="shared" si="25"/>
        <v>0</v>
      </c>
    </row>
    <row r="131" spans="1:50" ht="18" x14ac:dyDescent="0.35">
      <c r="A131" s="209">
        <f>IF(EXPENDITURE[[#This Row],[1]]="",0,1)</f>
        <v>0</v>
      </c>
      <c r="B131" s="98" t="str">
        <f>IF(D131="","",D131&amp;"_"&amp;COUNTIF($D$13:D131,D131))</f>
        <v/>
      </c>
      <c r="C131" s="95" t="str">
        <f t="shared" si="26"/>
        <v/>
      </c>
      <c r="D131" s="204"/>
      <c r="E131" s="205"/>
      <c r="F131" s="205"/>
      <c r="G131" s="206"/>
      <c r="H131" s="207"/>
      <c r="I131" s="207"/>
      <c r="J131" s="207"/>
      <c r="K131" s="207"/>
      <c r="L131" s="207"/>
      <c r="M131" s="254" t="str">
        <f>IF(SUM(EXPENDITURE[[#This Row],[6]:[9]])=0,"",SUM(EXPENDITURE[[#This Row],[6]:[9]]))</f>
        <v/>
      </c>
      <c r="N131" s="206"/>
      <c r="O131" s="206"/>
      <c r="P131" s="206"/>
      <c r="Q131" s="206"/>
      <c r="R131" s="206"/>
      <c r="S131" s="206"/>
      <c r="T131" s="206"/>
      <c r="U131" s="206"/>
      <c r="V131" s="206"/>
      <c r="W131" s="206"/>
      <c r="X131" s="206"/>
      <c r="Y131" s="208"/>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c r="AT131" s="206"/>
      <c r="AU131" s="206"/>
      <c r="AV131" s="206"/>
      <c r="AW131" s="206"/>
      <c r="AX131" s="94">
        <f t="shared" si="25"/>
        <v>0</v>
      </c>
    </row>
    <row r="132" spans="1:50" ht="18" x14ac:dyDescent="0.35">
      <c r="A132" s="209">
        <f>IF(EXPENDITURE[[#This Row],[1]]="",0,1)</f>
        <v>0</v>
      </c>
      <c r="B132" s="98" t="str">
        <f>IF(D132="","",D132&amp;"_"&amp;COUNTIF($D$13:D132,D132))</f>
        <v/>
      </c>
      <c r="C132" s="95" t="str">
        <f t="shared" si="26"/>
        <v/>
      </c>
      <c r="D132" s="204"/>
      <c r="E132" s="205"/>
      <c r="F132" s="205"/>
      <c r="G132" s="206"/>
      <c r="H132" s="207"/>
      <c r="I132" s="207"/>
      <c r="J132" s="207"/>
      <c r="K132" s="207"/>
      <c r="L132" s="207"/>
      <c r="M132" s="254" t="str">
        <f>IF(SUM(EXPENDITURE[[#This Row],[6]:[9]])=0,"",SUM(EXPENDITURE[[#This Row],[6]:[9]]))</f>
        <v/>
      </c>
      <c r="N132" s="206"/>
      <c r="O132" s="206"/>
      <c r="P132" s="206"/>
      <c r="Q132" s="206"/>
      <c r="R132" s="206"/>
      <c r="S132" s="206"/>
      <c r="T132" s="206"/>
      <c r="U132" s="206"/>
      <c r="V132" s="206"/>
      <c r="W132" s="206"/>
      <c r="X132" s="206"/>
      <c r="Y132" s="208"/>
      <c r="Z132" s="206"/>
      <c r="AA132" s="206"/>
      <c r="AB132" s="206"/>
      <c r="AC132" s="206"/>
      <c r="AD132" s="206"/>
      <c r="AE132" s="206"/>
      <c r="AF132" s="206"/>
      <c r="AG132" s="206"/>
      <c r="AH132" s="206"/>
      <c r="AI132" s="206"/>
      <c r="AJ132" s="206"/>
      <c r="AK132" s="206"/>
      <c r="AL132" s="206"/>
      <c r="AM132" s="206"/>
      <c r="AN132" s="206"/>
      <c r="AO132" s="206"/>
      <c r="AP132" s="206"/>
      <c r="AQ132" s="206"/>
      <c r="AR132" s="206"/>
      <c r="AS132" s="206"/>
      <c r="AT132" s="206"/>
      <c r="AU132" s="206"/>
      <c r="AV132" s="206"/>
      <c r="AW132" s="206"/>
      <c r="AX132" s="94">
        <f t="shared" si="25"/>
        <v>0</v>
      </c>
    </row>
    <row r="133" spans="1:50" ht="18" x14ac:dyDescent="0.35">
      <c r="A133" s="209">
        <f>IF(EXPENDITURE[[#This Row],[1]]="",0,1)</f>
        <v>0</v>
      </c>
      <c r="B133" s="98" t="str">
        <f>IF(D133="","",D133&amp;"_"&amp;COUNTIF($D$13:D133,D133))</f>
        <v/>
      </c>
      <c r="C133" s="95" t="str">
        <f t="shared" si="26"/>
        <v/>
      </c>
      <c r="D133" s="204"/>
      <c r="E133" s="205"/>
      <c r="F133" s="205"/>
      <c r="G133" s="206"/>
      <c r="H133" s="207"/>
      <c r="I133" s="207"/>
      <c r="J133" s="207"/>
      <c r="K133" s="207"/>
      <c r="L133" s="207"/>
      <c r="M133" s="254" t="str">
        <f>IF(SUM(EXPENDITURE[[#This Row],[6]:[9]])=0,"",SUM(EXPENDITURE[[#This Row],[6]:[9]]))</f>
        <v/>
      </c>
      <c r="N133" s="206"/>
      <c r="O133" s="206"/>
      <c r="P133" s="206"/>
      <c r="Q133" s="206"/>
      <c r="R133" s="206"/>
      <c r="S133" s="206"/>
      <c r="T133" s="206"/>
      <c r="U133" s="206"/>
      <c r="V133" s="206"/>
      <c r="W133" s="206"/>
      <c r="X133" s="206"/>
      <c r="Y133" s="208"/>
      <c r="Z133" s="206"/>
      <c r="AA133" s="206"/>
      <c r="AB133" s="206"/>
      <c r="AC133" s="206"/>
      <c r="AD133" s="206"/>
      <c r="AE133" s="206"/>
      <c r="AF133" s="206"/>
      <c r="AG133" s="206"/>
      <c r="AH133" s="206"/>
      <c r="AI133" s="206"/>
      <c r="AJ133" s="206"/>
      <c r="AK133" s="206"/>
      <c r="AL133" s="206"/>
      <c r="AM133" s="206"/>
      <c r="AN133" s="206"/>
      <c r="AO133" s="206"/>
      <c r="AP133" s="206"/>
      <c r="AQ133" s="206"/>
      <c r="AR133" s="206"/>
      <c r="AS133" s="206"/>
      <c r="AT133" s="206"/>
      <c r="AU133" s="206"/>
      <c r="AV133" s="206"/>
      <c r="AW133" s="206"/>
      <c r="AX133" s="94">
        <f t="shared" si="25"/>
        <v>0</v>
      </c>
    </row>
    <row r="134" spans="1:50" ht="18" x14ac:dyDescent="0.35">
      <c r="A134" s="209">
        <f>IF(EXPENDITURE[[#This Row],[1]]="",0,1)</f>
        <v>0</v>
      </c>
      <c r="B134" s="98" t="str">
        <f>IF(D134="","",D134&amp;"_"&amp;COUNTIF($D$13:D134,D134))</f>
        <v/>
      </c>
      <c r="C134" s="95" t="str">
        <f t="shared" si="26"/>
        <v/>
      </c>
      <c r="D134" s="204"/>
      <c r="E134" s="205"/>
      <c r="F134" s="205"/>
      <c r="G134" s="206"/>
      <c r="H134" s="207"/>
      <c r="I134" s="207"/>
      <c r="J134" s="207"/>
      <c r="K134" s="207"/>
      <c r="L134" s="207"/>
      <c r="M134" s="254" t="str">
        <f>IF(SUM(EXPENDITURE[[#This Row],[6]:[9]])=0,"",SUM(EXPENDITURE[[#This Row],[6]:[9]]))</f>
        <v/>
      </c>
      <c r="N134" s="206"/>
      <c r="O134" s="206"/>
      <c r="P134" s="206"/>
      <c r="Q134" s="206"/>
      <c r="R134" s="206"/>
      <c r="S134" s="206"/>
      <c r="T134" s="206"/>
      <c r="U134" s="206"/>
      <c r="V134" s="206"/>
      <c r="W134" s="206"/>
      <c r="X134" s="206"/>
      <c r="Y134" s="208"/>
      <c r="Z134" s="206"/>
      <c r="AA134" s="206"/>
      <c r="AB134" s="206"/>
      <c r="AC134" s="206"/>
      <c r="AD134" s="206"/>
      <c r="AE134" s="206"/>
      <c r="AF134" s="206"/>
      <c r="AG134" s="206"/>
      <c r="AH134" s="206"/>
      <c r="AI134" s="206"/>
      <c r="AJ134" s="206"/>
      <c r="AK134" s="206"/>
      <c r="AL134" s="206"/>
      <c r="AM134" s="206"/>
      <c r="AN134" s="206"/>
      <c r="AO134" s="206"/>
      <c r="AP134" s="206"/>
      <c r="AQ134" s="206"/>
      <c r="AR134" s="206"/>
      <c r="AS134" s="206"/>
      <c r="AT134" s="206"/>
      <c r="AU134" s="206"/>
      <c r="AV134" s="206"/>
      <c r="AW134" s="206"/>
      <c r="AX134" s="94">
        <f t="shared" si="25"/>
        <v>0</v>
      </c>
    </row>
    <row r="135" spans="1:50" ht="18" x14ac:dyDescent="0.35">
      <c r="A135" s="209">
        <f>IF(EXPENDITURE[[#This Row],[1]]="",0,1)</f>
        <v>0</v>
      </c>
      <c r="B135" s="98" t="str">
        <f>IF(D135="","",D135&amp;"_"&amp;COUNTIF($D$13:D135,D135))</f>
        <v/>
      </c>
      <c r="C135" s="95" t="str">
        <f t="shared" si="26"/>
        <v/>
      </c>
      <c r="D135" s="204"/>
      <c r="E135" s="205"/>
      <c r="F135" s="205"/>
      <c r="G135" s="206"/>
      <c r="H135" s="207"/>
      <c r="I135" s="207"/>
      <c r="J135" s="207"/>
      <c r="K135" s="207"/>
      <c r="L135" s="207"/>
      <c r="M135" s="254" t="str">
        <f>IF(SUM(EXPENDITURE[[#This Row],[6]:[9]])=0,"",SUM(EXPENDITURE[[#This Row],[6]:[9]]))</f>
        <v/>
      </c>
      <c r="N135" s="206"/>
      <c r="O135" s="206"/>
      <c r="P135" s="206"/>
      <c r="Q135" s="206"/>
      <c r="R135" s="206"/>
      <c r="S135" s="206"/>
      <c r="T135" s="206"/>
      <c r="U135" s="206"/>
      <c r="V135" s="206"/>
      <c r="W135" s="206"/>
      <c r="X135" s="206"/>
      <c r="Y135" s="208"/>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206"/>
      <c r="AV135" s="206"/>
      <c r="AW135" s="206"/>
      <c r="AX135" s="94">
        <f t="shared" si="25"/>
        <v>0</v>
      </c>
    </row>
    <row r="136" spans="1:50" ht="18" x14ac:dyDescent="0.35">
      <c r="A136" s="209">
        <f>IF(EXPENDITURE[[#This Row],[1]]="",0,1)</f>
        <v>0</v>
      </c>
      <c r="B136" s="98" t="str">
        <f>IF(D136="","",D136&amp;"_"&amp;COUNTIF($D$13:D136,D136))</f>
        <v/>
      </c>
      <c r="C136" s="95" t="str">
        <f t="shared" si="26"/>
        <v/>
      </c>
      <c r="D136" s="204"/>
      <c r="E136" s="205"/>
      <c r="F136" s="205"/>
      <c r="G136" s="206"/>
      <c r="H136" s="207"/>
      <c r="I136" s="207"/>
      <c r="J136" s="207"/>
      <c r="K136" s="207"/>
      <c r="L136" s="207"/>
      <c r="M136" s="254" t="str">
        <f>IF(SUM(EXPENDITURE[[#This Row],[6]:[9]])=0,"",SUM(EXPENDITURE[[#This Row],[6]:[9]]))</f>
        <v/>
      </c>
      <c r="N136" s="206"/>
      <c r="O136" s="206"/>
      <c r="P136" s="206"/>
      <c r="Q136" s="206"/>
      <c r="R136" s="206"/>
      <c r="S136" s="206"/>
      <c r="T136" s="206"/>
      <c r="U136" s="206"/>
      <c r="V136" s="206"/>
      <c r="W136" s="206"/>
      <c r="X136" s="206"/>
      <c r="Y136" s="208"/>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c r="AT136" s="206"/>
      <c r="AU136" s="206"/>
      <c r="AV136" s="206"/>
      <c r="AW136" s="206"/>
      <c r="AX136" s="94">
        <f t="shared" si="25"/>
        <v>0</v>
      </c>
    </row>
    <row r="137" spans="1:50" ht="18" x14ac:dyDescent="0.35">
      <c r="A137" s="209">
        <f>IF(EXPENDITURE[[#This Row],[1]]="",0,1)</f>
        <v>0</v>
      </c>
      <c r="B137" s="98" t="str">
        <f>IF(D137="","",D137&amp;"_"&amp;COUNTIF($D$13:D137,D137))</f>
        <v/>
      </c>
      <c r="C137" s="95" t="str">
        <f t="shared" si="26"/>
        <v/>
      </c>
      <c r="D137" s="204"/>
      <c r="E137" s="205"/>
      <c r="F137" s="205"/>
      <c r="G137" s="206"/>
      <c r="H137" s="207"/>
      <c r="I137" s="207"/>
      <c r="J137" s="207"/>
      <c r="K137" s="207"/>
      <c r="L137" s="207"/>
      <c r="M137" s="254" t="str">
        <f>IF(SUM(EXPENDITURE[[#This Row],[6]:[9]])=0,"",SUM(EXPENDITURE[[#This Row],[6]:[9]]))</f>
        <v/>
      </c>
      <c r="N137" s="206"/>
      <c r="O137" s="206"/>
      <c r="P137" s="206"/>
      <c r="Q137" s="206"/>
      <c r="R137" s="206"/>
      <c r="S137" s="206"/>
      <c r="T137" s="206"/>
      <c r="U137" s="206"/>
      <c r="V137" s="206"/>
      <c r="W137" s="206"/>
      <c r="X137" s="206"/>
      <c r="Y137" s="208"/>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94">
        <f t="shared" si="25"/>
        <v>0</v>
      </c>
    </row>
    <row r="138" spans="1:50" ht="18" x14ac:dyDescent="0.35">
      <c r="A138" s="209">
        <f>IF(EXPENDITURE[[#This Row],[1]]="",0,1)</f>
        <v>0</v>
      </c>
      <c r="B138" s="98" t="str">
        <f>IF(D138="","",D138&amp;"_"&amp;COUNTIF($D$13:D138,D138))</f>
        <v/>
      </c>
      <c r="C138" s="95" t="str">
        <f t="shared" si="26"/>
        <v/>
      </c>
      <c r="D138" s="204"/>
      <c r="E138" s="205"/>
      <c r="F138" s="205"/>
      <c r="G138" s="206"/>
      <c r="H138" s="207"/>
      <c r="I138" s="207"/>
      <c r="J138" s="207"/>
      <c r="K138" s="207"/>
      <c r="L138" s="207"/>
      <c r="M138" s="254" t="str">
        <f>IF(SUM(EXPENDITURE[[#This Row],[6]:[9]])=0,"",SUM(EXPENDITURE[[#This Row],[6]:[9]]))</f>
        <v/>
      </c>
      <c r="N138" s="206"/>
      <c r="O138" s="206"/>
      <c r="P138" s="206"/>
      <c r="Q138" s="206"/>
      <c r="R138" s="206"/>
      <c r="S138" s="206"/>
      <c r="T138" s="206"/>
      <c r="U138" s="206"/>
      <c r="V138" s="206"/>
      <c r="W138" s="206"/>
      <c r="X138" s="206"/>
      <c r="Y138" s="208"/>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94">
        <f t="shared" si="25"/>
        <v>0</v>
      </c>
    </row>
    <row r="139" spans="1:50" ht="18" x14ac:dyDescent="0.35">
      <c r="A139" s="209">
        <f>IF(EXPENDITURE[[#This Row],[1]]="",0,1)</f>
        <v>0</v>
      </c>
      <c r="B139" s="98" t="str">
        <f>IF(D139="","",D139&amp;"_"&amp;COUNTIF($D$13:D139,D139))</f>
        <v/>
      </c>
      <c r="C139" s="95" t="str">
        <f t="shared" si="26"/>
        <v/>
      </c>
      <c r="D139" s="204"/>
      <c r="E139" s="205"/>
      <c r="F139" s="205"/>
      <c r="G139" s="206"/>
      <c r="H139" s="207"/>
      <c r="I139" s="207"/>
      <c r="J139" s="207"/>
      <c r="K139" s="207"/>
      <c r="L139" s="207"/>
      <c r="M139" s="254" t="str">
        <f>IF(SUM(EXPENDITURE[[#This Row],[6]:[9]])=0,"",SUM(EXPENDITURE[[#This Row],[6]:[9]]))</f>
        <v/>
      </c>
      <c r="N139" s="206"/>
      <c r="O139" s="206"/>
      <c r="P139" s="206"/>
      <c r="Q139" s="206"/>
      <c r="R139" s="206"/>
      <c r="S139" s="206"/>
      <c r="T139" s="206"/>
      <c r="U139" s="206"/>
      <c r="V139" s="206"/>
      <c r="W139" s="206"/>
      <c r="X139" s="206"/>
      <c r="Y139" s="208"/>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94">
        <f t="shared" si="25"/>
        <v>0</v>
      </c>
    </row>
    <row r="140" spans="1:50" ht="18" x14ac:dyDescent="0.35">
      <c r="A140" s="209">
        <f>IF(EXPENDITURE[[#This Row],[1]]="",0,1)</f>
        <v>0</v>
      </c>
      <c r="B140" s="98" t="str">
        <f>IF(D140="","",D140&amp;"_"&amp;COUNTIF($D$13:D140,D140))</f>
        <v/>
      </c>
      <c r="C140" s="95" t="str">
        <f t="shared" si="26"/>
        <v/>
      </c>
      <c r="D140" s="204"/>
      <c r="E140" s="205"/>
      <c r="F140" s="205"/>
      <c r="G140" s="206"/>
      <c r="H140" s="207"/>
      <c r="I140" s="207"/>
      <c r="J140" s="207"/>
      <c r="K140" s="207"/>
      <c r="L140" s="207"/>
      <c r="M140" s="254" t="str">
        <f>IF(SUM(EXPENDITURE[[#This Row],[6]:[9]])=0,"",SUM(EXPENDITURE[[#This Row],[6]:[9]]))</f>
        <v/>
      </c>
      <c r="N140" s="206"/>
      <c r="O140" s="206"/>
      <c r="P140" s="206"/>
      <c r="Q140" s="206"/>
      <c r="R140" s="206"/>
      <c r="S140" s="206"/>
      <c r="T140" s="206"/>
      <c r="U140" s="206"/>
      <c r="V140" s="206"/>
      <c r="W140" s="206"/>
      <c r="X140" s="206"/>
      <c r="Y140" s="208"/>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94">
        <f t="shared" si="25"/>
        <v>0</v>
      </c>
    </row>
    <row r="141" spans="1:50" ht="18" x14ac:dyDescent="0.35">
      <c r="A141" s="209">
        <f>IF(EXPENDITURE[[#This Row],[1]]="",0,1)</f>
        <v>0</v>
      </c>
      <c r="B141" s="98" t="str">
        <f>IF(D141="","",D141&amp;"_"&amp;COUNTIF($D$13:D141,D141))</f>
        <v/>
      </c>
      <c r="C141" s="95" t="str">
        <f t="shared" si="26"/>
        <v/>
      </c>
      <c r="D141" s="204"/>
      <c r="E141" s="205"/>
      <c r="F141" s="205"/>
      <c r="G141" s="206"/>
      <c r="H141" s="207"/>
      <c r="I141" s="207"/>
      <c r="J141" s="207"/>
      <c r="K141" s="207"/>
      <c r="L141" s="207"/>
      <c r="M141" s="254" t="str">
        <f>IF(SUM(EXPENDITURE[[#This Row],[6]:[9]])=0,"",SUM(EXPENDITURE[[#This Row],[6]:[9]]))</f>
        <v/>
      </c>
      <c r="N141" s="206"/>
      <c r="O141" s="206"/>
      <c r="P141" s="206"/>
      <c r="Q141" s="206"/>
      <c r="R141" s="206"/>
      <c r="S141" s="206"/>
      <c r="T141" s="206"/>
      <c r="U141" s="206"/>
      <c r="V141" s="206"/>
      <c r="W141" s="206"/>
      <c r="X141" s="206"/>
      <c r="Y141" s="208"/>
      <c r="Z141" s="206"/>
      <c r="AA141" s="206"/>
      <c r="AB141" s="206"/>
      <c r="AC141" s="206"/>
      <c r="AD141" s="206"/>
      <c r="AE141" s="206"/>
      <c r="AF141" s="206"/>
      <c r="AG141" s="206"/>
      <c r="AH141" s="206"/>
      <c r="AI141" s="206"/>
      <c r="AJ141" s="206"/>
      <c r="AK141" s="206"/>
      <c r="AL141" s="206"/>
      <c r="AM141" s="206"/>
      <c r="AN141" s="206"/>
      <c r="AO141" s="206"/>
      <c r="AP141" s="206"/>
      <c r="AQ141" s="206"/>
      <c r="AR141" s="206"/>
      <c r="AS141" s="206"/>
      <c r="AT141" s="206"/>
      <c r="AU141" s="206"/>
      <c r="AV141" s="206"/>
      <c r="AW141" s="206"/>
      <c r="AX141" s="94">
        <f t="shared" si="25"/>
        <v>0</v>
      </c>
    </row>
    <row r="142" spans="1:50" ht="18" x14ac:dyDescent="0.35">
      <c r="A142" s="209">
        <f>IF(EXPENDITURE[[#This Row],[1]]="",0,1)</f>
        <v>0</v>
      </c>
      <c r="B142" s="98" t="str">
        <f>IF(D142="","",D142&amp;"_"&amp;COUNTIF($D$13:D142,D142))</f>
        <v/>
      </c>
      <c r="C142" s="95" t="str">
        <f t="shared" si="26"/>
        <v/>
      </c>
      <c r="D142" s="204"/>
      <c r="E142" s="205"/>
      <c r="F142" s="205"/>
      <c r="G142" s="206"/>
      <c r="H142" s="207"/>
      <c r="I142" s="207"/>
      <c r="J142" s="207"/>
      <c r="K142" s="207"/>
      <c r="L142" s="207"/>
      <c r="M142" s="254" t="str">
        <f>IF(SUM(EXPENDITURE[[#This Row],[6]:[9]])=0,"",SUM(EXPENDITURE[[#This Row],[6]:[9]]))</f>
        <v/>
      </c>
      <c r="N142" s="206"/>
      <c r="O142" s="206"/>
      <c r="P142" s="206"/>
      <c r="Q142" s="206"/>
      <c r="R142" s="206"/>
      <c r="S142" s="206"/>
      <c r="T142" s="206"/>
      <c r="U142" s="206"/>
      <c r="V142" s="206"/>
      <c r="W142" s="206"/>
      <c r="X142" s="206"/>
      <c r="Y142" s="208"/>
      <c r="Z142" s="206"/>
      <c r="AA142" s="206"/>
      <c r="AB142" s="206"/>
      <c r="AC142" s="206"/>
      <c r="AD142" s="206"/>
      <c r="AE142" s="206"/>
      <c r="AF142" s="206"/>
      <c r="AG142" s="206"/>
      <c r="AH142" s="206"/>
      <c r="AI142" s="206"/>
      <c r="AJ142" s="206"/>
      <c r="AK142" s="206"/>
      <c r="AL142" s="206"/>
      <c r="AM142" s="206"/>
      <c r="AN142" s="206"/>
      <c r="AO142" s="206"/>
      <c r="AP142" s="206"/>
      <c r="AQ142" s="206"/>
      <c r="AR142" s="206"/>
      <c r="AS142" s="206"/>
      <c r="AT142" s="206"/>
      <c r="AU142" s="206"/>
      <c r="AV142" s="206"/>
      <c r="AW142" s="206"/>
      <c r="AX142" s="94">
        <f t="shared" ref="AX142:AX200" si="27">SUM(F142:L142,N142:AW142)</f>
        <v>0</v>
      </c>
    </row>
    <row r="143" spans="1:50" ht="18" x14ac:dyDescent="0.35">
      <c r="A143" s="209">
        <f>IF(EXPENDITURE[[#This Row],[1]]="",0,1)</f>
        <v>0</v>
      </c>
      <c r="B143" s="98" t="str">
        <f>IF(D143="","",D143&amp;"_"&amp;COUNTIF($D$13:D143,D143))</f>
        <v/>
      </c>
      <c r="C143" s="95" t="str">
        <f t="shared" si="26"/>
        <v/>
      </c>
      <c r="D143" s="204"/>
      <c r="E143" s="205"/>
      <c r="F143" s="205"/>
      <c r="G143" s="206"/>
      <c r="H143" s="207"/>
      <c r="I143" s="207"/>
      <c r="J143" s="207"/>
      <c r="K143" s="207"/>
      <c r="L143" s="207"/>
      <c r="M143" s="254" t="str">
        <f>IF(SUM(EXPENDITURE[[#This Row],[6]:[9]])=0,"",SUM(EXPENDITURE[[#This Row],[6]:[9]]))</f>
        <v/>
      </c>
      <c r="N143" s="206"/>
      <c r="O143" s="206"/>
      <c r="P143" s="206"/>
      <c r="Q143" s="206"/>
      <c r="R143" s="206"/>
      <c r="S143" s="206"/>
      <c r="T143" s="206"/>
      <c r="U143" s="206"/>
      <c r="V143" s="206"/>
      <c r="W143" s="206"/>
      <c r="X143" s="206"/>
      <c r="Y143" s="208"/>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94">
        <f t="shared" si="27"/>
        <v>0</v>
      </c>
    </row>
    <row r="144" spans="1:50" ht="18" x14ac:dyDescent="0.35">
      <c r="A144" s="209">
        <f>IF(EXPENDITURE[[#This Row],[1]]="",0,1)</f>
        <v>0</v>
      </c>
      <c r="B144" s="98" t="str">
        <f>IF(D144="","",D144&amp;"_"&amp;COUNTIF($D$13:D144,D144))</f>
        <v/>
      </c>
      <c r="C144" s="95" t="str">
        <f t="shared" si="26"/>
        <v/>
      </c>
      <c r="D144" s="204"/>
      <c r="E144" s="205"/>
      <c r="F144" s="205"/>
      <c r="G144" s="206"/>
      <c r="H144" s="207"/>
      <c r="I144" s="207"/>
      <c r="J144" s="207"/>
      <c r="K144" s="207"/>
      <c r="L144" s="207"/>
      <c r="M144" s="254" t="str">
        <f>IF(SUM(EXPENDITURE[[#This Row],[6]:[9]])=0,"",SUM(EXPENDITURE[[#This Row],[6]:[9]]))</f>
        <v/>
      </c>
      <c r="N144" s="206"/>
      <c r="O144" s="206"/>
      <c r="P144" s="206"/>
      <c r="Q144" s="206"/>
      <c r="R144" s="206"/>
      <c r="S144" s="206"/>
      <c r="T144" s="206"/>
      <c r="U144" s="206"/>
      <c r="V144" s="206"/>
      <c r="W144" s="206"/>
      <c r="X144" s="206"/>
      <c r="Y144" s="208"/>
      <c r="Z144" s="206"/>
      <c r="AA144" s="206"/>
      <c r="AB144" s="206"/>
      <c r="AC144" s="206"/>
      <c r="AD144" s="206"/>
      <c r="AE144" s="206"/>
      <c r="AF144" s="206"/>
      <c r="AG144" s="206"/>
      <c r="AH144" s="206"/>
      <c r="AI144" s="206"/>
      <c r="AJ144" s="206"/>
      <c r="AK144" s="206"/>
      <c r="AL144" s="206"/>
      <c r="AM144" s="206"/>
      <c r="AN144" s="206"/>
      <c r="AO144" s="206"/>
      <c r="AP144" s="206"/>
      <c r="AQ144" s="206"/>
      <c r="AR144" s="206"/>
      <c r="AS144" s="206"/>
      <c r="AT144" s="206"/>
      <c r="AU144" s="206"/>
      <c r="AV144" s="206"/>
      <c r="AW144" s="206"/>
      <c r="AX144" s="94">
        <f t="shared" si="27"/>
        <v>0</v>
      </c>
    </row>
    <row r="145" spans="1:50" ht="18" x14ac:dyDescent="0.35">
      <c r="A145" s="209">
        <f>IF(EXPENDITURE[[#This Row],[1]]="",0,1)</f>
        <v>0</v>
      </c>
      <c r="B145" s="98" t="str">
        <f>IF(D145="","",D145&amp;"_"&amp;COUNTIF($D$13:D145,D145))</f>
        <v/>
      </c>
      <c r="C145" s="95" t="str">
        <f t="shared" si="26"/>
        <v/>
      </c>
      <c r="D145" s="204"/>
      <c r="E145" s="205"/>
      <c r="F145" s="205"/>
      <c r="G145" s="206"/>
      <c r="H145" s="207"/>
      <c r="I145" s="207"/>
      <c r="J145" s="207"/>
      <c r="K145" s="207"/>
      <c r="L145" s="207"/>
      <c r="M145" s="254" t="str">
        <f>IF(SUM(EXPENDITURE[[#This Row],[6]:[9]])=0,"",SUM(EXPENDITURE[[#This Row],[6]:[9]]))</f>
        <v/>
      </c>
      <c r="N145" s="206"/>
      <c r="O145" s="206"/>
      <c r="P145" s="206"/>
      <c r="Q145" s="206"/>
      <c r="R145" s="206"/>
      <c r="S145" s="206"/>
      <c r="T145" s="206"/>
      <c r="U145" s="206"/>
      <c r="V145" s="206"/>
      <c r="W145" s="206"/>
      <c r="X145" s="206"/>
      <c r="Y145" s="208"/>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206"/>
      <c r="AX145" s="94">
        <f t="shared" si="27"/>
        <v>0</v>
      </c>
    </row>
    <row r="146" spans="1:50" ht="18" x14ac:dyDescent="0.35">
      <c r="A146" s="209">
        <f>IF(EXPENDITURE[[#This Row],[1]]="",0,1)</f>
        <v>0</v>
      </c>
      <c r="B146" s="98" t="str">
        <f>IF(D146="","",D146&amp;"_"&amp;COUNTIF($D$13:D146,D146))</f>
        <v/>
      </c>
      <c r="C146" s="95" t="str">
        <f t="shared" si="26"/>
        <v/>
      </c>
      <c r="D146" s="204"/>
      <c r="E146" s="205"/>
      <c r="F146" s="205"/>
      <c r="G146" s="206"/>
      <c r="H146" s="207"/>
      <c r="I146" s="207"/>
      <c r="J146" s="207"/>
      <c r="K146" s="207"/>
      <c r="L146" s="207"/>
      <c r="M146" s="254" t="str">
        <f>IF(SUM(EXPENDITURE[[#This Row],[6]:[9]])=0,"",SUM(EXPENDITURE[[#This Row],[6]:[9]]))</f>
        <v/>
      </c>
      <c r="N146" s="206"/>
      <c r="O146" s="206"/>
      <c r="P146" s="206"/>
      <c r="Q146" s="206"/>
      <c r="R146" s="206"/>
      <c r="S146" s="206"/>
      <c r="T146" s="206"/>
      <c r="U146" s="206"/>
      <c r="V146" s="206"/>
      <c r="W146" s="206"/>
      <c r="X146" s="206"/>
      <c r="Y146" s="208"/>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94">
        <f t="shared" si="27"/>
        <v>0</v>
      </c>
    </row>
    <row r="147" spans="1:50" ht="18" x14ac:dyDescent="0.35">
      <c r="A147" s="209">
        <f>IF(EXPENDITURE[[#This Row],[1]]="",0,1)</f>
        <v>0</v>
      </c>
      <c r="B147" s="98" t="str">
        <f>IF(D147="","",D147&amp;"_"&amp;COUNTIF($D$13:D147,D147))</f>
        <v/>
      </c>
      <c r="C147" s="95" t="str">
        <f t="shared" si="26"/>
        <v/>
      </c>
      <c r="D147" s="204"/>
      <c r="E147" s="205"/>
      <c r="F147" s="205"/>
      <c r="G147" s="206"/>
      <c r="H147" s="207"/>
      <c r="I147" s="207"/>
      <c r="J147" s="207"/>
      <c r="K147" s="207"/>
      <c r="L147" s="207"/>
      <c r="M147" s="254" t="str">
        <f>IF(SUM(EXPENDITURE[[#This Row],[6]:[9]])=0,"",SUM(EXPENDITURE[[#This Row],[6]:[9]]))</f>
        <v/>
      </c>
      <c r="N147" s="206"/>
      <c r="O147" s="206"/>
      <c r="P147" s="206"/>
      <c r="Q147" s="206"/>
      <c r="R147" s="206"/>
      <c r="S147" s="206"/>
      <c r="T147" s="206"/>
      <c r="U147" s="206"/>
      <c r="V147" s="206"/>
      <c r="W147" s="206"/>
      <c r="X147" s="206"/>
      <c r="Y147" s="208"/>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94">
        <f t="shared" si="27"/>
        <v>0</v>
      </c>
    </row>
    <row r="148" spans="1:50" ht="18" x14ac:dyDescent="0.35">
      <c r="A148" s="209">
        <f>IF(EXPENDITURE[[#This Row],[1]]="",0,1)</f>
        <v>0</v>
      </c>
      <c r="B148" s="98" t="str">
        <f>IF(D148="","",D148&amp;"_"&amp;COUNTIF($D$13:D148,D148))</f>
        <v/>
      </c>
      <c r="C148" s="95" t="str">
        <f t="shared" si="26"/>
        <v/>
      </c>
      <c r="D148" s="204"/>
      <c r="E148" s="205"/>
      <c r="F148" s="205"/>
      <c r="G148" s="206"/>
      <c r="H148" s="207"/>
      <c r="I148" s="207"/>
      <c r="J148" s="207"/>
      <c r="K148" s="207"/>
      <c r="L148" s="207"/>
      <c r="M148" s="254" t="str">
        <f>IF(SUM(EXPENDITURE[[#This Row],[6]:[9]])=0,"",SUM(EXPENDITURE[[#This Row],[6]:[9]]))</f>
        <v/>
      </c>
      <c r="N148" s="206"/>
      <c r="O148" s="206"/>
      <c r="P148" s="206"/>
      <c r="Q148" s="206"/>
      <c r="R148" s="206"/>
      <c r="S148" s="206"/>
      <c r="T148" s="206"/>
      <c r="U148" s="206"/>
      <c r="V148" s="206"/>
      <c r="W148" s="206"/>
      <c r="X148" s="206"/>
      <c r="Y148" s="208"/>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94">
        <f t="shared" si="27"/>
        <v>0</v>
      </c>
    </row>
    <row r="149" spans="1:50" ht="18" x14ac:dyDescent="0.35">
      <c r="A149" s="209">
        <f>IF(EXPENDITURE[[#This Row],[1]]="",0,1)</f>
        <v>0</v>
      </c>
      <c r="B149" s="98" t="str">
        <f>IF(D149="","",D149&amp;"_"&amp;COUNTIF($D$13:D149,D149))</f>
        <v/>
      </c>
      <c r="C149" s="95" t="str">
        <f t="shared" si="26"/>
        <v/>
      </c>
      <c r="D149" s="204"/>
      <c r="E149" s="205"/>
      <c r="F149" s="205"/>
      <c r="G149" s="206"/>
      <c r="H149" s="207"/>
      <c r="I149" s="207"/>
      <c r="J149" s="207"/>
      <c r="K149" s="207"/>
      <c r="L149" s="207"/>
      <c r="M149" s="254" t="str">
        <f>IF(SUM(EXPENDITURE[[#This Row],[6]:[9]])=0,"",SUM(EXPENDITURE[[#This Row],[6]:[9]]))</f>
        <v/>
      </c>
      <c r="N149" s="206"/>
      <c r="O149" s="206"/>
      <c r="P149" s="206"/>
      <c r="Q149" s="206"/>
      <c r="R149" s="206"/>
      <c r="S149" s="206"/>
      <c r="T149" s="206"/>
      <c r="U149" s="206"/>
      <c r="V149" s="206"/>
      <c r="W149" s="206"/>
      <c r="X149" s="206"/>
      <c r="Y149" s="208"/>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94">
        <f t="shared" si="27"/>
        <v>0</v>
      </c>
    </row>
    <row r="150" spans="1:50" ht="18" x14ac:dyDescent="0.35">
      <c r="A150" s="209">
        <f>IF(EXPENDITURE[[#This Row],[1]]="",0,1)</f>
        <v>0</v>
      </c>
      <c r="B150" s="98" t="str">
        <f>IF(D150="","",D150&amp;"_"&amp;COUNTIF($D$13:D150,D150))</f>
        <v/>
      </c>
      <c r="C150" s="95" t="str">
        <f t="shared" si="26"/>
        <v/>
      </c>
      <c r="D150" s="204"/>
      <c r="E150" s="205"/>
      <c r="F150" s="205"/>
      <c r="G150" s="206"/>
      <c r="H150" s="207"/>
      <c r="I150" s="207"/>
      <c r="J150" s="207"/>
      <c r="K150" s="207"/>
      <c r="L150" s="207"/>
      <c r="M150" s="254" t="str">
        <f>IF(SUM(EXPENDITURE[[#This Row],[6]:[9]])=0,"",SUM(EXPENDITURE[[#This Row],[6]:[9]]))</f>
        <v/>
      </c>
      <c r="N150" s="206"/>
      <c r="O150" s="206"/>
      <c r="P150" s="206"/>
      <c r="Q150" s="206"/>
      <c r="R150" s="206"/>
      <c r="S150" s="206"/>
      <c r="T150" s="206"/>
      <c r="U150" s="206"/>
      <c r="V150" s="206"/>
      <c r="W150" s="206"/>
      <c r="X150" s="206"/>
      <c r="Y150" s="208"/>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94">
        <f t="shared" si="27"/>
        <v>0</v>
      </c>
    </row>
    <row r="151" spans="1:50" ht="18" x14ac:dyDescent="0.35">
      <c r="A151" s="209">
        <f>IF(EXPENDITURE[[#This Row],[1]]="",0,1)</f>
        <v>0</v>
      </c>
      <c r="B151" s="98" t="str">
        <f>IF(D151="","",D151&amp;"_"&amp;COUNTIF($D$13:D151,D151))</f>
        <v/>
      </c>
      <c r="C151" s="95" t="str">
        <f t="shared" si="26"/>
        <v/>
      </c>
      <c r="D151" s="204"/>
      <c r="E151" s="205"/>
      <c r="F151" s="205"/>
      <c r="G151" s="206"/>
      <c r="H151" s="207"/>
      <c r="I151" s="207"/>
      <c r="J151" s="207"/>
      <c r="K151" s="207"/>
      <c r="L151" s="207"/>
      <c r="M151" s="254" t="str">
        <f>IF(SUM(EXPENDITURE[[#This Row],[6]:[9]])=0,"",SUM(EXPENDITURE[[#This Row],[6]:[9]]))</f>
        <v/>
      </c>
      <c r="N151" s="206"/>
      <c r="O151" s="206"/>
      <c r="P151" s="206"/>
      <c r="Q151" s="206"/>
      <c r="R151" s="206"/>
      <c r="S151" s="206"/>
      <c r="T151" s="206"/>
      <c r="U151" s="206"/>
      <c r="V151" s="206"/>
      <c r="W151" s="206"/>
      <c r="X151" s="206"/>
      <c r="Y151" s="208"/>
      <c r="Z151" s="206"/>
      <c r="AA151" s="206"/>
      <c r="AB151" s="206"/>
      <c r="AC151" s="206"/>
      <c r="AD151" s="206"/>
      <c r="AE151" s="206"/>
      <c r="AF151" s="206"/>
      <c r="AG151" s="206"/>
      <c r="AH151" s="206"/>
      <c r="AI151" s="206"/>
      <c r="AJ151" s="206"/>
      <c r="AK151" s="206"/>
      <c r="AL151" s="206"/>
      <c r="AM151" s="206"/>
      <c r="AN151" s="206"/>
      <c r="AO151" s="206"/>
      <c r="AP151" s="206"/>
      <c r="AQ151" s="206"/>
      <c r="AR151" s="206"/>
      <c r="AS151" s="206"/>
      <c r="AT151" s="206"/>
      <c r="AU151" s="206"/>
      <c r="AV151" s="206"/>
      <c r="AW151" s="206"/>
      <c r="AX151" s="94">
        <f t="shared" si="27"/>
        <v>0</v>
      </c>
    </row>
    <row r="152" spans="1:50" ht="18" x14ac:dyDescent="0.35">
      <c r="A152" s="209">
        <f>IF(EXPENDITURE[[#This Row],[1]]="",0,1)</f>
        <v>0</v>
      </c>
      <c r="B152" s="98" t="str">
        <f>IF(D152="","",D152&amp;"_"&amp;COUNTIF($D$13:D152,D152))</f>
        <v/>
      </c>
      <c r="C152" s="95" t="str">
        <f t="shared" si="26"/>
        <v/>
      </c>
      <c r="D152" s="204"/>
      <c r="E152" s="205"/>
      <c r="F152" s="205"/>
      <c r="G152" s="206"/>
      <c r="H152" s="207"/>
      <c r="I152" s="207"/>
      <c r="J152" s="207"/>
      <c r="K152" s="207"/>
      <c r="L152" s="207"/>
      <c r="M152" s="254" t="str">
        <f>IF(SUM(EXPENDITURE[[#This Row],[6]:[9]])=0,"",SUM(EXPENDITURE[[#This Row],[6]:[9]]))</f>
        <v/>
      </c>
      <c r="N152" s="206"/>
      <c r="O152" s="206"/>
      <c r="P152" s="206"/>
      <c r="Q152" s="206"/>
      <c r="R152" s="206"/>
      <c r="S152" s="206"/>
      <c r="T152" s="206"/>
      <c r="U152" s="206"/>
      <c r="V152" s="206"/>
      <c r="W152" s="206"/>
      <c r="X152" s="206"/>
      <c r="Y152" s="208"/>
      <c r="Z152" s="206"/>
      <c r="AA152" s="206"/>
      <c r="AB152" s="206"/>
      <c r="AC152" s="206"/>
      <c r="AD152" s="206"/>
      <c r="AE152" s="206"/>
      <c r="AF152" s="206"/>
      <c r="AG152" s="206"/>
      <c r="AH152" s="206"/>
      <c r="AI152" s="206"/>
      <c r="AJ152" s="206"/>
      <c r="AK152" s="206"/>
      <c r="AL152" s="206"/>
      <c r="AM152" s="206"/>
      <c r="AN152" s="206"/>
      <c r="AO152" s="206"/>
      <c r="AP152" s="206"/>
      <c r="AQ152" s="206"/>
      <c r="AR152" s="206"/>
      <c r="AS152" s="206"/>
      <c r="AT152" s="206"/>
      <c r="AU152" s="206"/>
      <c r="AV152" s="206"/>
      <c r="AW152" s="206"/>
      <c r="AX152" s="94">
        <f t="shared" si="27"/>
        <v>0</v>
      </c>
    </row>
    <row r="153" spans="1:50" ht="18" x14ac:dyDescent="0.35">
      <c r="A153" s="209">
        <f>IF(EXPENDITURE[[#This Row],[1]]="",0,1)</f>
        <v>0</v>
      </c>
      <c r="B153" s="98" t="str">
        <f>IF(D153="","",D153&amp;"_"&amp;COUNTIF($D$13:D153,D153))</f>
        <v/>
      </c>
      <c r="C153" s="95" t="str">
        <f t="shared" si="26"/>
        <v/>
      </c>
      <c r="D153" s="204"/>
      <c r="E153" s="205"/>
      <c r="F153" s="205"/>
      <c r="G153" s="206"/>
      <c r="H153" s="207"/>
      <c r="I153" s="207"/>
      <c r="J153" s="207"/>
      <c r="K153" s="207"/>
      <c r="L153" s="207"/>
      <c r="M153" s="254" t="str">
        <f>IF(SUM(EXPENDITURE[[#This Row],[6]:[9]])=0,"",SUM(EXPENDITURE[[#This Row],[6]:[9]]))</f>
        <v/>
      </c>
      <c r="N153" s="206"/>
      <c r="O153" s="206"/>
      <c r="P153" s="206"/>
      <c r="Q153" s="206"/>
      <c r="R153" s="206"/>
      <c r="S153" s="206"/>
      <c r="T153" s="206"/>
      <c r="U153" s="206"/>
      <c r="V153" s="206"/>
      <c r="W153" s="206"/>
      <c r="X153" s="206"/>
      <c r="Y153" s="208"/>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94">
        <f t="shared" si="27"/>
        <v>0</v>
      </c>
    </row>
    <row r="154" spans="1:50" ht="18" x14ac:dyDescent="0.35">
      <c r="A154" s="209">
        <f>IF(EXPENDITURE[[#This Row],[1]]="",0,1)</f>
        <v>0</v>
      </c>
      <c r="B154" s="98" t="str">
        <f>IF(D154="","",D154&amp;"_"&amp;COUNTIF($D$13:D154,D154))</f>
        <v/>
      </c>
      <c r="C154" s="95" t="str">
        <f t="shared" si="26"/>
        <v/>
      </c>
      <c r="D154" s="204"/>
      <c r="E154" s="205"/>
      <c r="F154" s="205"/>
      <c r="G154" s="206"/>
      <c r="H154" s="207"/>
      <c r="I154" s="207"/>
      <c r="J154" s="207"/>
      <c r="K154" s="207"/>
      <c r="L154" s="207"/>
      <c r="M154" s="254" t="str">
        <f>IF(SUM(EXPENDITURE[[#This Row],[6]:[9]])=0,"",SUM(EXPENDITURE[[#This Row],[6]:[9]]))</f>
        <v/>
      </c>
      <c r="N154" s="206"/>
      <c r="O154" s="206"/>
      <c r="P154" s="206"/>
      <c r="Q154" s="206"/>
      <c r="R154" s="206"/>
      <c r="S154" s="206"/>
      <c r="T154" s="206"/>
      <c r="U154" s="206"/>
      <c r="V154" s="206"/>
      <c r="W154" s="206"/>
      <c r="X154" s="206"/>
      <c r="Y154" s="208"/>
      <c r="Z154" s="206"/>
      <c r="AA154" s="206"/>
      <c r="AB154" s="206"/>
      <c r="AC154" s="206"/>
      <c r="AD154" s="206"/>
      <c r="AE154" s="206"/>
      <c r="AF154" s="206"/>
      <c r="AG154" s="206"/>
      <c r="AH154" s="206"/>
      <c r="AI154" s="206"/>
      <c r="AJ154" s="206"/>
      <c r="AK154" s="206"/>
      <c r="AL154" s="206"/>
      <c r="AM154" s="206"/>
      <c r="AN154" s="206"/>
      <c r="AO154" s="206"/>
      <c r="AP154" s="206"/>
      <c r="AQ154" s="206"/>
      <c r="AR154" s="206"/>
      <c r="AS154" s="206"/>
      <c r="AT154" s="206"/>
      <c r="AU154" s="206"/>
      <c r="AV154" s="206"/>
      <c r="AW154" s="206"/>
      <c r="AX154" s="94">
        <f t="shared" si="27"/>
        <v>0</v>
      </c>
    </row>
    <row r="155" spans="1:50" ht="18" x14ac:dyDescent="0.35">
      <c r="A155" s="209">
        <f>IF(EXPENDITURE[[#This Row],[1]]="",0,1)</f>
        <v>0</v>
      </c>
      <c r="B155" s="98" t="str">
        <f>IF(D155="","",D155&amp;"_"&amp;COUNTIF($D$13:D155,D155))</f>
        <v/>
      </c>
      <c r="C155" s="95" t="str">
        <f t="shared" ref="C155:C200" si="28">IF(D155="","",C154+1)</f>
        <v/>
      </c>
      <c r="D155" s="204"/>
      <c r="E155" s="205"/>
      <c r="F155" s="205"/>
      <c r="G155" s="206"/>
      <c r="H155" s="207"/>
      <c r="I155" s="207"/>
      <c r="J155" s="207"/>
      <c r="K155" s="207"/>
      <c r="L155" s="207"/>
      <c r="M155" s="254" t="str">
        <f>IF(SUM(EXPENDITURE[[#This Row],[6]:[9]])=0,"",SUM(EXPENDITURE[[#This Row],[6]:[9]]))</f>
        <v/>
      </c>
      <c r="N155" s="206"/>
      <c r="O155" s="206"/>
      <c r="P155" s="206"/>
      <c r="Q155" s="206"/>
      <c r="R155" s="206"/>
      <c r="S155" s="206"/>
      <c r="T155" s="206"/>
      <c r="U155" s="206"/>
      <c r="V155" s="206"/>
      <c r="W155" s="206"/>
      <c r="X155" s="206"/>
      <c r="Y155" s="208"/>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c r="AT155" s="206"/>
      <c r="AU155" s="206"/>
      <c r="AV155" s="206"/>
      <c r="AW155" s="206"/>
      <c r="AX155" s="94">
        <f t="shared" si="27"/>
        <v>0</v>
      </c>
    </row>
    <row r="156" spans="1:50" ht="18" x14ac:dyDescent="0.35">
      <c r="A156" s="209">
        <f>IF(EXPENDITURE[[#This Row],[1]]="",0,1)</f>
        <v>0</v>
      </c>
      <c r="B156" s="98" t="str">
        <f>IF(D156="","",D156&amp;"_"&amp;COUNTIF($D$13:D156,D156))</f>
        <v/>
      </c>
      <c r="C156" s="95" t="str">
        <f t="shared" si="28"/>
        <v/>
      </c>
      <c r="D156" s="204"/>
      <c r="E156" s="205"/>
      <c r="F156" s="205"/>
      <c r="G156" s="206"/>
      <c r="H156" s="207"/>
      <c r="I156" s="207"/>
      <c r="J156" s="207"/>
      <c r="K156" s="207"/>
      <c r="L156" s="207"/>
      <c r="M156" s="254" t="str">
        <f>IF(SUM(EXPENDITURE[[#This Row],[6]:[9]])=0,"",SUM(EXPENDITURE[[#This Row],[6]:[9]]))</f>
        <v/>
      </c>
      <c r="N156" s="206"/>
      <c r="O156" s="206"/>
      <c r="P156" s="206"/>
      <c r="Q156" s="206"/>
      <c r="R156" s="206"/>
      <c r="S156" s="206"/>
      <c r="T156" s="206"/>
      <c r="U156" s="206"/>
      <c r="V156" s="206"/>
      <c r="W156" s="206"/>
      <c r="X156" s="206"/>
      <c r="Y156" s="208"/>
      <c r="Z156" s="206"/>
      <c r="AA156" s="206"/>
      <c r="AB156" s="206"/>
      <c r="AC156" s="206"/>
      <c r="AD156" s="206"/>
      <c r="AE156" s="206"/>
      <c r="AF156" s="206"/>
      <c r="AG156" s="206"/>
      <c r="AH156" s="206"/>
      <c r="AI156" s="206"/>
      <c r="AJ156" s="206"/>
      <c r="AK156" s="206"/>
      <c r="AL156" s="206"/>
      <c r="AM156" s="206"/>
      <c r="AN156" s="206"/>
      <c r="AO156" s="206"/>
      <c r="AP156" s="206"/>
      <c r="AQ156" s="206"/>
      <c r="AR156" s="206"/>
      <c r="AS156" s="206"/>
      <c r="AT156" s="206"/>
      <c r="AU156" s="206"/>
      <c r="AV156" s="206"/>
      <c r="AW156" s="206"/>
      <c r="AX156" s="94">
        <f t="shared" si="27"/>
        <v>0</v>
      </c>
    </row>
    <row r="157" spans="1:50" ht="18" x14ac:dyDescent="0.35">
      <c r="A157" s="209">
        <f>IF(EXPENDITURE[[#This Row],[1]]="",0,1)</f>
        <v>0</v>
      </c>
      <c r="B157" s="98" t="str">
        <f>IF(D157="","",D157&amp;"_"&amp;COUNTIF($D$13:D157,D157))</f>
        <v/>
      </c>
      <c r="C157" s="95" t="str">
        <f t="shared" si="28"/>
        <v/>
      </c>
      <c r="D157" s="204"/>
      <c r="E157" s="205"/>
      <c r="F157" s="205"/>
      <c r="G157" s="206"/>
      <c r="H157" s="207"/>
      <c r="I157" s="207"/>
      <c r="J157" s="207"/>
      <c r="K157" s="207"/>
      <c r="L157" s="207"/>
      <c r="M157" s="254" t="str">
        <f>IF(SUM(EXPENDITURE[[#This Row],[6]:[9]])=0,"",SUM(EXPENDITURE[[#This Row],[6]:[9]]))</f>
        <v/>
      </c>
      <c r="N157" s="206"/>
      <c r="O157" s="206"/>
      <c r="P157" s="206"/>
      <c r="Q157" s="206"/>
      <c r="R157" s="206"/>
      <c r="S157" s="206"/>
      <c r="T157" s="206"/>
      <c r="U157" s="206"/>
      <c r="V157" s="206"/>
      <c r="W157" s="206"/>
      <c r="X157" s="206"/>
      <c r="Y157" s="208"/>
      <c r="Z157" s="206"/>
      <c r="AA157" s="206"/>
      <c r="AB157" s="206"/>
      <c r="AC157" s="206"/>
      <c r="AD157" s="206"/>
      <c r="AE157" s="206"/>
      <c r="AF157" s="206"/>
      <c r="AG157" s="206"/>
      <c r="AH157" s="206"/>
      <c r="AI157" s="206"/>
      <c r="AJ157" s="206"/>
      <c r="AK157" s="206"/>
      <c r="AL157" s="206"/>
      <c r="AM157" s="206"/>
      <c r="AN157" s="206"/>
      <c r="AO157" s="206"/>
      <c r="AP157" s="206"/>
      <c r="AQ157" s="206"/>
      <c r="AR157" s="206"/>
      <c r="AS157" s="206"/>
      <c r="AT157" s="206"/>
      <c r="AU157" s="206"/>
      <c r="AV157" s="206"/>
      <c r="AW157" s="206"/>
      <c r="AX157" s="94">
        <f t="shared" si="27"/>
        <v>0</v>
      </c>
    </row>
    <row r="158" spans="1:50" ht="18" x14ac:dyDescent="0.35">
      <c r="A158" s="209">
        <f>IF(EXPENDITURE[[#This Row],[1]]="",0,1)</f>
        <v>0</v>
      </c>
      <c r="B158" s="98" t="str">
        <f>IF(D158="","",D158&amp;"_"&amp;COUNTIF($D$13:D158,D158))</f>
        <v/>
      </c>
      <c r="C158" s="95" t="str">
        <f t="shared" si="28"/>
        <v/>
      </c>
      <c r="D158" s="204"/>
      <c r="E158" s="205"/>
      <c r="F158" s="205"/>
      <c r="G158" s="206"/>
      <c r="H158" s="207"/>
      <c r="I158" s="207"/>
      <c r="J158" s="207"/>
      <c r="K158" s="207"/>
      <c r="L158" s="207"/>
      <c r="M158" s="254" t="str">
        <f>IF(SUM(EXPENDITURE[[#This Row],[6]:[9]])=0,"",SUM(EXPENDITURE[[#This Row],[6]:[9]]))</f>
        <v/>
      </c>
      <c r="N158" s="206"/>
      <c r="O158" s="206"/>
      <c r="P158" s="206"/>
      <c r="Q158" s="206"/>
      <c r="R158" s="206"/>
      <c r="S158" s="206"/>
      <c r="T158" s="206"/>
      <c r="U158" s="206"/>
      <c r="V158" s="206"/>
      <c r="W158" s="206"/>
      <c r="X158" s="206"/>
      <c r="Y158" s="208"/>
      <c r="Z158" s="206"/>
      <c r="AA158" s="206"/>
      <c r="AB158" s="206"/>
      <c r="AC158" s="206"/>
      <c r="AD158" s="206"/>
      <c r="AE158" s="206"/>
      <c r="AF158" s="206"/>
      <c r="AG158" s="206"/>
      <c r="AH158" s="206"/>
      <c r="AI158" s="206"/>
      <c r="AJ158" s="206"/>
      <c r="AK158" s="206"/>
      <c r="AL158" s="206"/>
      <c r="AM158" s="206"/>
      <c r="AN158" s="206"/>
      <c r="AO158" s="206"/>
      <c r="AP158" s="206"/>
      <c r="AQ158" s="206"/>
      <c r="AR158" s="206"/>
      <c r="AS158" s="206"/>
      <c r="AT158" s="206"/>
      <c r="AU158" s="206"/>
      <c r="AV158" s="206"/>
      <c r="AW158" s="206"/>
      <c r="AX158" s="94">
        <f t="shared" si="27"/>
        <v>0</v>
      </c>
    </row>
    <row r="159" spans="1:50" ht="18" x14ac:dyDescent="0.35">
      <c r="A159" s="209">
        <f>IF(EXPENDITURE[[#This Row],[1]]="",0,1)</f>
        <v>0</v>
      </c>
      <c r="B159" s="98" t="str">
        <f>IF(D159="","",D159&amp;"_"&amp;COUNTIF($D$13:D159,D159))</f>
        <v/>
      </c>
      <c r="C159" s="95" t="str">
        <f t="shared" si="28"/>
        <v/>
      </c>
      <c r="D159" s="204"/>
      <c r="E159" s="205"/>
      <c r="F159" s="205"/>
      <c r="G159" s="206"/>
      <c r="H159" s="207"/>
      <c r="I159" s="207"/>
      <c r="J159" s="207"/>
      <c r="K159" s="207"/>
      <c r="L159" s="207"/>
      <c r="M159" s="254" t="str">
        <f>IF(SUM(EXPENDITURE[[#This Row],[6]:[9]])=0,"",SUM(EXPENDITURE[[#This Row],[6]:[9]]))</f>
        <v/>
      </c>
      <c r="N159" s="206"/>
      <c r="O159" s="206"/>
      <c r="P159" s="206"/>
      <c r="Q159" s="206"/>
      <c r="R159" s="206"/>
      <c r="S159" s="206"/>
      <c r="T159" s="206"/>
      <c r="U159" s="206"/>
      <c r="V159" s="206"/>
      <c r="W159" s="206"/>
      <c r="X159" s="206"/>
      <c r="Y159" s="208"/>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94">
        <f t="shared" si="27"/>
        <v>0</v>
      </c>
    </row>
    <row r="160" spans="1:50" ht="18" x14ac:dyDescent="0.35">
      <c r="A160" s="209">
        <f>IF(EXPENDITURE[[#This Row],[1]]="",0,1)</f>
        <v>0</v>
      </c>
      <c r="B160" s="98" t="str">
        <f>IF(D160="","",D160&amp;"_"&amp;COUNTIF($D$13:D160,D160))</f>
        <v/>
      </c>
      <c r="C160" s="95" t="str">
        <f t="shared" si="28"/>
        <v/>
      </c>
      <c r="D160" s="204"/>
      <c r="E160" s="205"/>
      <c r="F160" s="205"/>
      <c r="G160" s="206"/>
      <c r="H160" s="207"/>
      <c r="I160" s="207"/>
      <c r="J160" s="207"/>
      <c r="K160" s="207"/>
      <c r="L160" s="207"/>
      <c r="M160" s="254" t="str">
        <f>IF(SUM(EXPENDITURE[[#This Row],[6]:[9]])=0,"",SUM(EXPENDITURE[[#This Row],[6]:[9]]))</f>
        <v/>
      </c>
      <c r="N160" s="206"/>
      <c r="O160" s="206"/>
      <c r="P160" s="206"/>
      <c r="Q160" s="206"/>
      <c r="R160" s="206"/>
      <c r="S160" s="206"/>
      <c r="T160" s="206"/>
      <c r="U160" s="206"/>
      <c r="V160" s="206"/>
      <c r="W160" s="206"/>
      <c r="X160" s="206"/>
      <c r="Y160" s="208"/>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94">
        <f t="shared" si="27"/>
        <v>0</v>
      </c>
    </row>
    <row r="161" spans="1:50" ht="18" x14ac:dyDescent="0.35">
      <c r="A161" s="209">
        <f>IF(EXPENDITURE[[#This Row],[1]]="",0,1)</f>
        <v>0</v>
      </c>
      <c r="B161" s="98" t="str">
        <f>IF(D161="","",D161&amp;"_"&amp;COUNTIF($D$13:D161,D161))</f>
        <v/>
      </c>
      <c r="C161" s="95" t="str">
        <f t="shared" si="28"/>
        <v/>
      </c>
      <c r="D161" s="204"/>
      <c r="E161" s="205"/>
      <c r="F161" s="205"/>
      <c r="G161" s="206"/>
      <c r="H161" s="207"/>
      <c r="I161" s="207"/>
      <c r="J161" s="207"/>
      <c r="K161" s="207"/>
      <c r="L161" s="207"/>
      <c r="M161" s="254" t="str">
        <f>IF(SUM(EXPENDITURE[[#This Row],[6]:[9]])=0,"",SUM(EXPENDITURE[[#This Row],[6]:[9]]))</f>
        <v/>
      </c>
      <c r="N161" s="206"/>
      <c r="O161" s="206"/>
      <c r="P161" s="206"/>
      <c r="Q161" s="206"/>
      <c r="R161" s="206"/>
      <c r="S161" s="206"/>
      <c r="T161" s="206"/>
      <c r="U161" s="206"/>
      <c r="V161" s="206"/>
      <c r="W161" s="206"/>
      <c r="X161" s="206"/>
      <c r="Y161" s="208"/>
      <c r="Z161" s="206"/>
      <c r="AA161" s="206"/>
      <c r="AB161" s="206"/>
      <c r="AC161" s="206"/>
      <c r="AD161" s="206"/>
      <c r="AE161" s="206"/>
      <c r="AF161" s="206"/>
      <c r="AG161" s="206"/>
      <c r="AH161" s="206"/>
      <c r="AI161" s="206"/>
      <c r="AJ161" s="206"/>
      <c r="AK161" s="206"/>
      <c r="AL161" s="206"/>
      <c r="AM161" s="206"/>
      <c r="AN161" s="206"/>
      <c r="AO161" s="206"/>
      <c r="AP161" s="206"/>
      <c r="AQ161" s="206"/>
      <c r="AR161" s="206"/>
      <c r="AS161" s="206"/>
      <c r="AT161" s="206"/>
      <c r="AU161" s="206"/>
      <c r="AV161" s="206"/>
      <c r="AW161" s="206"/>
      <c r="AX161" s="94">
        <f t="shared" si="27"/>
        <v>0</v>
      </c>
    </row>
    <row r="162" spans="1:50" ht="18" x14ac:dyDescent="0.35">
      <c r="A162" s="209">
        <f>IF(EXPENDITURE[[#This Row],[1]]="",0,1)</f>
        <v>0</v>
      </c>
      <c r="B162" s="98" t="str">
        <f>IF(D162="","",D162&amp;"_"&amp;COUNTIF($D$13:D162,D162))</f>
        <v/>
      </c>
      <c r="C162" s="95" t="str">
        <f t="shared" si="28"/>
        <v/>
      </c>
      <c r="D162" s="204"/>
      <c r="E162" s="205"/>
      <c r="F162" s="205"/>
      <c r="G162" s="206"/>
      <c r="H162" s="207"/>
      <c r="I162" s="207"/>
      <c r="J162" s="207"/>
      <c r="K162" s="207"/>
      <c r="L162" s="207"/>
      <c r="M162" s="254" t="str">
        <f>IF(SUM(EXPENDITURE[[#This Row],[6]:[9]])=0,"",SUM(EXPENDITURE[[#This Row],[6]:[9]]))</f>
        <v/>
      </c>
      <c r="N162" s="206"/>
      <c r="O162" s="206"/>
      <c r="P162" s="206"/>
      <c r="Q162" s="206"/>
      <c r="R162" s="206"/>
      <c r="S162" s="206"/>
      <c r="T162" s="206"/>
      <c r="U162" s="206"/>
      <c r="V162" s="206"/>
      <c r="W162" s="206"/>
      <c r="X162" s="206"/>
      <c r="Y162" s="208"/>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6"/>
      <c r="AV162" s="206"/>
      <c r="AW162" s="206"/>
      <c r="AX162" s="94">
        <f t="shared" si="27"/>
        <v>0</v>
      </c>
    </row>
    <row r="163" spans="1:50" ht="18" x14ac:dyDescent="0.35">
      <c r="A163" s="209">
        <f>IF(EXPENDITURE[[#This Row],[1]]="",0,1)</f>
        <v>0</v>
      </c>
      <c r="B163" s="98" t="str">
        <f>IF(D163="","",D163&amp;"_"&amp;COUNTIF($D$13:D163,D163))</f>
        <v/>
      </c>
      <c r="C163" s="95" t="str">
        <f t="shared" si="28"/>
        <v/>
      </c>
      <c r="D163" s="204"/>
      <c r="E163" s="205"/>
      <c r="F163" s="205"/>
      <c r="G163" s="206"/>
      <c r="H163" s="207"/>
      <c r="I163" s="207"/>
      <c r="J163" s="207"/>
      <c r="K163" s="207"/>
      <c r="L163" s="207"/>
      <c r="M163" s="254" t="str">
        <f>IF(SUM(EXPENDITURE[[#This Row],[6]:[9]])=0,"",SUM(EXPENDITURE[[#This Row],[6]:[9]]))</f>
        <v/>
      </c>
      <c r="N163" s="206"/>
      <c r="O163" s="206"/>
      <c r="P163" s="206"/>
      <c r="Q163" s="206"/>
      <c r="R163" s="206"/>
      <c r="S163" s="206"/>
      <c r="T163" s="206"/>
      <c r="U163" s="206"/>
      <c r="V163" s="206"/>
      <c r="W163" s="206"/>
      <c r="X163" s="206"/>
      <c r="Y163" s="208"/>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94">
        <f t="shared" si="27"/>
        <v>0</v>
      </c>
    </row>
    <row r="164" spans="1:50" ht="18" x14ac:dyDescent="0.35">
      <c r="A164" s="209">
        <f>IF(EXPENDITURE[[#This Row],[1]]="",0,1)</f>
        <v>0</v>
      </c>
      <c r="B164" s="98" t="str">
        <f>IF(D164="","",D164&amp;"_"&amp;COUNTIF($D$13:D164,D164))</f>
        <v/>
      </c>
      <c r="C164" s="95" t="str">
        <f t="shared" si="28"/>
        <v/>
      </c>
      <c r="D164" s="204"/>
      <c r="E164" s="205"/>
      <c r="F164" s="205"/>
      <c r="G164" s="206"/>
      <c r="H164" s="207"/>
      <c r="I164" s="207"/>
      <c r="J164" s="207"/>
      <c r="K164" s="207"/>
      <c r="L164" s="207"/>
      <c r="M164" s="254" t="str">
        <f>IF(SUM(EXPENDITURE[[#This Row],[6]:[9]])=0,"",SUM(EXPENDITURE[[#This Row],[6]:[9]]))</f>
        <v/>
      </c>
      <c r="N164" s="206"/>
      <c r="O164" s="206"/>
      <c r="P164" s="206"/>
      <c r="Q164" s="206"/>
      <c r="R164" s="206"/>
      <c r="S164" s="206"/>
      <c r="T164" s="206"/>
      <c r="U164" s="206"/>
      <c r="V164" s="206"/>
      <c r="W164" s="206"/>
      <c r="X164" s="206"/>
      <c r="Y164" s="208"/>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6"/>
      <c r="AV164" s="206"/>
      <c r="AW164" s="206"/>
      <c r="AX164" s="94">
        <f t="shared" si="27"/>
        <v>0</v>
      </c>
    </row>
    <row r="165" spans="1:50" ht="18" x14ac:dyDescent="0.35">
      <c r="A165" s="209">
        <f>IF(EXPENDITURE[[#This Row],[1]]="",0,1)</f>
        <v>0</v>
      </c>
      <c r="B165" s="98" t="str">
        <f>IF(D165="","",D165&amp;"_"&amp;COUNTIF($D$13:D165,D165))</f>
        <v/>
      </c>
      <c r="C165" s="95" t="str">
        <f t="shared" si="28"/>
        <v/>
      </c>
      <c r="D165" s="204"/>
      <c r="E165" s="205"/>
      <c r="F165" s="205"/>
      <c r="G165" s="206"/>
      <c r="H165" s="207"/>
      <c r="I165" s="207"/>
      <c r="J165" s="207"/>
      <c r="K165" s="207"/>
      <c r="L165" s="207"/>
      <c r="M165" s="254" t="str">
        <f>IF(SUM(EXPENDITURE[[#This Row],[6]:[9]])=0,"",SUM(EXPENDITURE[[#This Row],[6]:[9]]))</f>
        <v/>
      </c>
      <c r="N165" s="206"/>
      <c r="O165" s="206"/>
      <c r="P165" s="206"/>
      <c r="Q165" s="206"/>
      <c r="R165" s="206"/>
      <c r="S165" s="206"/>
      <c r="T165" s="206"/>
      <c r="U165" s="206"/>
      <c r="V165" s="206"/>
      <c r="W165" s="206"/>
      <c r="X165" s="206"/>
      <c r="Y165" s="208"/>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c r="AT165" s="206"/>
      <c r="AU165" s="206"/>
      <c r="AV165" s="206"/>
      <c r="AW165" s="206"/>
      <c r="AX165" s="94">
        <f t="shared" si="27"/>
        <v>0</v>
      </c>
    </row>
    <row r="166" spans="1:50" ht="18" x14ac:dyDescent="0.35">
      <c r="A166" s="209">
        <f>IF(EXPENDITURE[[#This Row],[1]]="",0,1)</f>
        <v>0</v>
      </c>
      <c r="B166" s="98" t="str">
        <f>IF(D166="","",D166&amp;"_"&amp;COUNTIF($D$13:D166,D166))</f>
        <v/>
      </c>
      <c r="C166" s="95" t="str">
        <f t="shared" si="28"/>
        <v/>
      </c>
      <c r="D166" s="204"/>
      <c r="E166" s="205"/>
      <c r="F166" s="205"/>
      <c r="G166" s="206"/>
      <c r="H166" s="207"/>
      <c r="I166" s="207"/>
      <c r="J166" s="207"/>
      <c r="K166" s="207"/>
      <c r="L166" s="207"/>
      <c r="M166" s="254" t="str">
        <f>IF(SUM(EXPENDITURE[[#This Row],[6]:[9]])=0,"",SUM(EXPENDITURE[[#This Row],[6]:[9]]))</f>
        <v/>
      </c>
      <c r="N166" s="206"/>
      <c r="O166" s="206"/>
      <c r="P166" s="206"/>
      <c r="Q166" s="206"/>
      <c r="R166" s="206"/>
      <c r="S166" s="206"/>
      <c r="T166" s="206"/>
      <c r="U166" s="206"/>
      <c r="V166" s="206"/>
      <c r="W166" s="206"/>
      <c r="X166" s="206"/>
      <c r="Y166" s="208"/>
      <c r="Z166" s="206"/>
      <c r="AA166" s="206"/>
      <c r="AB166" s="206"/>
      <c r="AC166" s="206"/>
      <c r="AD166" s="206"/>
      <c r="AE166" s="206"/>
      <c r="AF166" s="206"/>
      <c r="AG166" s="206"/>
      <c r="AH166" s="206"/>
      <c r="AI166" s="206"/>
      <c r="AJ166" s="206"/>
      <c r="AK166" s="206"/>
      <c r="AL166" s="206"/>
      <c r="AM166" s="206"/>
      <c r="AN166" s="206"/>
      <c r="AO166" s="206"/>
      <c r="AP166" s="206"/>
      <c r="AQ166" s="206"/>
      <c r="AR166" s="206"/>
      <c r="AS166" s="206"/>
      <c r="AT166" s="206"/>
      <c r="AU166" s="206"/>
      <c r="AV166" s="206"/>
      <c r="AW166" s="206"/>
      <c r="AX166" s="94">
        <f t="shared" si="27"/>
        <v>0</v>
      </c>
    </row>
    <row r="167" spans="1:50" ht="18" x14ac:dyDescent="0.35">
      <c r="A167" s="209">
        <f>IF(EXPENDITURE[[#This Row],[1]]="",0,1)</f>
        <v>0</v>
      </c>
      <c r="B167" s="98" t="str">
        <f>IF(D167="","",D167&amp;"_"&amp;COUNTIF($D$13:D167,D167))</f>
        <v/>
      </c>
      <c r="C167" s="95" t="str">
        <f t="shared" si="28"/>
        <v/>
      </c>
      <c r="D167" s="204"/>
      <c r="E167" s="205"/>
      <c r="F167" s="205"/>
      <c r="G167" s="206"/>
      <c r="H167" s="207"/>
      <c r="I167" s="207"/>
      <c r="J167" s="207"/>
      <c r="K167" s="207"/>
      <c r="L167" s="207"/>
      <c r="M167" s="254" t="str">
        <f>IF(SUM(EXPENDITURE[[#This Row],[6]:[9]])=0,"",SUM(EXPENDITURE[[#This Row],[6]:[9]]))</f>
        <v/>
      </c>
      <c r="N167" s="206"/>
      <c r="O167" s="206"/>
      <c r="P167" s="206"/>
      <c r="Q167" s="206"/>
      <c r="R167" s="206"/>
      <c r="S167" s="206"/>
      <c r="T167" s="206"/>
      <c r="U167" s="206"/>
      <c r="V167" s="206"/>
      <c r="W167" s="206"/>
      <c r="X167" s="206"/>
      <c r="Y167" s="208"/>
      <c r="Z167" s="206"/>
      <c r="AA167" s="206"/>
      <c r="AB167" s="206"/>
      <c r="AC167" s="206"/>
      <c r="AD167" s="206"/>
      <c r="AE167" s="206"/>
      <c r="AF167" s="206"/>
      <c r="AG167" s="206"/>
      <c r="AH167" s="206"/>
      <c r="AI167" s="206"/>
      <c r="AJ167" s="206"/>
      <c r="AK167" s="206"/>
      <c r="AL167" s="206"/>
      <c r="AM167" s="206"/>
      <c r="AN167" s="206"/>
      <c r="AO167" s="206"/>
      <c r="AP167" s="206"/>
      <c r="AQ167" s="206"/>
      <c r="AR167" s="206"/>
      <c r="AS167" s="206"/>
      <c r="AT167" s="206"/>
      <c r="AU167" s="206"/>
      <c r="AV167" s="206"/>
      <c r="AW167" s="206"/>
      <c r="AX167" s="94">
        <f t="shared" si="27"/>
        <v>0</v>
      </c>
    </row>
    <row r="168" spans="1:50" ht="18" x14ac:dyDescent="0.35">
      <c r="A168" s="209">
        <f>IF(EXPENDITURE[[#This Row],[1]]="",0,1)</f>
        <v>0</v>
      </c>
      <c r="B168" s="98" t="str">
        <f>IF(D168="","",D168&amp;"_"&amp;COUNTIF($D$13:D168,D168))</f>
        <v/>
      </c>
      <c r="C168" s="95" t="str">
        <f t="shared" si="28"/>
        <v/>
      </c>
      <c r="D168" s="204"/>
      <c r="E168" s="205"/>
      <c r="F168" s="205"/>
      <c r="G168" s="206"/>
      <c r="H168" s="207"/>
      <c r="I168" s="207"/>
      <c r="J168" s="207"/>
      <c r="K168" s="207"/>
      <c r="L168" s="207"/>
      <c r="M168" s="254" t="str">
        <f>IF(SUM(EXPENDITURE[[#This Row],[6]:[9]])=0,"",SUM(EXPENDITURE[[#This Row],[6]:[9]]))</f>
        <v/>
      </c>
      <c r="N168" s="206"/>
      <c r="O168" s="206"/>
      <c r="P168" s="206"/>
      <c r="Q168" s="206"/>
      <c r="R168" s="206"/>
      <c r="S168" s="206"/>
      <c r="T168" s="206"/>
      <c r="U168" s="206"/>
      <c r="V168" s="206"/>
      <c r="W168" s="206"/>
      <c r="X168" s="206"/>
      <c r="Y168" s="208"/>
      <c r="Z168" s="206"/>
      <c r="AA168" s="206"/>
      <c r="AB168" s="206"/>
      <c r="AC168" s="206"/>
      <c r="AD168" s="206"/>
      <c r="AE168" s="206"/>
      <c r="AF168" s="206"/>
      <c r="AG168" s="206"/>
      <c r="AH168" s="206"/>
      <c r="AI168" s="206"/>
      <c r="AJ168" s="206"/>
      <c r="AK168" s="206"/>
      <c r="AL168" s="206"/>
      <c r="AM168" s="206"/>
      <c r="AN168" s="206"/>
      <c r="AO168" s="206"/>
      <c r="AP168" s="206"/>
      <c r="AQ168" s="206"/>
      <c r="AR168" s="206"/>
      <c r="AS168" s="206"/>
      <c r="AT168" s="206"/>
      <c r="AU168" s="206"/>
      <c r="AV168" s="206"/>
      <c r="AW168" s="206"/>
      <c r="AX168" s="94">
        <f t="shared" si="27"/>
        <v>0</v>
      </c>
    </row>
    <row r="169" spans="1:50" ht="18" x14ac:dyDescent="0.35">
      <c r="A169" s="209">
        <f>IF(EXPENDITURE[[#This Row],[1]]="",0,1)</f>
        <v>0</v>
      </c>
      <c r="B169" s="98" t="str">
        <f>IF(D169="","",D169&amp;"_"&amp;COUNTIF($D$13:D169,D169))</f>
        <v/>
      </c>
      <c r="C169" s="95" t="str">
        <f t="shared" si="28"/>
        <v/>
      </c>
      <c r="D169" s="204"/>
      <c r="E169" s="205"/>
      <c r="F169" s="205"/>
      <c r="G169" s="206"/>
      <c r="H169" s="207"/>
      <c r="I169" s="207"/>
      <c r="J169" s="207"/>
      <c r="K169" s="207"/>
      <c r="L169" s="207"/>
      <c r="M169" s="254" t="str">
        <f>IF(SUM(EXPENDITURE[[#This Row],[6]:[9]])=0,"",SUM(EXPENDITURE[[#This Row],[6]:[9]]))</f>
        <v/>
      </c>
      <c r="N169" s="206"/>
      <c r="O169" s="206"/>
      <c r="P169" s="206"/>
      <c r="Q169" s="206"/>
      <c r="R169" s="206"/>
      <c r="S169" s="206"/>
      <c r="T169" s="206"/>
      <c r="U169" s="206"/>
      <c r="V169" s="206"/>
      <c r="W169" s="206"/>
      <c r="X169" s="206"/>
      <c r="Y169" s="208"/>
      <c r="Z169" s="206"/>
      <c r="AA169" s="206"/>
      <c r="AB169" s="206"/>
      <c r="AC169" s="206"/>
      <c r="AD169" s="206"/>
      <c r="AE169" s="206"/>
      <c r="AF169" s="206"/>
      <c r="AG169" s="206"/>
      <c r="AH169" s="206"/>
      <c r="AI169" s="206"/>
      <c r="AJ169" s="206"/>
      <c r="AK169" s="206"/>
      <c r="AL169" s="206"/>
      <c r="AM169" s="206"/>
      <c r="AN169" s="206"/>
      <c r="AO169" s="206"/>
      <c r="AP169" s="206"/>
      <c r="AQ169" s="206"/>
      <c r="AR169" s="206"/>
      <c r="AS169" s="206"/>
      <c r="AT169" s="206"/>
      <c r="AU169" s="206"/>
      <c r="AV169" s="206"/>
      <c r="AW169" s="206"/>
      <c r="AX169" s="94">
        <f t="shared" si="27"/>
        <v>0</v>
      </c>
    </row>
    <row r="170" spans="1:50" ht="18" x14ac:dyDescent="0.35">
      <c r="A170" s="209">
        <f>IF(EXPENDITURE[[#This Row],[1]]="",0,1)</f>
        <v>0</v>
      </c>
      <c r="B170" s="98" t="str">
        <f>IF(D170="","",D170&amp;"_"&amp;COUNTIF($D$13:D170,D170))</f>
        <v/>
      </c>
      <c r="C170" s="95" t="str">
        <f t="shared" si="28"/>
        <v/>
      </c>
      <c r="D170" s="204"/>
      <c r="E170" s="205"/>
      <c r="F170" s="205"/>
      <c r="G170" s="206"/>
      <c r="H170" s="207"/>
      <c r="I170" s="207"/>
      <c r="J170" s="207"/>
      <c r="K170" s="207"/>
      <c r="L170" s="207"/>
      <c r="M170" s="254" t="str">
        <f>IF(SUM(EXPENDITURE[[#This Row],[6]:[9]])=0,"",SUM(EXPENDITURE[[#This Row],[6]:[9]]))</f>
        <v/>
      </c>
      <c r="N170" s="206"/>
      <c r="O170" s="206"/>
      <c r="P170" s="206"/>
      <c r="Q170" s="206"/>
      <c r="R170" s="206"/>
      <c r="S170" s="206"/>
      <c r="T170" s="206"/>
      <c r="U170" s="206"/>
      <c r="V170" s="206"/>
      <c r="W170" s="206"/>
      <c r="X170" s="206"/>
      <c r="Y170" s="208"/>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c r="AT170" s="206"/>
      <c r="AU170" s="206"/>
      <c r="AV170" s="206"/>
      <c r="AW170" s="206"/>
      <c r="AX170" s="94">
        <f t="shared" si="27"/>
        <v>0</v>
      </c>
    </row>
    <row r="171" spans="1:50" ht="18" x14ac:dyDescent="0.35">
      <c r="A171" s="209">
        <f>IF(EXPENDITURE[[#This Row],[1]]="",0,1)</f>
        <v>0</v>
      </c>
      <c r="B171" s="98" t="str">
        <f>IF(D171="","",D171&amp;"_"&amp;COUNTIF($D$13:D171,D171))</f>
        <v/>
      </c>
      <c r="C171" s="95" t="str">
        <f t="shared" si="28"/>
        <v/>
      </c>
      <c r="D171" s="204"/>
      <c r="E171" s="205"/>
      <c r="F171" s="205"/>
      <c r="G171" s="206"/>
      <c r="H171" s="207"/>
      <c r="I171" s="207"/>
      <c r="J171" s="207"/>
      <c r="K171" s="207"/>
      <c r="L171" s="207"/>
      <c r="M171" s="254" t="str">
        <f>IF(SUM(EXPENDITURE[[#This Row],[6]:[9]])=0,"",SUM(EXPENDITURE[[#This Row],[6]:[9]]))</f>
        <v/>
      </c>
      <c r="N171" s="206"/>
      <c r="O171" s="206"/>
      <c r="P171" s="206"/>
      <c r="Q171" s="206"/>
      <c r="R171" s="206"/>
      <c r="S171" s="206"/>
      <c r="T171" s="206"/>
      <c r="U171" s="206"/>
      <c r="V171" s="206"/>
      <c r="W171" s="206"/>
      <c r="X171" s="206"/>
      <c r="Y171" s="208"/>
      <c r="Z171" s="206"/>
      <c r="AA171" s="206"/>
      <c r="AB171" s="206"/>
      <c r="AC171" s="206"/>
      <c r="AD171" s="206"/>
      <c r="AE171" s="206"/>
      <c r="AF171" s="206"/>
      <c r="AG171" s="206"/>
      <c r="AH171" s="206"/>
      <c r="AI171" s="206"/>
      <c r="AJ171" s="206"/>
      <c r="AK171" s="206"/>
      <c r="AL171" s="206"/>
      <c r="AM171" s="206"/>
      <c r="AN171" s="206"/>
      <c r="AO171" s="206"/>
      <c r="AP171" s="206"/>
      <c r="AQ171" s="206"/>
      <c r="AR171" s="206"/>
      <c r="AS171" s="206"/>
      <c r="AT171" s="206"/>
      <c r="AU171" s="206"/>
      <c r="AV171" s="206"/>
      <c r="AW171" s="206"/>
      <c r="AX171" s="94">
        <f t="shared" si="27"/>
        <v>0</v>
      </c>
    </row>
    <row r="172" spans="1:50" ht="18" x14ac:dyDescent="0.35">
      <c r="A172" s="209">
        <f>IF(EXPENDITURE[[#This Row],[1]]="",0,1)</f>
        <v>0</v>
      </c>
      <c r="B172" s="98" t="str">
        <f>IF(D172="","",D172&amp;"_"&amp;COUNTIF($D$13:D172,D172))</f>
        <v/>
      </c>
      <c r="C172" s="95" t="str">
        <f t="shared" si="28"/>
        <v/>
      </c>
      <c r="D172" s="204"/>
      <c r="E172" s="205"/>
      <c r="F172" s="205"/>
      <c r="G172" s="206"/>
      <c r="H172" s="207"/>
      <c r="I172" s="207"/>
      <c r="J172" s="207"/>
      <c r="K172" s="207"/>
      <c r="L172" s="207"/>
      <c r="M172" s="254" t="str">
        <f>IF(SUM(EXPENDITURE[[#This Row],[6]:[9]])=0,"",SUM(EXPENDITURE[[#This Row],[6]:[9]]))</f>
        <v/>
      </c>
      <c r="N172" s="206"/>
      <c r="O172" s="206"/>
      <c r="P172" s="206"/>
      <c r="Q172" s="206"/>
      <c r="R172" s="206"/>
      <c r="S172" s="206"/>
      <c r="T172" s="206"/>
      <c r="U172" s="206"/>
      <c r="V172" s="206"/>
      <c r="W172" s="206"/>
      <c r="X172" s="206"/>
      <c r="Y172" s="208"/>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6"/>
      <c r="AV172" s="206"/>
      <c r="AW172" s="206"/>
      <c r="AX172" s="94">
        <f t="shared" si="27"/>
        <v>0</v>
      </c>
    </row>
    <row r="173" spans="1:50" ht="18" x14ac:dyDescent="0.35">
      <c r="A173" s="209">
        <f>IF(EXPENDITURE[[#This Row],[1]]="",0,1)</f>
        <v>0</v>
      </c>
      <c r="B173" s="98" t="str">
        <f>IF(D173="","",D173&amp;"_"&amp;COUNTIF($D$13:D173,D173))</f>
        <v/>
      </c>
      <c r="C173" s="95" t="str">
        <f t="shared" si="28"/>
        <v/>
      </c>
      <c r="D173" s="204"/>
      <c r="E173" s="205"/>
      <c r="F173" s="205"/>
      <c r="G173" s="206"/>
      <c r="H173" s="207"/>
      <c r="I173" s="207"/>
      <c r="J173" s="207"/>
      <c r="K173" s="207"/>
      <c r="L173" s="207"/>
      <c r="M173" s="254" t="str">
        <f>IF(SUM(EXPENDITURE[[#This Row],[6]:[9]])=0,"",SUM(EXPENDITURE[[#This Row],[6]:[9]]))</f>
        <v/>
      </c>
      <c r="N173" s="206"/>
      <c r="O173" s="206"/>
      <c r="P173" s="206"/>
      <c r="Q173" s="206"/>
      <c r="R173" s="206"/>
      <c r="S173" s="206"/>
      <c r="T173" s="206"/>
      <c r="U173" s="206"/>
      <c r="V173" s="206"/>
      <c r="W173" s="206"/>
      <c r="X173" s="206"/>
      <c r="Y173" s="208"/>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c r="AT173" s="206"/>
      <c r="AU173" s="206"/>
      <c r="AV173" s="206"/>
      <c r="AW173" s="206"/>
      <c r="AX173" s="94">
        <f t="shared" si="27"/>
        <v>0</v>
      </c>
    </row>
    <row r="174" spans="1:50" ht="18" x14ac:dyDescent="0.35">
      <c r="A174" s="209">
        <f>IF(EXPENDITURE[[#This Row],[1]]="",0,1)</f>
        <v>0</v>
      </c>
      <c r="B174" s="98" t="str">
        <f>IF(D174="","",D174&amp;"_"&amp;COUNTIF($D$13:D174,D174))</f>
        <v/>
      </c>
      <c r="C174" s="95" t="str">
        <f t="shared" si="28"/>
        <v/>
      </c>
      <c r="D174" s="204"/>
      <c r="E174" s="205"/>
      <c r="F174" s="205"/>
      <c r="G174" s="206"/>
      <c r="H174" s="207"/>
      <c r="I174" s="207"/>
      <c r="J174" s="207"/>
      <c r="K174" s="207"/>
      <c r="L174" s="207"/>
      <c r="M174" s="254" t="str">
        <f>IF(SUM(EXPENDITURE[[#This Row],[6]:[9]])=0,"",SUM(EXPENDITURE[[#This Row],[6]:[9]]))</f>
        <v/>
      </c>
      <c r="N174" s="206"/>
      <c r="O174" s="206"/>
      <c r="P174" s="206"/>
      <c r="Q174" s="206"/>
      <c r="R174" s="206"/>
      <c r="S174" s="206"/>
      <c r="T174" s="206"/>
      <c r="U174" s="206"/>
      <c r="V174" s="206"/>
      <c r="W174" s="206"/>
      <c r="X174" s="206"/>
      <c r="Y174" s="208"/>
      <c r="Z174" s="206"/>
      <c r="AA174" s="206"/>
      <c r="AB174" s="206"/>
      <c r="AC174" s="206"/>
      <c r="AD174" s="206"/>
      <c r="AE174" s="206"/>
      <c r="AF174" s="206"/>
      <c r="AG174" s="206"/>
      <c r="AH174" s="206"/>
      <c r="AI174" s="206"/>
      <c r="AJ174" s="206"/>
      <c r="AK174" s="206"/>
      <c r="AL174" s="206"/>
      <c r="AM174" s="206"/>
      <c r="AN174" s="206"/>
      <c r="AO174" s="206"/>
      <c r="AP174" s="206"/>
      <c r="AQ174" s="206"/>
      <c r="AR174" s="206"/>
      <c r="AS174" s="206"/>
      <c r="AT174" s="206"/>
      <c r="AU174" s="206"/>
      <c r="AV174" s="206"/>
      <c r="AW174" s="206"/>
      <c r="AX174" s="94">
        <f t="shared" si="27"/>
        <v>0</v>
      </c>
    </row>
    <row r="175" spans="1:50" ht="18" x14ac:dyDescent="0.35">
      <c r="A175" s="209">
        <f>IF(EXPENDITURE[[#This Row],[1]]="",0,1)</f>
        <v>0</v>
      </c>
      <c r="B175" s="98" t="str">
        <f>IF(D175="","",D175&amp;"_"&amp;COUNTIF($D$13:D175,D175))</f>
        <v/>
      </c>
      <c r="C175" s="95" t="str">
        <f t="shared" si="28"/>
        <v/>
      </c>
      <c r="D175" s="204"/>
      <c r="E175" s="205"/>
      <c r="F175" s="205"/>
      <c r="G175" s="206"/>
      <c r="H175" s="207"/>
      <c r="I175" s="207"/>
      <c r="J175" s="207"/>
      <c r="K175" s="207"/>
      <c r="L175" s="207"/>
      <c r="M175" s="254" t="str">
        <f>IF(SUM(EXPENDITURE[[#This Row],[6]:[9]])=0,"",SUM(EXPENDITURE[[#This Row],[6]:[9]]))</f>
        <v/>
      </c>
      <c r="N175" s="206"/>
      <c r="O175" s="206"/>
      <c r="P175" s="206"/>
      <c r="Q175" s="206"/>
      <c r="R175" s="206"/>
      <c r="S175" s="206"/>
      <c r="T175" s="206"/>
      <c r="U175" s="206"/>
      <c r="V175" s="206"/>
      <c r="W175" s="206"/>
      <c r="X175" s="206"/>
      <c r="Y175" s="208"/>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6"/>
      <c r="AV175" s="206"/>
      <c r="AW175" s="206"/>
      <c r="AX175" s="94">
        <f t="shared" si="27"/>
        <v>0</v>
      </c>
    </row>
    <row r="176" spans="1:50" ht="18" x14ac:dyDescent="0.35">
      <c r="A176" s="209">
        <f>IF(EXPENDITURE[[#This Row],[1]]="",0,1)</f>
        <v>0</v>
      </c>
      <c r="B176" s="98" t="str">
        <f>IF(D176="","",D176&amp;"_"&amp;COUNTIF($D$13:D176,D176))</f>
        <v/>
      </c>
      <c r="C176" s="95" t="str">
        <f t="shared" si="28"/>
        <v/>
      </c>
      <c r="D176" s="204"/>
      <c r="E176" s="205"/>
      <c r="F176" s="205"/>
      <c r="G176" s="206"/>
      <c r="H176" s="207"/>
      <c r="I176" s="207"/>
      <c r="J176" s="207"/>
      <c r="K176" s="207"/>
      <c r="L176" s="207"/>
      <c r="M176" s="254" t="str">
        <f>IF(SUM(EXPENDITURE[[#This Row],[6]:[9]])=0,"",SUM(EXPENDITURE[[#This Row],[6]:[9]]))</f>
        <v/>
      </c>
      <c r="N176" s="206"/>
      <c r="O176" s="206"/>
      <c r="P176" s="206"/>
      <c r="Q176" s="206"/>
      <c r="R176" s="206"/>
      <c r="S176" s="206"/>
      <c r="T176" s="206"/>
      <c r="U176" s="206"/>
      <c r="V176" s="206"/>
      <c r="W176" s="206"/>
      <c r="X176" s="206"/>
      <c r="Y176" s="208"/>
      <c r="Z176" s="206"/>
      <c r="AA176" s="206"/>
      <c r="AB176" s="206"/>
      <c r="AC176" s="206"/>
      <c r="AD176" s="206"/>
      <c r="AE176" s="206"/>
      <c r="AF176" s="206"/>
      <c r="AG176" s="206"/>
      <c r="AH176" s="206"/>
      <c r="AI176" s="206"/>
      <c r="AJ176" s="206"/>
      <c r="AK176" s="206"/>
      <c r="AL176" s="206"/>
      <c r="AM176" s="206"/>
      <c r="AN176" s="206"/>
      <c r="AO176" s="206"/>
      <c r="AP176" s="206"/>
      <c r="AQ176" s="206"/>
      <c r="AR176" s="206"/>
      <c r="AS176" s="206"/>
      <c r="AT176" s="206"/>
      <c r="AU176" s="206"/>
      <c r="AV176" s="206"/>
      <c r="AW176" s="206"/>
      <c r="AX176" s="94">
        <f t="shared" si="27"/>
        <v>0</v>
      </c>
    </row>
    <row r="177" spans="1:50" ht="18" x14ac:dyDescent="0.35">
      <c r="A177" s="209">
        <f>IF(EXPENDITURE[[#This Row],[1]]="",0,1)</f>
        <v>0</v>
      </c>
      <c r="B177" s="98" t="str">
        <f>IF(D177="","",D177&amp;"_"&amp;COUNTIF($D$13:D177,D177))</f>
        <v/>
      </c>
      <c r="C177" s="95" t="str">
        <f t="shared" si="28"/>
        <v/>
      </c>
      <c r="D177" s="204"/>
      <c r="E177" s="205"/>
      <c r="F177" s="205"/>
      <c r="G177" s="206"/>
      <c r="H177" s="207"/>
      <c r="I177" s="207"/>
      <c r="J177" s="207"/>
      <c r="K177" s="207"/>
      <c r="L177" s="207"/>
      <c r="M177" s="254" t="str">
        <f>IF(SUM(EXPENDITURE[[#This Row],[6]:[9]])=0,"",SUM(EXPENDITURE[[#This Row],[6]:[9]]))</f>
        <v/>
      </c>
      <c r="N177" s="206"/>
      <c r="O177" s="206"/>
      <c r="P177" s="206"/>
      <c r="Q177" s="206"/>
      <c r="R177" s="206"/>
      <c r="S177" s="206"/>
      <c r="T177" s="206"/>
      <c r="U177" s="206"/>
      <c r="V177" s="206"/>
      <c r="W177" s="206"/>
      <c r="X177" s="206"/>
      <c r="Y177" s="208"/>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c r="AT177" s="206"/>
      <c r="AU177" s="206"/>
      <c r="AV177" s="206"/>
      <c r="AW177" s="206"/>
      <c r="AX177" s="94">
        <f t="shared" si="27"/>
        <v>0</v>
      </c>
    </row>
    <row r="178" spans="1:50" ht="18" x14ac:dyDescent="0.35">
      <c r="A178" s="209">
        <f>IF(EXPENDITURE[[#This Row],[1]]="",0,1)</f>
        <v>0</v>
      </c>
      <c r="B178" s="98" t="str">
        <f>IF(D178="","",D178&amp;"_"&amp;COUNTIF($D$13:D178,D178))</f>
        <v/>
      </c>
      <c r="C178" s="95" t="str">
        <f t="shared" si="28"/>
        <v/>
      </c>
      <c r="D178" s="204"/>
      <c r="E178" s="205"/>
      <c r="F178" s="205"/>
      <c r="G178" s="206"/>
      <c r="H178" s="207"/>
      <c r="I178" s="207"/>
      <c r="J178" s="207"/>
      <c r="K178" s="207"/>
      <c r="L178" s="207"/>
      <c r="M178" s="254" t="str">
        <f>IF(SUM(EXPENDITURE[[#This Row],[6]:[9]])=0,"",SUM(EXPENDITURE[[#This Row],[6]:[9]]))</f>
        <v/>
      </c>
      <c r="N178" s="206"/>
      <c r="O178" s="206"/>
      <c r="P178" s="206"/>
      <c r="Q178" s="206"/>
      <c r="R178" s="206"/>
      <c r="S178" s="206"/>
      <c r="T178" s="206"/>
      <c r="U178" s="206"/>
      <c r="V178" s="206"/>
      <c r="W178" s="206"/>
      <c r="X178" s="206"/>
      <c r="Y178" s="208"/>
      <c r="Z178" s="206"/>
      <c r="AA178" s="206"/>
      <c r="AB178" s="206"/>
      <c r="AC178" s="206"/>
      <c r="AD178" s="206"/>
      <c r="AE178" s="206"/>
      <c r="AF178" s="206"/>
      <c r="AG178" s="206"/>
      <c r="AH178" s="206"/>
      <c r="AI178" s="206"/>
      <c r="AJ178" s="206"/>
      <c r="AK178" s="206"/>
      <c r="AL178" s="206"/>
      <c r="AM178" s="206"/>
      <c r="AN178" s="206"/>
      <c r="AO178" s="206"/>
      <c r="AP178" s="206"/>
      <c r="AQ178" s="206"/>
      <c r="AR178" s="206"/>
      <c r="AS178" s="206"/>
      <c r="AT178" s="206"/>
      <c r="AU178" s="206"/>
      <c r="AV178" s="206"/>
      <c r="AW178" s="206"/>
      <c r="AX178" s="94">
        <f t="shared" si="27"/>
        <v>0</v>
      </c>
    </row>
    <row r="179" spans="1:50" ht="18" x14ac:dyDescent="0.35">
      <c r="A179" s="209">
        <f>IF(EXPENDITURE[[#This Row],[1]]="",0,1)</f>
        <v>0</v>
      </c>
      <c r="B179" s="98" t="str">
        <f>IF(D179="","",D179&amp;"_"&amp;COUNTIF($D$13:D179,D179))</f>
        <v/>
      </c>
      <c r="C179" s="95" t="str">
        <f t="shared" si="28"/>
        <v/>
      </c>
      <c r="D179" s="204"/>
      <c r="E179" s="205"/>
      <c r="F179" s="205"/>
      <c r="G179" s="206"/>
      <c r="H179" s="207"/>
      <c r="I179" s="207"/>
      <c r="J179" s="207"/>
      <c r="K179" s="207"/>
      <c r="L179" s="207"/>
      <c r="M179" s="254" t="str">
        <f>IF(SUM(EXPENDITURE[[#This Row],[6]:[9]])=0,"",SUM(EXPENDITURE[[#This Row],[6]:[9]]))</f>
        <v/>
      </c>
      <c r="N179" s="206"/>
      <c r="O179" s="206"/>
      <c r="P179" s="206"/>
      <c r="Q179" s="206"/>
      <c r="R179" s="206"/>
      <c r="S179" s="206"/>
      <c r="T179" s="206"/>
      <c r="U179" s="206"/>
      <c r="V179" s="206"/>
      <c r="W179" s="206"/>
      <c r="X179" s="206"/>
      <c r="Y179" s="208"/>
      <c r="Z179" s="206"/>
      <c r="AA179" s="206"/>
      <c r="AB179" s="206"/>
      <c r="AC179" s="206"/>
      <c r="AD179" s="206"/>
      <c r="AE179" s="206"/>
      <c r="AF179" s="206"/>
      <c r="AG179" s="206"/>
      <c r="AH179" s="206"/>
      <c r="AI179" s="206"/>
      <c r="AJ179" s="206"/>
      <c r="AK179" s="206"/>
      <c r="AL179" s="206"/>
      <c r="AM179" s="206"/>
      <c r="AN179" s="206"/>
      <c r="AO179" s="206"/>
      <c r="AP179" s="206"/>
      <c r="AQ179" s="206"/>
      <c r="AR179" s="206"/>
      <c r="AS179" s="206"/>
      <c r="AT179" s="206"/>
      <c r="AU179" s="206"/>
      <c r="AV179" s="206"/>
      <c r="AW179" s="206"/>
      <c r="AX179" s="94">
        <f t="shared" si="27"/>
        <v>0</v>
      </c>
    </row>
    <row r="180" spans="1:50" ht="18" x14ac:dyDescent="0.35">
      <c r="A180" s="209">
        <f>IF(EXPENDITURE[[#This Row],[1]]="",0,1)</f>
        <v>0</v>
      </c>
      <c r="B180" s="98" t="str">
        <f>IF(D180="","",D180&amp;"_"&amp;COUNTIF($D$13:D180,D180))</f>
        <v/>
      </c>
      <c r="C180" s="95" t="str">
        <f t="shared" si="28"/>
        <v/>
      </c>
      <c r="D180" s="204"/>
      <c r="E180" s="205"/>
      <c r="F180" s="205"/>
      <c r="G180" s="206"/>
      <c r="H180" s="207"/>
      <c r="I180" s="207"/>
      <c r="J180" s="207"/>
      <c r="K180" s="207"/>
      <c r="L180" s="207"/>
      <c r="M180" s="254" t="str">
        <f>IF(SUM(EXPENDITURE[[#This Row],[6]:[9]])=0,"",SUM(EXPENDITURE[[#This Row],[6]:[9]]))</f>
        <v/>
      </c>
      <c r="N180" s="206"/>
      <c r="O180" s="206"/>
      <c r="P180" s="206"/>
      <c r="Q180" s="206"/>
      <c r="R180" s="206"/>
      <c r="S180" s="206"/>
      <c r="T180" s="206"/>
      <c r="U180" s="206"/>
      <c r="V180" s="206"/>
      <c r="W180" s="206"/>
      <c r="X180" s="206"/>
      <c r="Y180" s="208"/>
      <c r="Z180" s="206"/>
      <c r="AA180" s="206"/>
      <c r="AB180" s="206"/>
      <c r="AC180" s="206"/>
      <c r="AD180" s="206"/>
      <c r="AE180" s="206"/>
      <c r="AF180" s="206"/>
      <c r="AG180" s="206"/>
      <c r="AH180" s="206"/>
      <c r="AI180" s="206"/>
      <c r="AJ180" s="206"/>
      <c r="AK180" s="206"/>
      <c r="AL180" s="206"/>
      <c r="AM180" s="206"/>
      <c r="AN180" s="206"/>
      <c r="AO180" s="206"/>
      <c r="AP180" s="206"/>
      <c r="AQ180" s="206"/>
      <c r="AR180" s="206"/>
      <c r="AS180" s="206"/>
      <c r="AT180" s="206"/>
      <c r="AU180" s="206"/>
      <c r="AV180" s="206"/>
      <c r="AW180" s="206"/>
      <c r="AX180" s="94">
        <f t="shared" si="27"/>
        <v>0</v>
      </c>
    </row>
    <row r="181" spans="1:50" ht="18" x14ac:dyDescent="0.35">
      <c r="A181" s="209">
        <f>IF(EXPENDITURE[[#This Row],[1]]="",0,1)</f>
        <v>0</v>
      </c>
      <c r="B181" s="98" t="str">
        <f>IF(D181="","",D181&amp;"_"&amp;COUNTIF($D$13:D181,D181))</f>
        <v/>
      </c>
      <c r="C181" s="95" t="str">
        <f t="shared" si="28"/>
        <v/>
      </c>
      <c r="D181" s="204"/>
      <c r="E181" s="205"/>
      <c r="F181" s="205"/>
      <c r="G181" s="206"/>
      <c r="H181" s="207"/>
      <c r="I181" s="207"/>
      <c r="J181" s="207"/>
      <c r="K181" s="207"/>
      <c r="L181" s="207"/>
      <c r="M181" s="254" t="str">
        <f>IF(SUM(EXPENDITURE[[#This Row],[6]:[9]])=0,"",SUM(EXPENDITURE[[#This Row],[6]:[9]]))</f>
        <v/>
      </c>
      <c r="N181" s="206"/>
      <c r="O181" s="206"/>
      <c r="P181" s="206"/>
      <c r="Q181" s="206"/>
      <c r="R181" s="206"/>
      <c r="S181" s="206"/>
      <c r="T181" s="206"/>
      <c r="U181" s="206"/>
      <c r="V181" s="206"/>
      <c r="W181" s="206"/>
      <c r="X181" s="206"/>
      <c r="Y181" s="208"/>
      <c r="Z181" s="206"/>
      <c r="AA181" s="206"/>
      <c r="AB181" s="206"/>
      <c r="AC181" s="206"/>
      <c r="AD181" s="206"/>
      <c r="AE181" s="206"/>
      <c r="AF181" s="206"/>
      <c r="AG181" s="206"/>
      <c r="AH181" s="206"/>
      <c r="AI181" s="206"/>
      <c r="AJ181" s="206"/>
      <c r="AK181" s="206"/>
      <c r="AL181" s="206"/>
      <c r="AM181" s="206"/>
      <c r="AN181" s="206"/>
      <c r="AO181" s="206"/>
      <c r="AP181" s="206"/>
      <c r="AQ181" s="206"/>
      <c r="AR181" s="206"/>
      <c r="AS181" s="206"/>
      <c r="AT181" s="206"/>
      <c r="AU181" s="206"/>
      <c r="AV181" s="206"/>
      <c r="AW181" s="206"/>
      <c r="AX181" s="94">
        <f t="shared" si="27"/>
        <v>0</v>
      </c>
    </row>
    <row r="182" spans="1:50" ht="18" x14ac:dyDescent="0.35">
      <c r="A182" s="209">
        <f>IF(EXPENDITURE[[#This Row],[1]]="",0,1)</f>
        <v>0</v>
      </c>
      <c r="B182" s="98" t="str">
        <f>IF(D182="","",D182&amp;"_"&amp;COUNTIF($D$13:D182,D182))</f>
        <v/>
      </c>
      <c r="C182" s="95" t="str">
        <f t="shared" si="28"/>
        <v/>
      </c>
      <c r="D182" s="204"/>
      <c r="E182" s="205"/>
      <c r="F182" s="205"/>
      <c r="G182" s="206"/>
      <c r="H182" s="207"/>
      <c r="I182" s="207"/>
      <c r="J182" s="207"/>
      <c r="K182" s="207"/>
      <c r="L182" s="207"/>
      <c r="M182" s="254" t="str">
        <f>IF(SUM(EXPENDITURE[[#This Row],[6]:[9]])=0,"",SUM(EXPENDITURE[[#This Row],[6]:[9]]))</f>
        <v/>
      </c>
      <c r="N182" s="206"/>
      <c r="O182" s="206"/>
      <c r="P182" s="206"/>
      <c r="Q182" s="206"/>
      <c r="R182" s="206"/>
      <c r="S182" s="206"/>
      <c r="T182" s="206"/>
      <c r="U182" s="206"/>
      <c r="V182" s="206"/>
      <c r="W182" s="206"/>
      <c r="X182" s="206"/>
      <c r="Y182" s="208"/>
      <c r="Z182" s="206"/>
      <c r="AA182" s="206"/>
      <c r="AB182" s="206"/>
      <c r="AC182" s="206"/>
      <c r="AD182" s="206"/>
      <c r="AE182" s="206"/>
      <c r="AF182" s="206"/>
      <c r="AG182" s="206"/>
      <c r="AH182" s="206"/>
      <c r="AI182" s="206"/>
      <c r="AJ182" s="206"/>
      <c r="AK182" s="206"/>
      <c r="AL182" s="206"/>
      <c r="AM182" s="206"/>
      <c r="AN182" s="206"/>
      <c r="AO182" s="206"/>
      <c r="AP182" s="206"/>
      <c r="AQ182" s="206"/>
      <c r="AR182" s="206"/>
      <c r="AS182" s="206"/>
      <c r="AT182" s="206"/>
      <c r="AU182" s="206"/>
      <c r="AV182" s="206"/>
      <c r="AW182" s="206"/>
      <c r="AX182" s="94">
        <f t="shared" si="27"/>
        <v>0</v>
      </c>
    </row>
    <row r="183" spans="1:50" ht="18" x14ac:dyDescent="0.35">
      <c r="A183" s="209">
        <f>IF(EXPENDITURE[[#This Row],[1]]="",0,1)</f>
        <v>0</v>
      </c>
      <c r="B183" s="98" t="str">
        <f>IF(D183="","",D183&amp;"_"&amp;COUNTIF($D$13:D183,D183))</f>
        <v/>
      </c>
      <c r="C183" s="95" t="str">
        <f t="shared" si="28"/>
        <v/>
      </c>
      <c r="D183" s="204"/>
      <c r="E183" s="205"/>
      <c r="F183" s="205"/>
      <c r="G183" s="206"/>
      <c r="H183" s="207"/>
      <c r="I183" s="207"/>
      <c r="J183" s="207"/>
      <c r="K183" s="207"/>
      <c r="L183" s="207"/>
      <c r="M183" s="254" t="str">
        <f>IF(SUM(EXPENDITURE[[#This Row],[6]:[9]])=0,"",SUM(EXPENDITURE[[#This Row],[6]:[9]]))</f>
        <v/>
      </c>
      <c r="N183" s="206"/>
      <c r="O183" s="206"/>
      <c r="P183" s="206"/>
      <c r="Q183" s="206"/>
      <c r="R183" s="206"/>
      <c r="S183" s="206"/>
      <c r="T183" s="206"/>
      <c r="U183" s="206"/>
      <c r="V183" s="206"/>
      <c r="W183" s="206"/>
      <c r="X183" s="206"/>
      <c r="Y183" s="208"/>
      <c r="Z183" s="206"/>
      <c r="AA183" s="206"/>
      <c r="AB183" s="206"/>
      <c r="AC183" s="206"/>
      <c r="AD183" s="206"/>
      <c r="AE183" s="206"/>
      <c r="AF183" s="206"/>
      <c r="AG183" s="206"/>
      <c r="AH183" s="206"/>
      <c r="AI183" s="206"/>
      <c r="AJ183" s="206"/>
      <c r="AK183" s="206"/>
      <c r="AL183" s="206"/>
      <c r="AM183" s="206"/>
      <c r="AN183" s="206"/>
      <c r="AO183" s="206"/>
      <c r="AP183" s="206"/>
      <c r="AQ183" s="206"/>
      <c r="AR183" s="206"/>
      <c r="AS183" s="206"/>
      <c r="AT183" s="206"/>
      <c r="AU183" s="206"/>
      <c r="AV183" s="206"/>
      <c r="AW183" s="206"/>
      <c r="AX183" s="94">
        <f t="shared" si="27"/>
        <v>0</v>
      </c>
    </row>
    <row r="184" spans="1:50" ht="18" x14ac:dyDescent="0.35">
      <c r="A184" s="209">
        <f>IF(EXPENDITURE[[#This Row],[1]]="",0,1)</f>
        <v>0</v>
      </c>
      <c r="B184" s="98" t="str">
        <f>IF(D184="","",D184&amp;"_"&amp;COUNTIF($D$13:D184,D184))</f>
        <v/>
      </c>
      <c r="C184" s="95" t="str">
        <f t="shared" si="28"/>
        <v/>
      </c>
      <c r="D184" s="204"/>
      <c r="E184" s="205"/>
      <c r="F184" s="205"/>
      <c r="G184" s="206"/>
      <c r="H184" s="207"/>
      <c r="I184" s="207"/>
      <c r="J184" s="207"/>
      <c r="K184" s="207"/>
      <c r="L184" s="207"/>
      <c r="M184" s="254" t="str">
        <f>IF(SUM(EXPENDITURE[[#This Row],[6]:[9]])=0,"",SUM(EXPENDITURE[[#This Row],[6]:[9]]))</f>
        <v/>
      </c>
      <c r="N184" s="206"/>
      <c r="O184" s="206"/>
      <c r="P184" s="206"/>
      <c r="Q184" s="206"/>
      <c r="R184" s="206"/>
      <c r="S184" s="206"/>
      <c r="T184" s="206"/>
      <c r="U184" s="206"/>
      <c r="V184" s="206"/>
      <c r="W184" s="206"/>
      <c r="X184" s="206"/>
      <c r="Y184" s="208"/>
      <c r="Z184" s="206"/>
      <c r="AA184" s="206"/>
      <c r="AB184" s="206"/>
      <c r="AC184" s="206"/>
      <c r="AD184" s="206"/>
      <c r="AE184" s="206"/>
      <c r="AF184" s="206"/>
      <c r="AG184" s="206"/>
      <c r="AH184" s="206"/>
      <c r="AI184" s="206"/>
      <c r="AJ184" s="206"/>
      <c r="AK184" s="206"/>
      <c r="AL184" s="206"/>
      <c r="AM184" s="206"/>
      <c r="AN184" s="206"/>
      <c r="AO184" s="206"/>
      <c r="AP184" s="206"/>
      <c r="AQ184" s="206"/>
      <c r="AR184" s="206"/>
      <c r="AS184" s="206"/>
      <c r="AT184" s="206"/>
      <c r="AU184" s="206"/>
      <c r="AV184" s="206"/>
      <c r="AW184" s="206"/>
      <c r="AX184" s="94">
        <f t="shared" si="27"/>
        <v>0</v>
      </c>
    </row>
    <row r="185" spans="1:50" ht="18" x14ac:dyDescent="0.35">
      <c r="A185" s="209">
        <f>IF(EXPENDITURE[[#This Row],[1]]="",0,1)</f>
        <v>0</v>
      </c>
      <c r="B185" s="98" t="str">
        <f>IF(D185="","",D185&amp;"_"&amp;COUNTIF($D$13:D185,D185))</f>
        <v/>
      </c>
      <c r="C185" s="95" t="str">
        <f t="shared" si="28"/>
        <v/>
      </c>
      <c r="D185" s="204"/>
      <c r="E185" s="205"/>
      <c r="F185" s="205"/>
      <c r="G185" s="206"/>
      <c r="H185" s="207"/>
      <c r="I185" s="207"/>
      <c r="J185" s="207"/>
      <c r="K185" s="207"/>
      <c r="L185" s="207"/>
      <c r="M185" s="254" t="str">
        <f>IF(SUM(EXPENDITURE[[#This Row],[6]:[9]])=0,"",SUM(EXPENDITURE[[#This Row],[6]:[9]]))</f>
        <v/>
      </c>
      <c r="N185" s="206"/>
      <c r="O185" s="206"/>
      <c r="P185" s="206"/>
      <c r="Q185" s="206"/>
      <c r="R185" s="206"/>
      <c r="S185" s="206"/>
      <c r="T185" s="206"/>
      <c r="U185" s="206"/>
      <c r="V185" s="206"/>
      <c r="W185" s="206"/>
      <c r="X185" s="206"/>
      <c r="Y185" s="208"/>
      <c r="Z185" s="206"/>
      <c r="AA185" s="206"/>
      <c r="AB185" s="206"/>
      <c r="AC185" s="206"/>
      <c r="AD185" s="206"/>
      <c r="AE185" s="206"/>
      <c r="AF185" s="206"/>
      <c r="AG185" s="206"/>
      <c r="AH185" s="206"/>
      <c r="AI185" s="206"/>
      <c r="AJ185" s="206"/>
      <c r="AK185" s="206"/>
      <c r="AL185" s="206"/>
      <c r="AM185" s="206"/>
      <c r="AN185" s="206"/>
      <c r="AO185" s="206"/>
      <c r="AP185" s="206"/>
      <c r="AQ185" s="206"/>
      <c r="AR185" s="206"/>
      <c r="AS185" s="206"/>
      <c r="AT185" s="206"/>
      <c r="AU185" s="206"/>
      <c r="AV185" s="206"/>
      <c r="AW185" s="206"/>
      <c r="AX185" s="94">
        <f t="shared" si="27"/>
        <v>0</v>
      </c>
    </row>
    <row r="186" spans="1:50" ht="18" x14ac:dyDescent="0.35">
      <c r="A186" s="209">
        <f>IF(EXPENDITURE[[#This Row],[1]]="",0,1)</f>
        <v>0</v>
      </c>
      <c r="B186" s="98" t="str">
        <f>IF(D186="","",D186&amp;"_"&amp;COUNTIF($D$13:D186,D186))</f>
        <v/>
      </c>
      <c r="C186" s="95" t="str">
        <f t="shared" si="28"/>
        <v/>
      </c>
      <c r="D186" s="204"/>
      <c r="E186" s="205"/>
      <c r="F186" s="205"/>
      <c r="G186" s="206"/>
      <c r="H186" s="207"/>
      <c r="I186" s="207"/>
      <c r="J186" s="207"/>
      <c r="K186" s="207"/>
      <c r="L186" s="207"/>
      <c r="M186" s="254" t="str">
        <f>IF(SUM(EXPENDITURE[[#This Row],[6]:[9]])=0,"",SUM(EXPENDITURE[[#This Row],[6]:[9]]))</f>
        <v/>
      </c>
      <c r="N186" s="206"/>
      <c r="O186" s="206"/>
      <c r="P186" s="206"/>
      <c r="Q186" s="206"/>
      <c r="R186" s="206"/>
      <c r="S186" s="206"/>
      <c r="T186" s="206"/>
      <c r="U186" s="206"/>
      <c r="V186" s="206"/>
      <c r="W186" s="206"/>
      <c r="X186" s="206"/>
      <c r="Y186" s="208"/>
      <c r="Z186" s="206"/>
      <c r="AA186" s="206"/>
      <c r="AB186" s="206"/>
      <c r="AC186" s="206"/>
      <c r="AD186" s="206"/>
      <c r="AE186" s="206"/>
      <c r="AF186" s="206"/>
      <c r="AG186" s="206"/>
      <c r="AH186" s="206"/>
      <c r="AI186" s="206"/>
      <c r="AJ186" s="206"/>
      <c r="AK186" s="206"/>
      <c r="AL186" s="206"/>
      <c r="AM186" s="206"/>
      <c r="AN186" s="206"/>
      <c r="AO186" s="206"/>
      <c r="AP186" s="206"/>
      <c r="AQ186" s="206"/>
      <c r="AR186" s="206"/>
      <c r="AS186" s="206"/>
      <c r="AT186" s="206"/>
      <c r="AU186" s="206"/>
      <c r="AV186" s="206"/>
      <c r="AW186" s="206"/>
      <c r="AX186" s="94">
        <f t="shared" si="27"/>
        <v>0</v>
      </c>
    </row>
    <row r="187" spans="1:50" ht="18" x14ac:dyDescent="0.35">
      <c r="A187" s="209">
        <f>IF(EXPENDITURE[[#This Row],[1]]="",0,1)</f>
        <v>0</v>
      </c>
      <c r="B187" s="98" t="str">
        <f>IF(D187="","",D187&amp;"_"&amp;COUNTIF($D$13:D187,D187))</f>
        <v/>
      </c>
      <c r="C187" s="95" t="str">
        <f t="shared" si="28"/>
        <v/>
      </c>
      <c r="D187" s="204"/>
      <c r="E187" s="205"/>
      <c r="F187" s="205"/>
      <c r="G187" s="206"/>
      <c r="H187" s="207"/>
      <c r="I187" s="207"/>
      <c r="J187" s="207"/>
      <c r="K187" s="207"/>
      <c r="L187" s="207"/>
      <c r="M187" s="254" t="str">
        <f>IF(SUM(EXPENDITURE[[#This Row],[6]:[9]])=0,"",SUM(EXPENDITURE[[#This Row],[6]:[9]]))</f>
        <v/>
      </c>
      <c r="N187" s="206"/>
      <c r="O187" s="206"/>
      <c r="P187" s="206"/>
      <c r="Q187" s="206"/>
      <c r="R187" s="206"/>
      <c r="S187" s="206"/>
      <c r="T187" s="206"/>
      <c r="U187" s="206"/>
      <c r="V187" s="206"/>
      <c r="W187" s="206"/>
      <c r="X187" s="206"/>
      <c r="Y187" s="208"/>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c r="AT187" s="206"/>
      <c r="AU187" s="206"/>
      <c r="AV187" s="206"/>
      <c r="AW187" s="206"/>
      <c r="AX187" s="94">
        <f t="shared" si="27"/>
        <v>0</v>
      </c>
    </row>
    <row r="188" spans="1:50" ht="18" x14ac:dyDescent="0.35">
      <c r="A188" s="209">
        <f>IF(EXPENDITURE[[#This Row],[1]]="",0,1)</f>
        <v>0</v>
      </c>
      <c r="B188" s="98" t="str">
        <f>IF(D188="","",D188&amp;"_"&amp;COUNTIF($D$13:D188,D188))</f>
        <v/>
      </c>
      <c r="C188" s="95" t="str">
        <f t="shared" si="28"/>
        <v/>
      </c>
      <c r="D188" s="204"/>
      <c r="E188" s="205"/>
      <c r="F188" s="205"/>
      <c r="G188" s="206"/>
      <c r="H188" s="207"/>
      <c r="I188" s="207"/>
      <c r="J188" s="207"/>
      <c r="K188" s="207"/>
      <c r="L188" s="207"/>
      <c r="M188" s="254" t="str">
        <f>IF(SUM(EXPENDITURE[[#This Row],[6]:[9]])=0,"",SUM(EXPENDITURE[[#This Row],[6]:[9]]))</f>
        <v/>
      </c>
      <c r="N188" s="206"/>
      <c r="O188" s="206"/>
      <c r="P188" s="206"/>
      <c r="Q188" s="206"/>
      <c r="R188" s="206"/>
      <c r="S188" s="206"/>
      <c r="T188" s="206"/>
      <c r="U188" s="206"/>
      <c r="V188" s="206"/>
      <c r="W188" s="206"/>
      <c r="X188" s="206"/>
      <c r="Y188" s="208"/>
      <c r="Z188" s="206"/>
      <c r="AA188" s="206"/>
      <c r="AB188" s="206"/>
      <c r="AC188" s="206"/>
      <c r="AD188" s="206"/>
      <c r="AE188" s="206"/>
      <c r="AF188" s="206"/>
      <c r="AG188" s="206"/>
      <c r="AH188" s="206"/>
      <c r="AI188" s="206"/>
      <c r="AJ188" s="206"/>
      <c r="AK188" s="206"/>
      <c r="AL188" s="206"/>
      <c r="AM188" s="206"/>
      <c r="AN188" s="206"/>
      <c r="AO188" s="206"/>
      <c r="AP188" s="206"/>
      <c r="AQ188" s="206"/>
      <c r="AR188" s="206"/>
      <c r="AS188" s="206"/>
      <c r="AT188" s="206"/>
      <c r="AU188" s="206"/>
      <c r="AV188" s="206"/>
      <c r="AW188" s="206"/>
      <c r="AX188" s="94">
        <f t="shared" si="27"/>
        <v>0</v>
      </c>
    </row>
    <row r="189" spans="1:50" ht="18" x14ac:dyDescent="0.35">
      <c r="A189" s="209">
        <f>IF(EXPENDITURE[[#This Row],[1]]="",0,1)</f>
        <v>0</v>
      </c>
      <c r="B189" s="98" t="str">
        <f>IF(D189="","",D189&amp;"_"&amp;COUNTIF($D$13:D189,D189))</f>
        <v/>
      </c>
      <c r="C189" s="95" t="str">
        <f t="shared" si="28"/>
        <v/>
      </c>
      <c r="D189" s="204"/>
      <c r="E189" s="205"/>
      <c r="F189" s="205"/>
      <c r="G189" s="206"/>
      <c r="H189" s="207"/>
      <c r="I189" s="207"/>
      <c r="J189" s="207"/>
      <c r="K189" s="207"/>
      <c r="L189" s="207"/>
      <c r="M189" s="254" t="str">
        <f>IF(SUM(EXPENDITURE[[#This Row],[6]:[9]])=0,"",SUM(EXPENDITURE[[#This Row],[6]:[9]]))</f>
        <v/>
      </c>
      <c r="N189" s="206"/>
      <c r="O189" s="206"/>
      <c r="P189" s="206"/>
      <c r="Q189" s="206"/>
      <c r="R189" s="206"/>
      <c r="S189" s="206"/>
      <c r="T189" s="206"/>
      <c r="U189" s="206"/>
      <c r="V189" s="206"/>
      <c r="W189" s="206"/>
      <c r="X189" s="206"/>
      <c r="Y189" s="208"/>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c r="AT189" s="206"/>
      <c r="AU189" s="206"/>
      <c r="AV189" s="206"/>
      <c r="AW189" s="206"/>
      <c r="AX189" s="94">
        <f t="shared" si="27"/>
        <v>0</v>
      </c>
    </row>
    <row r="190" spans="1:50" ht="18" x14ac:dyDescent="0.35">
      <c r="A190" s="209">
        <f>IF(EXPENDITURE[[#This Row],[1]]="",0,1)</f>
        <v>0</v>
      </c>
      <c r="B190" s="98" t="str">
        <f>IF(D190="","",D190&amp;"_"&amp;COUNTIF($D$13:D190,D190))</f>
        <v/>
      </c>
      <c r="C190" s="95" t="str">
        <f t="shared" si="28"/>
        <v/>
      </c>
      <c r="D190" s="204"/>
      <c r="E190" s="205"/>
      <c r="F190" s="205"/>
      <c r="G190" s="206"/>
      <c r="H190" s="207"/>
      <c r="I190" s="207"/>
      <c r="J190" s="207"/>
      <c r="K190" s="207"/>
      <c r="L190" s="207"/>
      <c r="M190" s="254" t="str">
        <f>IF(SUM(EXPENDITURE[[#This Row],[6]:[9]])=0,"",SUM(EXPENDITURE[[#This Row],[6]:[9]]))</f>
        <v/>
      </c>
      <c r="N190" s="206"/>
      <c r="O190" s="206"/>
      <c r="P190" s="206"/>
      <c r="Q190" s="206"/>
      <c r="R190" s="206"/>
      <c r="S190" s="206"/>
      <c r="T190" s="206"/>
      <c r="U190" s="206"/>
      <c r="V190" s="206"/>
      <c r="W190" s="206"/>
      <c r="X190" s="206"/>
      <c r="Y190" s="208"/>
      <c r="Z190" s="206"/>
      <c r="AA190" s="206"/>
      <c r="AB190" s="206"/>
      <c r="AC190" s="206"/>
      <c r="AD190" s="206"/>
      <c r="AE190" s="206"/>
      <c r="AF190" s="206"/>
      <c r="AG190" s="206"/>
      <c r="AH190" s="206"/>
      <c r="AI190" s="206"/>
      <c r="AJ190" s="206"/>
      <c r="AK190" s="206"/>
      <c r="AL190" s="206"/>
      <c r="AM190" s="206"/>
      <c r="AN190" s="206"/>
      <c r="AO190" s="206"/>
      <c r="AP190" s="206"/>
      <c r="AQ190" s="206"/>
      <c r="AR190" s="206"/>
      <c r="AS190" s="206"/>
      <c r="AT190" s="206"/>
      <c r="AU190" s="206"/>
      <c r="AV190" s="206"/>
      <c r="AW190" s="206"/>
      <c r="AX190" s="94">
        <f t="shared" si="27"/>
        <v>0</v>
      </c>
    </row>
    <row r="191" spans="1:50" ht="18" x14ac:dyDescent="0.35">
      <c r="A191" s="209">
        <f>IF(EXPENDITURE[[#This Row],[1]]="",0,1)</f>
        <v>0</v>
      </c>
      <c r="B191" s="98" t="str">
        <f>IF(D191="","",D191&amp;"_"&amp;COUNTIF($D$13:D191,D191))</f>
        <v/>
      </c>
      <c r="C191" s="95" t="str">
        <f t="shared" si="28"/>
        <v/>
      </c>
      <c r="D191" s="204"/>
      <c r="E191" s="205"/>
      <c r="F191" s="205"/>
      <c r="G191" s="206"/>
      <c r="H191" s="207"/>
      <c r="I191" s="207"/>
      <c r="J191" s="207"/>
      <c r="K191" s="207"/>
      <c r="L191" s="207"/>
      <c r="M191" s="254" t="str">
        <f>IF(SUM(EXPENDITURE[[#This Row],[6]:[9]])=0,"",SUM(EXPENDITURE[[#This Row],[6]:[9]]))</f>
        <v/>
      </c>
      <c r="N191" s="206"/>
      <c r="O191" s="206"/>
      <c r="P191" s="206"/>
      <c r="Q191" s="206"/>
      <c r="R191" s="206"/>
      <c r="S191" s="206"/>
      <c r="T191" s="206"/>
      <c r="U191" s="206"/>
      <c r="V191" s="206"/>
      <c r="W191" s="206"/>
      <c r="X191" s="206"/>
      <c r="Y191" s="208"/>
      <c r="Z191" s="206"/>
      <c r="AA191" s="206"/>
      <c r="AB191" s="206"/>
      <c r="AC191" s="206"/>
      <c r="AD191" s="206"/>
      <c r="AE191" s="206"/>
      <c r="AF191" s="206"/>
      <c r="AG191" s="206"/>
      <c r="AH191" s="206"/>
      <c r="AI191" s="206"/>
      <c r="AJ191" s="206"/>
      <c r="AK191" s="206"/>
      <c r="AL191" s="206"/>
      <c r="AM191" s="206"/>
      <c r="AN191" s="206"/>
      <c r="AO191" s="206"/>
      <c r="AP191" s="206"/>
      <c r="AQ191" s="206"/>
      <c r="AR191" s="206"/>
      <c r="AS191" s="206"/>
      <c r="AT191" s="206"/>
      <c r="AU191" s="206"/>
      <c r="AV191" s="206"/>
      <c r="AW191" s="206"/>
      <c r="AX191" s="94">
        <f t="shared" si="27"/>
        <v>0</v>
      </c>
    </row>
    <row r="192" spans="1:50" ht="18" x14ac:dyDescent="0.35">
      <c r="A192" s="209">
        <f>IF(EXPENDITURE[[#This Row],[1]]="",0,1)</f>
        <v>0</v>
      </c>
      <c r="B192" s="98" t="str">
        <f>IF(D192="","",D192&amp;"_"&amp;COUNTIF($D$13:D192,D192))</f>
        <v/>
      </c>
      <c r="C192" s="95" t="str">
        <f t="shared" si="28"/>
        <v/>
      </c>
      <c r="D192" s="204"/>
      <c r="E192" s="205"/>
      <c r="F192" s="205"/>
      <c r="G192" s="206"/>
      <c r="H192" s="207"/>
      <c r="I192" s="207"/>
      <c r="J192" s="207"/>
      <c r="K192" s="207"/>
      <c r="L192" s="207"/>
      <c r="M192" s="254" t="str">
        <f>IF(SUM(EXPENDITURE[[#This Row],[6]:[9]])=0,"",SUM(EXPENDITURE[[#This Row],[6]:[9]]))</f>
        <v/>
      </c>
      <c r="N192" s="206"/>
      <c r="O192" s="206"/>
      <c r="P192" s="206"/>
      <c r="Q192" s="206"/>
      <c r="R192" s="206"/>
      <c r="S192" s="206"/>
      <c r="T192" s="206"/>
      <c r="U192" s="206"/>
      <c r="V192" s="206"/>
      <c r="W192" s="206"/>
      <c r="X192" s="206"/>
      <c r="Y192" s="208"/>
      <c r="Z192" s="206"/>
      <c r="AA192" s="206"/>
      <c r="AB192" s="206"/>
      <c r="AC192" s="206"/>
      <c r="AD192" s="206"/>
      <c r="AE192" s="206"/>
      <c r="AF192" s="206"/>
      <c r="AG192" s="206"/>
      <c r="AH192" s="206"/>
      <c r="AI192" s="206"/>
      <c r="AJ192" s="206"/>
      <c r="AK192" s="206"/>
      <c r="AL192" s="206"/>
      <c r="AM192" s="206"/>
      <c r="AN192" s="206"/>
      <c r="AO192" s="206"/>
      <c r="AP192" s="206"/>
      <c r="AQ192" s="206"/>
      <c r="AR192" s="206"/>
      <c r="AS192" s="206"/>
      <c r="AT192" s="206"/>
      <c r="AU192" s="206"/>
      <c r="AV192" s="206"/>
      <c r="AW192" s="206"/>
      <c r="AX192" s="94">
        <f t="shared" si="27"/>
        <v>0</v>
      </c>
    </row>
    <row r="193" spans="1:50" ht="18" x14ac:dyDescent="0.35">
      <c r="A193" s="209">
        <f>IF(EXPENDITURE[[#This Row],[1]]="",0,1)</f>
        <v>0</v>
      </c>
      <c r="B193" s="98" t="str">
        <f>IF(D193="","",D193&amp;"_"&amp;COUNTIF($D$13:D193,D193))</f>
        <v/>
      </c>
      <c r="C193" s="95" t="str">
        <f t="shared" si="28"/>
        <v/>
      </c>
      <c r="D193" s="204"/>
      <c r="E193" s="205"/>
      <c r="F193" s="205"/>
      <c r="G193" s="206"/>
      <c r="H193" s="207"/>
      <c r="I193" s="207"/>
      <c r="J193" s="207"/>
      <c r="K193" s="207"/>
      <c r="L193" s="207"/>
      <c r="M193" s="254" t="str">
        <f>IF(SUM(EXPENDITURE[[#This Row],[6]:[9]])=0,"",SUM(EXPENDITURE[[#This Row],[6]:[9]]))</f>
        <v/>
      </c>
      <c r="N193" s="206"/>
      <c r="O193" s="206"/>
      <c r="P193" s="206"/>
      <c r="Q193" s="206"/>
      <c r="R193" s="206"/>
      <c r="S193" s="206"/>
      <c r="T193" s="206"/>
      <c r="U193" s="206"/>
      <c r="V193" s="206"/>
      <c r="W193" s="206"/>
      <c r="X193" s="206"/>
      <c r="Y193" s="208"/>
      <c r="Z193" s="206"/>
      <c r="AA193" s="206"/>
      <c r="AB193" s="206"/>
      <c r="AC193" s="206"/>
      <c r="AD193" s="206"/>
      <c r="AE193" s="206"/>
      <c r="AF193" s="206"/>
      <c r="AG193" s="206"/>
      <c r="AH193" s="206"/>
      <c r="AI193" s="206"/>
      <c r="AJ193" s="206"/>
      <c r="AK193" s="206"/>
      <c r="AL193" s="206"/>
      <c r="AM193" s="206"/>
      <c r="AN193" s="206"/>
      <c r="AO193" s="206"/>
      <c r="AP193" s="206"/>
      <c r="AQ193" s="206"/>
      <c r="AR193" s="206"/>
      <c r="AS193" s="206"/>
      <c r="AT193" s="206"/>
      <c r="AU193" s="206"/>
      <c r="AV193" s="206"/>
      <c r="AW193" s="206"/>
      <c r="AX193" s="94">
        <f t="shared" si="27"/>
        <v>0</v>
      </c>
    </row>
    <row r="194" spans="1:50" ht="18" x14ac:dyDescent="0.35">
      <c r="A194" s="209">
        <f>IF(EXPENDITURE[[#This Row],[1]]="",0,1)</f>
        <v>0</v>
      </c>
      <c r="B194" s="98" t="str">
        <f>IF(D194="","",D194&amp;"_"&amp;COUNTIF($D$13:D194,D194))</f>
        <v/>
      </c>
      <c r="C194" s="95" t="str">
        <f t="shared" si="28"/>
        <v/>
      </c>
      <c r="D194" s="204"/>
      <c r="E194" s="205"/>
      <c r="F194" s="205"/>
      <c r="G194" s="206"/>
      <c r="H194" s="207"/>
      <c r="I194" s="207"/>
      <c r="J194" s="207"/>
      <c r="K194" s="207"/>
      <c r="L194" s="207"/>
      <c r="M194" s="254" t="str">
        <f>IF(SUM(EXPENDITURE[[#This Row],[6]:[9]])=0,"",SUM(EXPENDITURE[[#This Row],[6]:[9]]))</f>
        <v/>
      </c>
      <c r="N194" s="206"/>
      <c r="O194" s="206"/>
      <c r="P194" s="206"/>
      <c r="Q194" s="206"/>
      <c r="R194" s="206"/>
      <c r="S194" s="206"/>
      <c r="T194" s="206"/>
      <c r="U194" s="206"/>
      <c r="V194" s="206"/>
      <c r="W194" s="206"/>
      <c r="X194" s="206"/>
      <c r="Y194" s="208"/>
      <c r="Z194" s="206"/>
      <c r="AA194" s="206"/>
      <c r="AB194" s="206"/>
      <c r="AC194" s="206"/>
      <c r="AD194" s="206"/>
      <c r="AE194" s="206"/>
      <c r="AF194" s="206"/>
      <c r="AG194" s="206"/>
      <c r="AH194" s="206"/>
      <c r="AI194" s="206"/>
      <c r="AJ194" s="206"/>
      <c r="AK194" s="206"/>
      <c r="AL194" s="206"/>
      <c r="AM194" s="206"/>
      <c r="AN194" s="206"/>
      <c r="AO194" s="206"/>
      <c r="AP194" s="206"/>
      <c r="AQ194" s="206"/>
      <c r="AR194" s="206"/>
      <c r="AS194" s="206"/>
      <c r="AT194" s="206"/>
      <c r="AU194" s="206"/>
      <c r="AV194" s="206"/>
      <c r="AW194" s="206"/>
      <c r="AX194" s="94">
        <f t="shared" si="27"/>
        <v>0</v>
      </c>
    </row>
    <row r="195" spans="1:50" ht="18" x14ac:dyDescent="0.35">
      <c r="A195" s="209">
        <f>IF(EXPENDITURE[[#This Row],[1]]="",0,1)</f>
        <v>0</v>
      </c>
      <c r="B195" s="98" t="str">
        <f>IF(D195="","",D195&amp;"_"&amp;COUNTIF($D$13:D195,D195))</f>
        <v/>
      </c>
      <c r="C195" s="95" t="str">
        <f t="shared" si="28"/>
        <v/>
      </c>
      <c r="D195" s="204"/>
      <c r="E195" s="205"/>
      <c r="F195" s="205"/>
      <c r="G195" s="206"/>
      <c r="H195" s="207"/>
      <c r="I195" s="207"/>
      <c r="J195" s="207"/>
      <c r="K195" s="207"/>
      <c r="L195" s="207"/>
      <c r="M195" s="254" t="str">
        <f>IF(SUM(EXPENDITURE[[#This Row],[6]:[9]])=0,"",SUM(EXPENDITURE[[#This Row],[6]:[9]]))</f>
        <v/>
      </c>
      <c r="N195" s="206"/>
      <c r="O195" s="206"/>
      <c r="P195" s="206"/>
      <c r="Q195" s="206"/>
      <c r="R195" s="206"/>
      <c r="S195" s="206"/>
      <c r="T195" s="206"/>
      <c r="U195" s="206"/>
      <c r="V195" s="206"/>
      <c r="W195" s="206"/>
      <c r="X195" s="206"/>
      <c r="Y195" s="208"/>
      <c r="Z195" s="206"/>
      <c r="AA195" s="206"/>
      <c r="AB195" s="206"/>
      <c r="AC195" s="206"/>
      <c r="AD195" s="206"/>
      <c r="AE195" s="206"/>
      <c r="AF195" s="206"/>
      <c r="AG195" s="206"/>
      <c r="AH195" s="206"/>
      <c r="AI195" s="206"/>
      <c r="AJ195" s="206"/>
      <c r="AK195" s="206"/>
      <c r="AL195" s="206"/>
      <c r="AM195" s="206"/>
      <c r="AN195" s="206"/>
      <c r="AO195" s="206"/>
      <c r="AP195" s="206"/>
      <c r="AQ195" s="206"/>
      <c r="AR195" s="206"/>
      <c r="AS195" s="206"/>
      <c r="AT195" s="206"/>
      <c r="AU195" s="206"/>
      <c r="AV195" s="206"/>
      <c r="AW195" s="206"/>
      <c r="AX195" s="94">
        <f t="shared" si="27"/>
        <v>0</v>
      </c>
    </row>
    <row r="196" spans="1:50" ht="18" x14ac:dyDescent="0.35">
      <c r="A196" s="209">
        <f>IF(EXPENDITURE[[#This Row],[1]]="",0,1)</f>
        <v>0</v>
      </c>
      <c r="B196" s="98" t="str">
        <f>IF(D196="","",D196&amp;"_"&amp;COUNTIF($D$13:D196,D196))</f>
        <v/>
      </c>
      <c r="C196" s="95" t="str">
        <f t="shared" si="28"/>
        <v/>
      </c>
      <c r="D196" s="204"/>
      <c r="E196" s="205"/>
      <c r="F196" s="205"/>
      <c r="G196" s="206"/>
      <c r="H196" s="207"/>
      <c r="I196" s="207"/>
      <c r="J196" s="207"/>
      <c r="K196" s="207"/>
      <c r="L196" s="207"/>
      <c r="M196" s="254" t="str">
        <f>IF(SUM(EXPENDITURE[[#This Row],[6]:[9]])=0,"",SUM(EXPENDITURE[[#This Row],[6]:[9]]))</f>
        <v/>
      </c>
      <c r="N196" s="206"/>
      <c r="O196" s="206"/>
      <c r="P196" s="206"/>
      <c r="Q196" s="206"/>
      <c r="R196" s="206"/>
      <c r="S196" s="206"/>
      <c r="T196" s="206"/>
      <c r="U196" s="206"/>
      <c r="V196" s="206"/>
      <c r="W196" s="206"/>
      <c r="X196" s="206"/>
      <c r="Y196" s="208"/>
      <c r="Z196" s="206"/>
      <c r="AA196" s="206"/>
      <c r="AB196" s="206"/>
      <c r="AC196" s="206"/>
      <c r="AD196" s="206"/>
      <c r="AE196" s="206"/>
      <c r="AF196" s="206"/>
      <c r="AG196" s="206"/>
      <c r="AH196" s="206"/>
      <c r="AI196" s="206"/>
      <c r="AJ196" s="206"/>
      <c r="AK196" s="206"/>
      <c r="AL196" s="206"/>
      <c r="AM196" s="206"/>
      <c r="AN196" s="206"/>
      <c r="AO196" s="206"/>
      <c r="AP196" s="206"/>
      <c r="AQ196" s="206"/>
      <c r="AR196" s="206"/>
      <c r="AS196" s="206"/>
      <c r="AT196" s="206"/>
      <c r="AU196" s="206"/>
      <c r="AV196" s="206"/>
      <c r="AW196" s="206"/>
      <c r="AX196" s="94">
        <f t="shared" si="27"/>
        <v>0</v>
      </c>
    </row>
    <row r="197" spans="1:50" ht="18" x14ac:dyDescent="0.35">
      <c r="A197" s="209">
        <f>IF(EXPENDITURE[[#This Row],[1]]="",0,1)</f>
        <v>0</v>
      </c>
      <c r="B197" s="98" t="str">
        <f>IF(D197="","",D197&amp;"_"&amp;COUNTIF($D$13:D197,D197))</f>
        <v/>
      </c>
      <c r="C197" s="95" t="str">
        <f t="shared" si="28"/>
        <v/>
      </c>
      <c r="D197" s="204"/>
      <c r="E197" s="205"/>
      <c r="F197" s="205"/>
      <c r="G197" s="206"/>
      <c r="H197" s="207"/>
      <c r="I197" s="207"/>
      <c r="J197" s="207"/>
      <c r="K197" s="207"/>
      <c r="L197" s="207"/>
      <c r="M197" s="254" t="str">
        <f>IF(SUM(EXPENDITURE[[#This Row],[6]:[9]])=0,"",SUM(EXPENDITURE[[#This Row],[6]:[9]]))</f>
        <v/>
      </c>
      <c r="N197" s="206"/>
      <c r="O197" s="206"/>
      <c r="P197" s="206"/>
      <c r="Q197" s="206"/>
      <c r="R197" s="206"/>
      <c r="S197" s="206"/>
      <c r="T197" s="206"/>
      <c r="U197" s="206"/>
      <c r="V197" s="206"/>
      <c r="W197" s="206"/>
      <c r="X197" s="206"/>
      <c r="Y197" s="208"/>
      <c r="Z197" s="206"/>
      <c r="AA197" s="206"/>
      <c r="AB197" s="206"/>
      <c r="AC197" s="206"/>
      <c r="AD197" s="206"/>
      <c r="AE197" s="206"/>
      <c r="AF197" s="206"/>
      <c r="AG197" s="206"/>
      <c r="AH197" s="206"/>
      <c r="AI197" s="206"/>
      <c r="AJ197" s="206"/>
      <c r="AK197" s="206"/>
      <c r="AL197" s="206"/>
      <c r="AM197" s="206"/>
      <c r="AN197" s="206"/>
      <c r="AO197" s="206"/>
      <c r="AP197" s="206"/>
      <c r="AQ197" s="206"/>
      <c r="AR197" s="206"/>
      <c r="AS197" s="206"/>
      <c r="AT197" s="206"/>
      <c r="AU197" s="206"/>
      <c r="AV197" s="206"/>
      <c r="AW197" s="206"/>
      <c r="AX197" s="94">
        <f t="shared" si="27"/>
        <v>0</v>
      </c>
    </row>
    <row r="198" spans="1:50" ht="18" x14ac:dyDescent="0.35">
      <c r="A198" s="209">
        <f>IF(EXPENDITURE[[#This Row],[1]]="",0,1)</f>
        <v>0</v>
      </c>
      <c r="B198" s="98" t="str">
        <f>IF(D198="","",D198&amp;"_"&amp;COUNTIF($D$13:D198,D198))</f>
        <v/>
      </c>
      <c r="C198" s="95" t="str">
        <f t="shared" si="28"/>
        <v/>
      </c>
      <c r="D198" s="204"/>
      <c r="E198" s="205"/>
      <c r="F198" s="205"/>
      <c r="G198" s="206"/>
      <c r="H198" s="207"/>
      <c r="I198" s="207"/>
      <c r="J198" s="207"/>
      <c r="K198" s="207"/>
      <c r="L198" s="207"/>
      <c r="M198" s="254" t="str">
        <f>IF(SUM(EXPENDITURE[[#This Row],[6]:[9]])=0,"",SUM(EXPENDITURE[[#This Row],[6]:[9]]))</f>
        <v/>
      </c>
      <c r="N198" s="206"/>
      <c r="O198" s="206"/>
      <c r="P198" s="206"/>
      <c r="Q198" s="206"/>
      <c r="R198" s="206"/>
      <c r="S198" s="206"/>
      <c r="T198" s="206"/>
      <c r="U198" s="206"/>
      <c r="V198" s="206"/>
      <c r="W198" s="206"/>
      <c r="X198" s="206"/>
      <c r="Y198" s="208"/>
      <c r="Z198" s="206"/>
      <c r="AA198" s="206"/>
      <c r="AB198" s="206"/>
      <c r="AC198" s="206"/>
      <c r="AD198" s="206"/>
      <c r="AE198" s="206"/>
      <c r="AF198" s="206"/>
      <c r="AG198" s="206"/>
      <c r="AH198" s="206"/>
      <c r="AI198" s="206"/>
      <c r="AJ198" s="206"/>
      <c r="AK198" s="206"/>
      <c r="AL198" s="206"/>
      <c r="AM198" s="206"/>
      <c r="AN198" s="206"/>
      <c r="AO198" s="206"/>
      <c r="AP198" s="206"/>
      <c r="AQ198" s="206"/>
      <c r="AR198" s="206"/>
      <c r="AS198" s="206"/>
      <c r="AT198" s="206"/>
      <c r="AU198" s="206"/>
      <c r="AV198" s="206"/>
      <c r="AW198" s="206"/>
      <c r="AX198" s="94">
        <f t="shared" si="27"/>
        <v>0</v>
      </c>
    </row>
    <row r="199" spans="1:50" ht="18" x14ac:dyDescent="0.35">
      <c r="A199" s="209">
        <f>IF(EXPENDITURE[[#This Row],[1]]="",0,1)</f>
        <v>0</v>
      </c>
      <c r="B199" s="98" t="str">
        <f>IF(D199="","",D199&amp;"_"&amp;COUNTIF($D$13:D199,D199))</f>
        <v/>
      </c>
      <c r="C199" s="95" t="str">
        <f t="shared" si="28"/>
        <v/>
      </c>
      <c r="D199" s="204"/>
      <c r="E199" s="205"/>
      <c r="F199" s="205"/>
      <c r="G199" s="206"/>
      <c r="H199" s="207"/>
      <c r="I199" s="207"/>
      <c r="J199" s="207"/>
      <c r="K199" s="207"/>
      <c r="L199" s="207"/>
      <c r="M199" s="254" t="str">
        <f>IF(SUM(EXPENDITURE[[#This Row],[6]:[9]])=0,"",SUM(EXPENDITURE[[#This Row],[6]:[9]]))</f>
        <v/>
      </c>
      <c r="N199" s="206"/>
      <c r="O199" s="206"/>
      <c r="P199" s="206"/>
      <c r="Q199" s="206"/>
      <c r="R199" s="206"/>
      <c r="S199" s="206"/>
      <c r="T199" s="206"/>
      <c r="U199" s="206"/>
      <c r="V199" s="206"/>
      <c r="W199" s="206"/>
      <c r="X199" s="206"/>
      <c r="Y199" s="208"/>
      <c r="Z199" s="206"/>
      <c r="AA199" s="206"/>
      <c r="AB199" s="206"/>
      <c r="AC199" s="206"/>
      <c r="AD199" s="206"/>
      <c r="AE199" s="206"/>
      <c r="AF199" s="206"/>
      <c r="AG199" s="206"/>
      <c r="AH199" s="206"/>
      <c r="AI199" s="206"/>
      <c r="AJ199" s="206"/>
      <c r="AK199" s="206"/>
      <c r="AL199" s="206"/>
      <c r="AM199" s="206"/>
      <c r="AN199" s="206"/>
      <c r="AO199" s="206"/>
      <c r="AP199" s="206"/>
      <c r="AQ199" s="206"/>
      <c r="AR199" s="206"/>
      <c r="AS199" s="206"/>
      <c r="AT199" s="206"/>
      <c r="AU199" s="206"/>
      <c r="AV199" s="206"/>
      <c r="AW199" s="206"/>
      <c r="AX199" s="94">
        <f t="shared" si="27"/>
        <v>0</v>
      </c>
    </row>
    <row r="200" spans="1:50" ht="18" x14ac:dyDescent="0.35">
      <c r="A200" s="209">
        <f>IF(EXPENDITURE[[#This Row],[1]]="",0,1)</f>
        <v>0</v>
      </c>
      <c r="B200" s="98" t="str">
        <f>IF(D200="","",D200&amp;"_"&amp;COUNTIF($D$13:D200,D200))</f>
        <v/>
      </c>
      <c r="C200" s="96" t="str">
        <f t="shared" si="28"/>
        <v/>
      </c>
      <c r="D200" s="122"/>
      <c r="E200" s="123"/>
      <c r="F200" s="123"/>
      <c r="G200" s="124"/>
      <c r="H200" s="125"/>
      <c r="I200" s="125"/>
      <c r="J200" s="125"/>
      <c r="K200" s="125"/>
      <c r="L200" s="125"/>
      <c r="M200" s="254" t="str">
        <f>IF(SUM(EXPENDITURE[[#This Row],[6]:[9]])=0,"",SUM(EXPENDITURE[[#This Row],[6]:[9]]))</f>
        <v/>
      </c>
      <c r="N200" s="124"/>
      <c r="O200" s="124"/>
      <c r="P200" s="124"/>
      <c r="Q200" s="124"/>
      <c r="R200" s="124"/>
      <c r="S200" s="124"/>
      <c r="T200" s="124"/>
      <c r="U200" s="124"/>
      <c r="V200" s="124"/>
      <c r="W200" s="124"/>
      <c r="X200" s="124"/>
      <c r="Y200" s="126"/>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94">
        <f t="shared" si="27"/>
        <v>0</v>
      </c>
    </row>
  </sheetData>
  <sheetProtection password="CE88" sheet="1" objects="1" scenarios="1" formatCells="0" formatColumns="0" formatRows="0"/>
  <mergeCells count="14">
    <mergeCell ref="BA5:BC7"/>
    <mergeCell ref="C10:C11"/>
    <mergeCell ref="D10:D11"/>
    <mergeCell ref="I10:M10"/>
    <mergeCell ref="C6:D6"/>
    <mergeCell ref="C7:D7"/>
    <mergeCell ref="C8:D8"/>
    <mergeCell ref="C9:AX9"/>
    <mergeCell ref="C2:W2"/>
    <mergeCell ref="I3:V3"/>
    <mergeCell ref="Y3:AX3"/>
    <mergeCell ref="Y2:AX2"/>
    <mergeCell ref="AX4:AX5"/>
    <mergeCell ref="C4:D5"/>
  </mergeCells>
  <conditionalFormatting sqref="E8:AX8">
    <cfRule type="cellIs" dxfId="8" priority="3" operator="lessThan">
      <formula>0</formula>
    </cfRule>
  </conditionalFormatting>
  <conditionalFormatting sqref="C13:AX200">
    <cfRule type="expression" dxfId="7" priority="1">
      <formula>$A13=1</formula>
    </cfRule>
    <cfRule type="expression" dxfId="6" priority="2">
      <formula>$C13=""</formula>
    </cfRule>
  </conditionalFormatting>
  <dataValidations count="1">
    <dataValidation type="list" allowBlank="1" showInputMessage="1" showErrorMessage="1" sqref="D13:D200">
      <formula1>SCHOOLNAME</formula1>
    </dataValidation>
  </dataValidations>
  <pageMargins left="0.23622047244094491" right="0.23622047244094491" top="0.74803149606299213" bottom="0.74803149606299213" header="0.31496062992125984" footer="0.31496062992125984"/>
  <pageSetup paperSize="9" scale="58" fitToWidth="2" fitToHeight="5" pageOrder="overThenDown" orientation="landscape" blackAndWhite="1" verticalDpi="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BC200"/>
  <sheetViews>
    <sheetView showGridLines="0" workbookViewId="0">
      <pane xSplit="4" ySplit="5" topLeftCell="E9" activePane="bottomRight" state="frozen"/>
      <selection pane="topRight" activeCell="D1" sqref="D1"/>
      <selection pane="bottomLeft" activeCell="A5" sqref="A5"/>
      <selection pane="bottomRight" activeCell="E12" sqref="E12"/>
    </sheetView>
  </sheetViews>
  <sheetFormatPr defaultRowHeight="14.4" x14ac:dyDescent="0.3"/>
  <cols>
    <col min="1" max="1" width="9.6640625" hidden="1" customWidth="1"/>
    <col min="2" max="2" width="3.21875" customWidth="1"/>
    <col min="3" max="3" width="8.33203125" style="227" customWidth="1"/>
    <col min="4" max="4" width="35.21875" customWidth="1"/>
    <col min="5" max="5" width="14.109375" customWidth="1"/>
    <col min="6" max="7" width="11.109375" customWidth="1"/>
    <col min="8" max="13" width="10.109375" customWidth="1"/>
    <col min="16" max="17" width="10.109375" customWidth="1"/>
    <col min="25" max="25" width="10.6640625" customWidth="1"/>
    <col min="26" max="49" width="10.77734375" customWidth="1"/>
    <col min="50" max="50" width="10.5546875" bestFit="1" customWidth="1"/>
    <col min="51" max="51" width="3.5546875" customWidth="1"/>
  </cols>
  <sheetData>
    <row r="1" spans="1:55" ht="15" thickBot="1" x14ac:dyDescent="0.35">
      <c r="B1" s="33"/>
      <c r="C1" s="430"/>
      <c r="D1" s="33"/>
      <c r="E1" s="33"/>
      <c r="F1" s="33"/>
      <c r="G1" s="33"/>
      <c r="H1" s="33"/>
      <c r="I1" s="54"/>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row>
    <row r="2" spans="1:55" ht="18" x14ac:dyDescent="0.35">
      <c r="B2" s="33"/>
      <c r="C2" s="431"/>
      <c r="D2" s="319" t="s">
        <v>85</v>
      </c>
      <c r="E2" s="319"/>
      <c r="F2" s="319"/>
      <c r="G2" s="391"/>
      <c r="H2" s="388" t="s">
        <v>17</v>
      </c>
      <c r="I2" s="389"/>
      <c r="J2" s="389"/>
      <c r="K2" s="389"/>
      <c r="L2" s="389"/>
      <c r="M2" s="389"/>
      <c r="N2" s="389"/>
      <c r="O2" s="389"/>
      <c r="P2" s="390"/>
      <c r="Q2" s="47"/>
      <c r="R2" s="47"/>
      <c r="S2" s="47"/>
      <c r="T2" s="47"/>
      <c r="U2" s="47"/>
      <c r="V2" s="47"/>
      <c r="W2" s="41"/>
      <c r="AY2" s="33"/>
      <c r="BA2" s="298" t="s">
        <v>262</v>
      </c>
      <c r="BB2" s="299"/>
      <c r="BC2" s="300"/>
    </row>
    <row r="3" spans="1:55" x14ac:dyDescent="0.3">
      <c r="B3" s="33"/>
      <c r="C3" s="430"/>
      <c r="D3" s="35"/>
      <c r="E3" s="35"/>
      <c r="F3" s="35"/>
      <c r="G3" s="35"/>
      <c r="H3" s="35"/>
      <c r="I3" s="35"/>
      <c r="J3" s="35"/>
      <c r="K3" s="35"/>
      <c r="L3" s="35"/>
      <c r="M3" s="35"/>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BA3" s="301"/>
      <c r="BB3" s="302"/>
      <c r="BC3" s="303"/>
    </row>
    <row r="4" spans="1:55" s="13" customFormat="1" ht="55.2" customHeight="1" thickBot="1" x14ac:dyDescent="0.35">
      <c r="B4" s="34"/>
      <c r="C4" s="392" t="s">
        <v>81</v>
      </c>
      <c r="D4" s="393"/>
      <c r="E4" s="282" t="s">
        <v>334</v>
      </c>
      <c r="F4" s="42" t="str">
        <f>EXPENDITURE!F4</f>
        <v>CSG Sec</v>
      </c>
      <c r="G4" s="238" t="str">
        <f>EXPENDITURE!G4</f>
        <v>CSG ELE</v>
      </c>
      <c r="H4" s="238" t="str">
        <f>EXPENDITURE!H4</f>
        <v>Gramin Olymp</v>
      </c>
      <c r="I4" s="326" t="str">
        <f>EXPENDITURE!M4</f>
        <v>CRC Grant</v>
      </c>
      <c r="J4" s="327"/>
      <c r="K4" s="327"/>
      <c r="L4" s="327"/>
      <c r="M4" s="328"/>
      <c r="N4" s="42" t="str">
        <f>EXPENDITURE!N4</f>
        <v>AAPNI LADO SEC</v>
      </c>
      <c r="O4" s="238" t="str">
        <f>EXPENDITURE!O4</f>
        <v>AAPNI LADO ELE</v>
      </c>
      <c r="P4" s="238" t="str">
        <f>EXPENDITURE!P4</f>
        <v>BAL SAMAROH SEC</v>
      </c>
      <c r="Q4" s="238" t="str">
        <f>EXPENDITURE!Q4</f>
        <v>BAL SAMAROH ELE</v>
      </c>
      <c r="R4" s="238" t="str">
        <f>EXPENDITURE!R4</f>
        <v>SAMUDAY JAGRITI SEC</v>
      </c>
      <c r="S4" s="238" t="str">
        <f>EXPENDITURE!S4</f>
        <v>SAMUDAY JAGRITI ELE</v>
      </c>
      <c r="T4" s="238" t="str">
        <f>EXPENDITURE!T4</f>
        <v>SPORTS GRANT SEC</v>
      </c>
      <c r="U4" s="238" t="str">
        <f>EXPENDITURE!U4</f>
        <v>SPORTS GRANT ELE</v>
      </c>
      <c r="V4" s="238" t="str">
        <f>EXPENDITURE!V4</f>
        <v>TEACHER SUPPORT SEC</v>
      </c>
      <c r="W4" s="238" t="str">
        <f>EXPENDITURE!W4</f>
        <v>TEACHER SUPPORT ELE</v>
      </c>
      <c r="X4" s="238" t="str">
        <f>EXPENDITURE!X4</f>
        <v>SCHOOL PAR SELF DEFENSE TRAING BUDGET</v>
      </c>
      <c r="Y4" s="238" t="str">
        <f>EXPENDITURE!Y4</f>
        <v xml:space="preserve">VOULENTERS TRAINING </v>
      </c>
      <c r="Z4" s="238" t="str">
        <f>EXPENDITURE!Z4</f>
        <v>CHILD TRACKING SYSTEM</v>
      </c>
      <c r="AA4" s="238" t="str">
        <f>EXPENDITURE!AA4</f>
        <v>TV 9-12</v>
      </c>
      <c r="AB4" s="238" t="str">
        <f>EXPENDITURE!AB4</f>
        <v>stipend allowns 9-12</v>
      </c>
      <c r="AC4" s="238" t="str">
        <f>EXPENDITURE!AC4</f>
        <v>Transport Allowance 1-8</v>
      </c>
      <c r="AD4" s="238" t="str">
        <f>EXPENDITURE!AD4</f>
        <v>Transport Allowance 9-12</v>
      </c>
      <c r="AE4" s="238" t="str">
        <f>EXPENDITURE!AE4</f>
        <v>Ek Bharat Shresth Bharat SEC</v>
      </c>
      <c r="AF4" s="238" t="str">
        <f>EXPENDITURE!AF4</f>
        <v>Ek Bharat Shresth Bharat ELE</v>
      </c>
      <c r="AG4" s="238" t="str">
        <f>EXPENDITURE!AG4</f>
        <v>Annual Function Alu meet Sec</v>
      </c>
      <c r="AH4" s="238" t="str">
        <f>EXPENDITURE!AH4</f>
        <v>Youth and Echo Club</v>
      </c>
      <c r="AI4" s="238" t="str">
        <f>EXPENDITURE!AI4</f>
        <v>Remedial Contigency 9-12</v>
      </c>
      <c r="AJ4" s="238" t="str">
        <f>EXPENDITURE!AJ4</f>
        <v>kishori Mela Sec</v>
      </c>
      <c r="AK4" s="238" t="str">
        <f>EXPENDITURE!AK4</f>
        <v>cyber Suraksha Sec</v>
      </c>
      <c r="AL4" s="238" t="str">
        <f>EXPENDITURE!AL4</f>
        <v>Cyber Suraksha Ele</v>
      </c>
      <c r="AM4" s="238" t="str">
        <f>EXPENDITURE!AM4</f>
        <v>TV 1-8</v>
      </c>
      <c r="AN4" s="261" t="str">
        <f>EXPENDITURE!AN4</f>
        <v>SHALA SIDHI SEC</v>
      </c>
      <c r="AO4" s="261" t="str">
        <f>EXPENDITURE!AO4</f>
        <v>Wall Painting Flex Poster Sec</v>
      </c>
      <c r="AP4" s="261" t="str">
        <f>EXPENDITURE!AP4</f>
        <v>Wall Painting Flex Poster Ele</v>
      </c>
      <c r="AQ4" s="261" t="str">
        <f>EXPENDITURE!AQ4</f>
        <v>OTHER 1</v>
      </c>
      <c r="AR4" s="261" t="str">
        <f>EXPENDITURE!AR4</f>
        <v>OTHER 2</v>
      </c>
      <c r="AS4" s="265" t="str">
        <f>EXPENDITURE!AS4</f>
        <v>OTHER 3</v>
      </c>
      <c r="AT4" s="265" t="str">
        <f>EXPENDITURE!AT4</f>
        <v>OTHER 4</v>
      </c>
      <c r="AU4" s="265" t="str">
        <f>EXPENDITURE!AU4</f>
        <v>OTHER 5</v>
      </c>
      <c r="AV4" s="265" t="str">
        <f>EXPENDITURE!AV4</f>
        <v>OTHER 6</v>
      </c>
      <c r="AW4" s="265" t="str">
        <f>EXPENDITURE!AW4</f>
        <v>OTHER 7</v>
      </c>
      <c r="AX4" s="396" t="s">
        <v>88</v>
      </c>
      <c r="AY4" s="34"/>
      <c r="BA4" s="304"/>
      <c r="BB4" s="305"/>
      <c r="BC4" s="306"/>
    </row>
    <row r="5" spans="1:55" ht="26.4" customHeight="1" x14ac:dyDescent="0.3">
      <c r="B5" s="33"/>
      <c r="C5" s="394"/>
      <c r="D5" s="395"/>
      <c r="E5" s="428"/>
      <c r="F5" s="43"/>
      <c r="G5" s="43"/>
      <c r="H5" s="43"/>
      <c r="I5" s="40" t="s">
        <v>27</v>
      </c>
      <c r="J5" s="40" t="s">
        <v>28</v>
      </c>
      <c r="K5" s="40" t="s">
        <v>29</v>
      </c>
      <c r="L5" s="40" t="s">
        <v>30</v>
      </c>
      <c r="M5" s="40" t="s">
        <v>31</v>
      </c>
      <c r="N5" s="43"/>
      <c r="O5" s="43"/>
      <c r="P5" s="43"/>
      <c r="Q5" s="43"/>
      <c r="R5" s="43"/>
      <c r="S5" s="43"/>
      <c r="T5" s="43"/>
      <c r="U5" s="43"/>
      <c r="V5" s="43"/>
      <c r="W5" s="43"/>
      <c r="X5" s="43"/>
      <c r="Y5" s="43"/>
      <c r="Z5" s="43"/>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396"/>
      <c r="AY5" s="33"/>
    </row>
    <row r="6" spans="1:55" ht="26.4" customHeight="1" x14ac:dyDescent="0.3">
      <c r="B6" s="33"/>
      <c r="C6" s="386" t="s">
        <v>48</v>
      </c>
      <c r="D6" s="387"/>
      <c r="E6" s="429"/>
      <c r="F6" s="36">
        <f>VLOOKUP($H$2,RECEIVED,2,0)</f>
        <v>75000</v>
      </c>
      <c r="G6" s="36">
        <f>VLOOKUP($H$2,RECEIVED,3,0)</f>
        <v>0</v>
      </c>
      <c r="H6" s="36">
        <f>VLOOKUP($H$2,RECEIVED,4,0)</f>
        <v>9150</v>
      </c>
      <c r="I6" s="36">
        <f>VLOOKUP($H$2,RECEIVED,5,0)</f>
        <v>15000</v>
      </c>
      <c r="J6" s="36">
        <f>VLOOKUP($H$2,RECEIVED,6,0)</f>
        <v>5000</v>
      </c>
      <c r="K6" s="36">
        <f>VLOOKUP($H$2,RECEIVED,7,0)</f>
        <v>1000</v>
      </c>
      <c r="L6" s="36">
        <f>VLOOKUP($H$2,RECEIVED,8,0)</f>
        <v>1000</v>
      </c>
      <c r="M6" s="36">
        <f>VLOOKUP($H$2,RECEIVED,9,0)</f>
        <v>22000</v>
      </c>
      <c r="N6" s="36">
        <f>VLOOKUP($H$2,RECEIVED,10,0)</f>
        <v>200</v>
      </c>
      <c r="O6" s="36">
        <f>VLOOKUP($H$2,RECEIVED,11,0)</f>
        <v>0</v>
      </c>
      <c r="P6" s="36">
        <f>VLOOKUP($H$2,RECEIVED,12,0)</f>
        <v>200</v>
      </c>
      <c r="Q6" s="36">
        <f>VLOOKUP($H$2,RECEIVED,13,0)</f>
        <v>0</v>
      </c>
      <c r="R6" s="36">
        <f>VLOOKUP($H$2,RECEIVED,14,0)</f>
        <v>300</v>
      </c>
      <c r="S6" s="36">
        <f>VLOOKUP($H$2,RECEIVED,15,0)</f>
        <v>0</v>
      </c>
      <c r="T6" s="36">
        <f>VLOOKUP($H$2,RECEIVED,16,0)</f>
        <v>25000</v>
      </c>
      <c r="U6" s="36">
        <f>VLOOKUP($H$2,RECEIVED,17,0)</f>
        <v>0</v>
      </c>
      <c r="V6" s="36">
        <f>VLOOKUP($H$2,RECEIVED,18,0)</f>
        <v>800</v>
      </c>
      <c r="W6" s="36">
        <f>VLOOKUP($H$2,RECEIVED,19,0)</f>
        <v>0</v>
      </c>
      <c r="X6" s="36">
        <f>VLOOKUP($H$2,RECEIVED,20,0)</f>
        <v>9000</v>
      </c>
      <c r="Y6" s="36">
        <f>VLOOKUP($H$2,RECEIVED,21,0)</f>
        <v>640</v>
      </c>
      <c r="Z6" s="36">
        <f>VLOOKUP($H$2,RECEIVED,22,0)</f>
        <v>1470</v>
      </c>
      <c r="AA6" s="36">
        <f>VLOOKUP($H$2,RECEIVED,23,0)</f>
        <v>117000</v>
      </c>
      <c r="AB6" s="36">
        <f>VLOOKUP($H$2,RECEIVED,24,0)</f>
        <v>2000</v>
      </c>
      <c r="AC6" s="36">
        <f>VLOOKUP($H$2,RECEIVED,25,0)</f>
        <v>25000</v>
      </c>
      <c r="AD6" s="36">
        <f>VLOOKUP($H$2,RECEIVED,26,0)</f>
        <v>10000</v>
      </c>
      <c r="AE6" s="36">
        <f>VLOOKUP($H$2,RECEIVED,27,0)</f>
        <v>500</v>
      </c>
      <c r="AF6" s="36">
        <f>VLOOKUP($H$2,RECEIVED,28,0)</f>
        <v>0</v>
      </c>
      <c r="AG6" s="36">
        <f>VLOOKUP($H$2,RECEIVED,29,0)</f>
        <v>1000</v>
      </c>
      <c r="AH6" s="36">
        <f>VLOOKUP($H$2,RECEIVED,30,0)</f>
        <v>15000</v>
      </c>
      <c r="AI6" s="36">
        <f>VLOOKUP($H$2,RECEIVED,31,0)</f>
        <v>1500</v>
      </c>
      <c r="AJ6" s="36">
        <f>VLOOKUP($H$2,RECEIVED,32,0)</f>
        <v>4500</v>
      </c>
      <c r="AK6" s="36">
        <f>VLOOKUP($H$2,RECEIVED,33,0)</f>
        <v>500</v>
      </c>
      <c r="AL6" s="36">
        <f>VLOOKUP($H$2,RECEIVED,34,0)</f>
        <v>0</v>
      </c>
      <c r="AM6" s="36">
        <f>VLOOKUP($H$2,RECEIVED,35,0)</f>
        <v>612180</v>
      </c>
      <c r="AN6" s="36">
        <f>VLOOKUP($H$2,RECEIVED,36,0)</f>
        <v>1500</v>
      </c>
      <c r="AO6" s="36">
        <f>VLOOKUP($H$2,RECEIVED,37,0)</f>
        <v>1000</v>
      </c>
      <c r="AP6" s="36">
        <f>VLOOKUP($H$2,RECEIVED,38,0)</f>
        <v>0</v>
      </c>
      <c r="AQ6" s="36">
        <f>VLOOKUP($H$2,RECEIVED,39,0)</f>
        <v>0</v>
      </c>
      <c r="AR6" s="36">
        <f>VLOOKUP($H$2,RECEIVED,40,0)</f>
        <v>0</v>
      </c>
      <c r="AS6" s="36">
        <f>VLOOKUP($H$2,RECEIVED,41,0)</f>
        <v>0</v>
      </c>
      <c r="AT6" s="36">
        <f>VLOOKUP($H$2,RECEIVED,42,0)</f>
        <v>0</v>
      </c>
      <c r="AU6" s="36">
        <f>VLOOKUP($H$2,RECEIVED,43,0)</f>
        <v>0</v>
      </c>
      <c r="AV6" s="36">
        <f>VLOOKUP($H$2,RECEIVED,44,0)</f>
        <v>0</v>
      </c>
      <c r="AW6" s="36">
        <f>VLOOKUP($H$2,RECEIVED,45,0)</f>
        <v>0</v>
      </c>
      <c r="AX6" s="106">
        <f>SUM(F6:L6,N6:AW6)</f>
        <v>935440</v>
      </c>
      <c r="AY6" s="33"/>
    </row>
    <row r="7" spans="1:55" ht="26.4" customHeight="1" x14ac:dyDescent="0.3">
      <c r="B7" s="33"/>
      <c r="C7" s="386" t="s">
        <v>46</v>
      </c>
      <c r="D7" s="387" t="s">
        <v>46</v>
      </c>
      <c r="E7" s="429"/>
      <c r="F7" s="36">
        <f>IFERROR(SUM(F12:F200),"")</f>
        <v>0</v>
      </c>
      <c r="G7" s="36">
        <f>IFERROR(SUM(G12:G200),"")</f>
        <v>0</v>
      </c>
      <c r="H7" s="36">
        <f t="shared" ref="H7:J7" si="0">IFERROR(SUM(H12:H200),"")</f>
        <v>0</v>
      </c>
      <c r="I7" s="36">
        <f t="shared" si="0"/>
        <v>0</v>
      </c>
      <c r="J7" s="36">
        <f t="shared" si="0"/>
        <v>0</v>
      </c>
      <c r="K7" s="36">
        <f>IFERROR(SUM(K12:K200),"")</f>
        <v>0</v>
      </c>
      <c r="L7" s="36">
        <f>IFERROR(SUM(L12:L200),"")</f>
        <v>0</v>
      </c>
      <c r="M7" s="36">
        <f t="shared" ref="M7" si="1">IFERROR(SUM(M12:M200),"")</f>
        <v>0</v>
      </c>
      <c r="N7" s="36">
        <f>IFERROR(SUM(N12:N200),"")</f>
        <v>0</v>
      </c>
      <c r="O7" s="36">
        <f>IFERROR(SUM(O12:O200),"")</f>
        <v>0</v>
      </c>
      <c r="P7" s="36">
        <f t="shared" ref="P7" si="2">IFERROR(SUM(P12:P200),"")</f>
        <v>0</v>
      </c>
      <c r="Q7" s="36">
        <f>IFERROR(SUM(Q12:Q200),"")</f>
        <v>0</v>
      </c>
      <c r="R7" s="36">
        <f>IFERROR(SUM(R12:R200),"")</f>
        <v>0</v>
      </c>
      <c r="S7" s="36">
        <f t="shared" ref="S7:U7" si="3">IFERROR(SUM(S12:S200),"")</f>
        <v>0</v>
      </c>
      <c r="T7" s="36">
        <f t="shared" si="3"/>
        <v>0</v>
      </c>
      <c r="U7" s="36">
        <f t="shared" si="3"/>
        <v>0</v>
      </c>
      <c r="V7" s="36">
        <f>IFERROR(SUM(V12:V200),"")</f>
        <v>0</v>
      </c>
      <c r="W7" s="36">
        <f>IFERROR(SUM(W12:W200),"")</f>
        <v>0</v>
      </c>
      <c r="X7" s="36">
        <f t="shared" ref="X7:Z7" si="4">IFERROR(SUM(X12:X200),"")</f>
        <v>0</v>
      </c>
      <c r="Y7" s="36">
        <f t="shared" si="4"/>
        <v>0</v>
      </c>
      <c r="Z7" s="36">
        <f t="shared" si="4"/>
        <v>0</v>
      </c>
      <c r="AA7" s="36">
        <f>IFERROR(SUM(AA12:AA200),"")</f>
        <v>0</v>
      </c>
      <c r="AB7" s="36">
        <f>IFERROR(SUM(AB12:AB200),"")</f>
        <v>0</v>
      </c>
      <c r="AC7" s="36">
        <f t="shared" ref="AC7" si="5">IFERROR(SUM(AC12:AC200),"")</f>
        <v>0</v>
      </c>
      <c r="AD7" s="36">
        <f>IFERROR(SUM(AD12:AD200),"")</f>
        <v>0</v>
      </c>
      <c r="AE7" s="36">
        <f t="shared" ref="AE7:AW7" si="6">IFERROR(SUM(AE12:AE200),"")</f>
        <v>0</v>
      </c>
      <c r="AF7" s="36">
        <f t="shared" si="6"/>
        <v>0</v>
      </c>
      <c r="AG7" s="36">
        <f t="shared" si="6"/>
        <v>0</v>
      </c>
      <c r="AH7" s="36">
        <f t="shared" si="6"/>
        <v>0</v>
      </c>
      <c r="AI7" s="36">
        <f t="shared" si="6"/>
        <v>0</v>
      </c>
      <c r="AJ7" s="36">
        <f>IFERROR(SUM(AJ12:AJ200),"")</f>
        <v>0</v>
      </c>
      <c r="AK7" s="36">
        <f t="shared" si="6"/>
        <v>0</v>
      </c>
      <c r="AL7" s="36">
        <f t="shared" si="6"/>
        <v>0</v>
      </c>
      <c r="AM7" s="36">
        <f t="shared" si="6"/>
        <v>0</v>
      </c>
      <c r="AN7" s="36">
        <f t="shared" si="6"/>
        <v>0</v>
      </c>
      <c r="AO7" s="36">
        <f t="shared" si="6"/>
        <v>0</v>
      </c>
      <c r="AP7" s="36">
        <f t="shared" si="6"/>
        <v>0</v>
      </c>
      <c r="AQ7" s="36">
        <f t="shared" si="6"/>
        <v>0</v>
      </c>
      <c r="AR7" s="36">
        <f t="shared" si="6"/>
        <v>0</v>
      </c>
      <c r="AS7" s="36">
        <f t="shared" si="6"/>
        <v>0</v>
      </c>
      <c r="AT7" s="36">
        <f t="shared" si="6"/>
        <v>0</v>
      </c>
      <c r="AU7" s="36">
        <f t="shared" si="6"/>
        <v>0</v>
      </c>
      <c r="AV7" s="36">
        <f t="shared" si="6"/>
        <v>0</v>
      </c>
      <c r="AW7" s="36">
        <f t="shared" si="6"/>
        <v>0</v>
      </c>
      <c r="AX7" s="106">
        <f>SUM(F7:L7,N7:AW7)</f>
        <v>0</v>
      </c>
      <c r="AY7" s="33"/>
    </row>
    <row r="8" spans="1:55" ht="26.4" customHeight="1" x14ac:dyDescent="0.3">
      <c r="B8" s="33"/>
      <c r="C8" s="386" t="s">
        <v>47</v>
      </c>
      <c r="D8" s="387" t="s">
        <v>47</v>
      </c>
      <c r="E8" s="429"/>
      <c r="F8" s="36">
        <f>IFERROR(F6-F7,"")</f>
        <v>75000</v>
      </c>
      <c r="G8" s="36">
        <f t="shared" ref="G8:O8" si="7">IFERROR(G6-G7,"")</f>
        <v>0</v>
      </c>
      <c r="H8" s="36">
        <f t="shared" si="7"/>
        <v>9150</v>
      </c>
      <c r="I8" s="36">
        <f t="shared" si="7"/>
        <v>15000</v>
      </c>
      <c r="J8" s="36">
        <f t="shared" si="7"/>
        <v>5000</v>
      </c>
      <c r="K8" s="36">
        <f t="shared" si="7"/>
        <v>1000</v>
      </c>
      <c r="L8" s="36">
        <f t="shared" si="7"/>
        <v>1000</v>
      </c>
      <c r="M8" s="36">
        <f t="shared" si="7"/>
        <v>22000</v>
      </c>
      <c r="N8" s="36">
        <f t="shared" si="7"/>
        <v>200</v>
      </c>
      <c r="O8" s="36">
        <f t="shared" si="7"/>
        <v>0</v>
      </c>
      <c r="P8" s="36">
        <f>IFERROR(P6-P7,"")</f>
        <v>200</v>
      </c>
      <c r="Q8" s="36">
        <f t="shared" ref="Q8" si="8">IFERROR(Q6-Q7,"")</f>
        <v>0</v>
      </c>
      <c r="R8" s="36">
        <f t="shared" ref="R8" si="9">IFERROR(R6-R7,"")</f>
        <v>300</v>
      </c>
      <c r="S8" s="36">
        <f t="shared" ref="S8" si="10">IFERROR(S6-S7,"")</f>
        <v>0</v>
      </c>
      <c r="T8" s="36">
        <f>IFERROR(T6-T7,"")</f>
        <v>25000</v>
      </c>
      <c r="U8" s="36">
        <f t="shared" ref="U8" si="11">IFERROR(U6-U7,"")</f>
        <v>0</v>
      </c>
      <c r="V8" s="36">
        <f t="shared" ref="V8" si="12">IFERROR(V6-V7,"")</f>
        <v>800</v>
      </c>
      <c r="W8" s="36">
        <f t="shared" ref="W8" si="13">IFERROR(W6-W7,"")</f>
        <v>0</v>
      </c>
      <c r="X8" s="36">
        <f t="shared" ref="X8" si="14">IFERROR(X6-X7,"")</f>
        <v>9000</v>
      </c>
      <c r="Y8" s="36">
        <f t="shared" ref="Y8" si="15">IFERROR(Y6-Y7,"")</f>
        <v>640</v>
      </c>
      <c r="Z8" s="36">
        <f t="shared" ref="Z8" si="16">IFERROR(Z6-Z7,"")</f>
        <v>1470</v>
      </c>
      <c r="AA8" s="36">
        <f t="shared" ref="AA8" si="17">IFERROR(AA6-AA7,"")</f>
        <v>117000</v>
      </c>
      <c r="AB8" s="36">
        <f t="shared" ref="AB8" si="18">IFERROR(AB6-AB7,"")</f>
        <v>2000</v>
      </c>
      <c r="AC8" s="36">
        <f t="shared" ref="AC8" si="19">IFERROR(AC6-AC7,"")</f>
        <v>25000</v>
      </c>
      <c r="AD8" s="36">
        <f>IFERROR(AD6-AD7,"")</f>
        <v>10000</v>
      </c>
      <c r="AE8" s="36">
        <f t="shared" ref="AE8:AJ8" si="20">IFERROR(AE6-AE7,"")</f>
        <v>500</v>
      </c>
      <c r="AF8" s="36">
        <f t="shared" si="20"/>
        <v>0</v>
      </c>
      <c r="AG8" s="36">
        <f t="shared" si="20"/>
        <v>1000</v>
      </c>
      <c r="AH8" s="36">
        <f t="shared" si="20"/>
        <v>15000</v>
      </c>
      <c r="AI8" s="36">
        <f t="shared" si="20"/>
        <v>1500</v>
      </c>
      <c r="AJ8" s="36">
        <f t="shared" si="20"/>
        <v>4500</v>
      </c>
      <c r="AK8" s="36">
        <f>IFERROR(AK6-AK7,"")</f>
        <v>500</v>
      </c>
      <c r="AL8" s="36">
        <f t="shared" ref="AL8" si="21">IFERROR(AL6-AL7,"")</f>
        <v>0</v>
      </c>
      <c r="AM8" s="36">
        <f t="shared" ref="AM8:AW8" si="22">IFERROR(AM6-AM7,"")</f>
        <v>612180</v>
      </c>
      <c r="AN8" s="36">
        <f t="shared" si="22"/>
        <v>1500</v>
      </c>
      <c r="AO8" s="36">
        <f t="shared" si="22"/>
        <v>1000</v>
      </c>
      <c r="AP8" s="36">
        <f t="shared" si="22"/>
        <v>0</v>
      </c>
      <c r="AQ8" s="36">
        <f t="shared" si="22"/>
        <v>0</v>
      </c>
      <c r="AR8" s="36">
        <f t="shared" si="22"/>
        <v>0</v>
      </c>
      <c r="AS8" s="36">
        <f t="shared" si="22"/>
        <v>0</v>
      </c>
      <c r="AT8" s="36">
        <f t="shared" si="22"/>
        <v>0</v>
      </c>
      <c r="AU8" s="36">
        <f t="shared" si="22"/>
        <v>0</v>
      </c>
      <c r="AV8" s="36">
        <f t="shared" si="22"/>
        <v>0</v>
      </c>
      <c r="AW8" s="36">
        <f t="shared" si="22"/>
        <v>0</v>
      </c>
      <c r="AX8" s="36">
        <f t="shared" ref="AX8" si="23">IFERROR(AX6-AX7,"")</f>
        <v>935440</v>
      </c>
      <c r="AY8" s="33"/>
    </row>
    <row r="9" spans="1:55" s="39" customFormat="1" ht="18" x14ac:dyDescent="0.35">
      <c r="B9" s="38"/>
      <c r="C9" s="385" t="s">
        <v>44</v>
      </c>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3"/>
    </row>
    <row r="10" spans="1:55" s="13" customFormat="1" ht="55.2" customHeight="1" x14ac:dyDescent="0.3">
      <c r="B10" s="34"/>
      <c r="C10" s="320" t="s">
        <v>11</v>
      </c>
      <c r="D10" s="322" t="s">
        <v>45</v>
      </c>
      <c r="E10" s="282" t="s">
        <v>334</v>
      </c>
      <c r="F10" s="42" t="str">
        <f>F4</f>
        <v>CSG Sec</v>
      </c>
      <c r="G10" s="238" t="str">
        <f>G4</f>
        <v>CSG ELE</v>
      </c>
      <c r="H10" s="238" t="str">
        <f>H4</f>
        <v>Gramin Olymp</v>
      </c>
      <c r="I10" s="326" t="str">
        <f>I4</f>
        <v>CRC Grant</v>
      </c>
      <c r="J10" s="327"/>
      <c r="K10" s="327"/>
      <c r="L10" s="327"/>
      <c r="M10" s="328"/>
      <c r="N10" s="42" t="str">
        <f>N4</f>
        <v>AAPNI LADO SEC</v>
      </c>
      <c r="O10" s="238" t="str">
        <f t="shared" ref="O10:AW10" si="24">O4</f>
        <v>AAPNI LADO ELE</v>
      </c>
      <c r="P10" s="238" t="str">
        <f t="shared" si="24"/>
        <v>BAL SAMAROH SEC</v>
      </c>
      <c r="Q10" s="238" t="str">
        <f t="shared" si="24"/>
        <v>BAL SAMAROH ELE</v>
      </c>
      <c r="R10" s="238" t="str">
        <f t="shared" si="24"/>
        <v>SAMUDAY JAGRITI SEC</v>
      </c>
      <c r="S10" s="238" t="str">
        <f t="shared" si="24"/>
        <v>SAMUDAY JAGRITI ELE</v>
      </c>
      <c r="T10" s="238" t="str">
        <f>T4</f>
        <v>SPORTS GRANT SEC</v>
      </c>
      <c r="U10" s="238" t="str">
        <f t="shared" si="24"/>
        <v>SPORTS GRANT ELE</v>
      </c>
      <c r="V10" s="238" t="str">
        <f t="shared" si="24"/>
        <v>TEACHER SUPPORT SEC</v>
      </c>
      <c r="W10" s="238" t="str">
        <f t="shared" si="24"/>
        <v>TEACHER SUPPORT ELE</v>
      </c>
      <c r="X10" s="238" t="str">
        <f>X4</f>
        <v>SCHOOL PAR SELF DEFENSE TRAING BUDGET</v>
      </c>
      <c r="Y10" s="238" t="str">
        <f t="shared" si="24"/>
        <v xml:space="preserve">VOULENTERS TRAINING </v>
      </c>
      <c r="Z10" s="238" t="str">
        <f t="shared" si="24"/>
        <v>CHILD TRACKING SYSTEM</v>
      </c>
      <c r="AA10" s="238" t="str">
        <f t="shared" si="24"/>
        <v>TV 9-12</v>
      </c>
      <c r="AB10" s="238" t="str">
        <f>AB4</f>
        <v>stipend allowns 9-12</v>
      </c>
      <c r="AC10" s="238" t="str">
        <f t="shared" si="24"/>
        <v>Transport Allowance 1-8</v>
      </c>
      <c r="AD10" s="238" t="str">
        <f t="shared" si="24"/>
        <v>Transport Allowance 9-12</v>
      </c>
      <c r="AE10" s="238" t="str">
        <f t="shared" si="24"/>
        <v>Ek Bharat Shresth Bharat SEC</v>
      </c>
      <c r="AF10" s="238" t="str">
        <f t="shared" si="24"/>
        <v>Ek Bharat Shresth Bharat ELE</v>
      </c>
      <c r="AG10" s="238" t="str">
        <f t="shared" si="24"/>
        <v>Annual Function Alu meet Sec</v>
      </c>
      <c r="AH10" s="238" t="str">
        <f>AH4</f>
        <v>Youth and Echo Club</v>
      </c>
      <c r="AI10" s="238" t="str">
        <f t="shared" si="24"/>
        <v>Remedial Contigency 9-12</v>
      </c>
      <c r="AJ10" s="238" t="str">
        <f t="shared" si="24"/>
        <v>kishori Mela Sec</v>
      </c>
      <c r="AK10" s="238" t="str">
        <f t="shared" si="24"/>
        <v>cyber Suraksha Sec</v>
      </c>
      <c r="AL10" s="238" t="str">
        <f>AL4</f>
        <v>Cyber Suraksha Ele</v>
      </c>
      <c r="AM10" s="238" t="str">
        <f t="shared" si="24"/>
        <v>TV 1-8</v>
      </c>
      <c r="AN10" s="261" t="str">
        <f t="shared" si="24"/>
        <v>SHALA SIDHI SEC</v>
      </c>
      <c r="AO10" s="261" t="str">
        <f t="shared" si="24"/>
        <v>Wall Painting Flex Poster Sec</v>
      </c>
      <c r="AP10" s="261" t="str">
        <f t="shared" si="24"/>
        <v>Wall Painting Flex Poster Ele</v>
      </c>
      <c r="AQ10" s="261" t="str">
        <f t="shared" si="24"/>
        <v>OTHER 1</v>
      </c>
      <c r="AR10" s="261" t="str">
        <f t="shared" si="24"/>
        <v>OTHER 2</v>
      </c>
      <c r="AS10" s="265" t="str">
        <f t="shared" si="24"/>
        <v>OTHER 3</v>
      </c>
      <c r="AT10" s="265" t="str">
        <f t="shared" si="24"/>
        <v>OTHER 4</v>
      </c>
      <c r="AU10" s="265" t="str">
        <f t="shared" si="24"/>
        <v>OTHER 5</v>
      </c>
      <c r="AV10" s="265" t="str">
        <f t="shared" si="24"/>
        <v>OTHER 6</v>
      </c>
      <c r="AW10" s="265" t="str">
        <f t="shared" si="24"/>
        <v>OTHER 7</v>
      </c>
      <c r="AX10" s="271" t="s">
        <v>88</v>
      </c>
      <c r="AY10" s="34"/>
    </row>
    <row r="11" spans="1:55" ht="26.4" customHeight="1" x14ac:dyDescent="0.3">
      <c r="B11" s="33"/>
      <c r="C11" s="321"/>
      <c r="D11" s="323"/>
      <c r="E11" s="283"/>
      <c r="F11" s="43"/>
      <c r="G11" s="43"/>
      <c r="H11" s="43"/>
      <c r="I11" s="40" t="s">
        <v>27</v>
      </c>
      <c r="J11" s="40" t="s">
        <v>28</v>
      </c>
      <c r="K11" s="40" t="s">
        <v>29</v>
      </c>
      <c r="L11" s="40" t="s">
        <v>30</v>
      </c>
      <c r="M11" s="40" t="s">
        <v>31</v>
      </c>
      <c r="N11" s="43"/>
      <c r="O11" s="43"/>
      <c r="P11" s="43"/>
      <c r="Q11" s="43"/>
      <c r="R11" s="43"/>
      <c r="S11" s="43"/>
      <c r="T11" s="43"/>
      <c r="U11" s="43"/>
      <c r="V11" s="43"/>
      <c r="W11" s="43"/>
      <c r="X11" s="43"/>
      <c r="Y11" s="43"/>
      <c r="Z11" s="43"/>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272">
        <f>SUM(AX12:AX200)</f>
        <v>0</v>
      </c>
      <c r="AY11" s="33"/>
    </row>
    <row r="12" spans="1:55" ht="26.4" customHeight="1" x14ac:dyDescent="0.3">
      <c r="A12" s="37">
        <f>IF(C12="",0,1)</f>
        <v>1</v>
      </c>
      <c r="B12" s="210">
        <v>1</v>
      </c>
      <c r="C12" s="76">
        <f>IF(D12="","",1)</f>
        <v>1</v>
      </c>
      <c r="D12" s="77" t="str">
        <f>IFERROR(VLOOKUP($H$2&amp;"_"&amp;$B12,HELPER,COLUMNS($B$12:D12),0),"")</f>
        <v>GOVT SENIOR SECONDARY SCHOOL RAJPURA PIPERAN</v>
      </c>
      <c r="E12" s="78">
        <f>IFERROR(VLOOKUP($H$2&amp;"_"&amp;$B12,HELPER,COLUMNS($B$12:E12),0),"")</f>
        <v>0</v>
      </c>
      <c r="F12" s="78">
        <f>IFERROR(VLOOKUP($H$2&amp;"_"&amp;$B12,HELPER,COLUMNS($B$12:F12),0),"")</f>
        <v>0</v>
      </c>
      <c r="G12" s="78">
        <f>IFERROR(VLOOKUP($H$2&amp;"_"&amp;$B12,HELPER,COLUMNS($B$12:G12),0),"")</f>
        <v>0</v>
      </c>
      <c r="H12" s="78">
        <f>IFERROR(VLOOKUP($H$2&amp;"_"&amp;$B12,HELPER,COLUMNS($B$12:H12),0),"")</f>
        <v>0</v>
      </c>
      <c r="I12" s="78">
        <f>IFERROR(VLOOKUP($H$2&amp;"_"&amp;$B12,HELPER,COLUMNS($B$12:I12),0),"")</f>
        <v>0</v>
      </c>
      <c r="J12" s="78">
        <f>IFERROR(VLOOKUP($H$2&amp;"_"&amp;$B12,HELPER,COLUMNS($B$12:J12),0),"")</f>
        <v>0</v>
      </c>
      <c r="K12" s="78">
        <f>IFERROR(VLOOKUP($H$2&amp;"_"&amp;$B12,HELPER,COLUMNS($B$12:K12),0),"")</f>
        <v>0</v>
      </c>
      <c r="L12" s="78">
        <f>IFERROR(VLOOKUP($H$2&amp;"_"&amp;$B12,HELPER,COLUMNS($B$12:L12),0),"")</f>
        <v>0</v>
      </c>
      <c r="M12" s="78" t="str">
        <f>IFERROR(VLOOKUP($H$2&amp;"_"&amp;$B12,HELPER,COLUMNS($B$12:M12),0),"")</f>
        <v/>
      </c>
      <c r="N12" s="78">
        <f>IFERROR(VLOOKUP($H$2&amp;"_"&amp;$B12,HELPER,COLUMNS($B$12:N12),0),"")</f>
        <v>0</v>
      </c>
      <c r="O12" s="78">
        <f>IFERROR(VLOOKUP($H$2&amp;"_"&amp;$B12,HELPER,COLUMNS($B$12:O12),0),"")</f>
        <v>0</v>
      </c>
      <c r="P12" s="78">
        <f>IFERROR(VLOOKUP($H$2&amp;"_"&amp;$B12,HELPER,COLUMNS($B$12:P12),0),"")</f>
        <v>0</v>
      </c>
      <c r="Q12" s="78">
        <f>IFERROR(VLOOKUP($H$2&amp;"_"&amp;$B12,HELPER,COLUMNS($B$12:Q12),0),"")</f>
        <v>0</v>
      </c>
      <c r="R12" s="78">
        <f>IFERROR(VLOOKUP($H$2&amp;"_"&amp;$B12,HELPER,COLUMNS($B$12:R12),0),"")</f>
        <v>0</v>
      </c>
      <c r="S12" s="78">
        <f>IFERROR(VLOOKUP($H$2&amp;"_"&amp;$B12,HELPER,COLUMNS($B$12:S12),0),"")</f>
        <v>0</v>
      </c>
      <c r="T12" s="78">
        <f>IFERROR(VLOOKUP($H$2&amp;"_"&amp;$B12,HELPER,COLUMNS($B$12:T12),0),"")</f>
        <v>0</v>
      </c>
      <c r="U12" s="78">
        <f>IFERROR(VLOOKUP($H$2&amp;"_"&amp;$B12,HELPER,COLUMNS($B$12:U12),0),"")</f>
        <v>0</v>
      </c>
      <c r="V12" s="78">
        <f>IFERROR(VLOOKUP($H$2&amp;"_"&amp;$B12,HELPER,COLUMNS($B$12:V12),0),"")</f>
        <v>0</v>
      </c>
      <c r="W12" s="78">
        <f>IFERROR(VLOOKUP($H$2&amp;"_"&amp;$B12,HELPER,COLUMNS($B$12:W12),0),"")</f>
        <v>0</v>
      </c>
      <c r="X12" s="78">
        <f>IFERROR(VLOOKUP($H$2&amp;"_"&amp;$B12,HELPER,COLUMNS($B$12:X12),0),"")</f>
        <v>0</v>
      </c>
      <c r="Y12" s="78">
        <f>IFERROR(VLOOKUP($H$2&amp;"_"&amp;$B12,HELPER,COLUMNS($B$12:Y12),0),"")</f>
        <v>0</v>
      </c>
      <c r="Z12" s="78">
        <f>IFERROR(VLOOKUP($H$2&amp;"_"&amp;$B12,HELPER,COLUMNS($B$12:Z12),0),"")</f>
        <v>0</v>
      </c>
      <c r="AA12" s="78">
        <f>IFERROR(VLOOKUP($H$2&amp;"_"&amp;$B12,HELPER,COLUMNS($B$12:AA12),0),"")</f>
        <v>0</v>
      </c>
      <c r="AB12" s="78">
        <f>IFERROR(VLOOKUP($H$2&amp;"_"&amp;$B12,HELPER,COLUMNS($B$12:AB12),0),"")</f>
        <v>0</v>
      </c>
      <c r="AC12" s="78">
        <f>IFERROR(VLOOKUP($H$2&amp;"_"&amp;$B12,HELPER,COLUMNS($B$12:AC12),0),"")</f>
        <v>0</v>
      </c>
      <c r="AD12" s="78">
        <f>IFERROR(VLOOKUP($H$2&amp;"_"&amp;$B12,HELPER,COLUMNS($B$12:AD12),0),"")</f>
        <v>0</v>
      </c>
      <c r="AE12" s="78">
        <f>IFERROR(VLOOKUP($H$2&amp;"_"&amp;$B12,HELPER,COLUMNS($B$12:AE12),0),"")</f>
        <v>0</v>
      </c>
      <c r="AF12" s="78">
        <f>IFERROR(VLOOKUP($H$2&amp;"_"&amp;$B12,HELPER,COLUMNS($B$12:AF12),0),"")</f>
        <v>0</v>
      </c>
      <c r="AG12" s="78">
        <f>IFERROR(VLOOKUP($H$2&amp;"_"&amp;$B12,HELPER,COLUMNS($B$12:AG12),0),"")</f>
        <v>0</v>
      </c>
      <c r="AH12" s="78">
        <f>IFERROR(VLOOKUP($H$2&amp;"_"&amp;$B12,HELPER,COLUMNS($B$12:AH12),0),"")</f>
        <v>0</v>
      </c>
      <c r="AI12" s="78">
        <f>IFERROR(VLOOKUP($H$2&amp;"_"&amp;$B12,HELPER,COLUMNS($B$12:AI12),0),"")</f>
        <v>0</v>
      </c>
      <c r="AJ12" s="78">
        <f>IFERROR(VLOOKUP($H$2&amp;"_"&amp;$B12,HELPER,COLUMNS($B$12:AJ12),0),"")</f>
        <v>0</v>
      </c>
      <c r="AK12" s="78">
        <f>IFERROR(VLOOKUP($H$2&amp;"_"&amp;$B12,HELPER,COLUMNS($B$12:AK12),0),"")</f>
        <v>0</v>
      </c>
      <c r="AL12" s="78">
        <f>IFERROR(VLOOKUP($H$2&amp;"_"&amp;$B12,HELPER,COLUMNS($B$12:AL12),0),"")</f>
        <v>0</v>
      </c>
      <c r="AM12" s="78">
        <f>IFERROR(VLOOKUP($H$2&amp;"_"&amp;$B12,HELPER,COLUMNS($B$12:AM12),0),"")</f>
        <v>0</v>
      </c>
      <c r="AN12" s="78">
        <f>IFERROR(VLOOKUP($H$2&amp;"_"&amp;$B12,HELPER,COLUMNS($B$12:AN12),0),"")</f>
        <v>0</v>
      </c>
      <c r="AO12" s="78">
        <f>IFERROR(VLOOKUP($H$2&amp;"_"&amp;$B12,HELPER,COLUMNS($B$12:AO12),0),"")</f>
        <v>0</v>
      </c>
      <c r="AP12" s="78">
        <f>IFERROR(VLOOKUP($H$2&amp;"_"&amp;$B12,HELPER,COLUMNS($B$12:AP12),0),"")</f>
        <v>0</v>
      </c>
      <c r="AQ12" s="78">
        <f>IFERROR(VLOOKUP($H$2&amp;"_"&amp;$B12,HELPER,COLUMNS($B$12:AQ12),0),"")</f>
        <v>0</v>
      </c>
      <c r="AR12" s="78">
        <f>IFERROR(VLOOKUP($H$2&amp;"_"&amp;$B12,HELPER,COLUMNS($B$12:AR12),0),"")</f>
        <v>0</v>
      </c>
      <c r="AS12" s="78">
        <f>IFERROR(VLOOKUP($H$2&amp;"_"&amp;$B12,HELPER,COLUMNS($B$12:AS12),0),"")</f>
        <v>0</v>
      </c>
      <c r="AT12" s="78">
        <f>IFERROR(VLOOKUP($H$2&amp;"_"&amp;$B12,HELPER,COLUMNS($B$12:AT12),0),"")</f>
        <v>0</v>
      </c>
      <c r="AU12" s="78">
        <f>IFERROR(VLOOKUP($H$2&amp;"_"&amp;$B12,HELPER,COLUMNS($B$12:AU12),0),"")</f>
        <v>0</v>
      </c>
      <c r="AV12" s="78">
        <f>IFERROR(VLOOKUP($H$2&amp;"_"&amp;$B12,HELPER,COLUMNS($B$12:AV12),0),"")</f>
        <v>0</v>
      </c>
      <c r="AW12" s="78">
        <f>IFERROR(VLOOKUP($H$2&amp;"_"&amp;$B12,HELPER,COLUMNS($B$12:AW12),0),"")</f>
        <v>0</v>
      </c>
      <c r="AX12" s="196" t="str">
        <f>IFERROR(IF(SUM(F12:L12,N12:AW12)=0,"",SUM(F12:L12,N12:AW12)),"")</f>
        <v/>
      </c>
      <c r="AY12" s="33"/>
    </row>
    <row r="13" spans="1:55" ht="26.4" customHeight="1" x14ac:dyDescent="0.3">
      <c r="A13" s="37">
        <f t="shared" ref="A13:A76" si="25">IF(C13="",0,1)</f>
        <v>1</v>
      </c>
      <c r="B13" s="210">
        <v>2</v>
      </c>
      <c r="C13" s="432">
        <f>IF(D13="","",C12+1)</f>
        <v>2</v>
      </c>
      <c r="D13" s="79" t="str">
        <f>IFERROR(VLOOKUP($H$2&amp;"_"&amp;$B13,HELPER,COLUMNS($B$12:D13),0),"")</f>
        <v>GOVT SENIOR SECONDARY SCHOOL RAJPURA PIPERAN</v>
      </c>
      <c r="E13" s="80">
        <f>IFERROR(VLOOKUP($H$2&amp;"_"&amp;$B13,HELPER,COLUMNS($B$12:E13),0),"")</f>
        <v>0</v>
      </c>
      <c r="F13" s="80">
        <f>IFERROR(VLOOKUP($H$2&amp;"_"&amp;$B13,HELPER,COLUMNS($B$12:F13),0),"")</f>
        <v>0</v>
      </c>
      <c r="G13" s="80">
        <f>IFERROR(VLOOKUP($H$2&amp;"_"&amp;$B13,HELPER,COLUMNS($B$12:G13),0),"")</f>
        <v>0</v>
      </c>
      <c r="H13" s="81">
        <f>IFERROR(VLOOKUP($H$2&amp;"_"&amp;$B13,HELPER,COLUMNS($B$12:H13),0),"")</f>
        <v>0</v>
      </c>
      <c r="I13" s="81">
        <f>IFERROR(VLOOKUP($H$2&amp;"_"&amp;$B13,HELPER,COLUMNS($B$12:I13),0),"")</f>
        <v>0</v>
      </c>
      <c r="J13" s="81">
        <f>IFERROR(VLOOKUP($H$2&amp;"_"&amp;$B13,HELPER,COLUMNS($B$12:J13),0),"")</f>
        <v>0</v>
      </c>
      <c r="K13" s="81">
        <f>IFERROR(VLOOKUP($H$2&amp;"_"&amp;$B13,HELPER,COLUMNS($B$12:K13),0),"")</f>
        <v>0</v>
      </c>
      <c r="L13" s="81">
        <f>IFERROR(VLOOKUP($H$2&amp;"_"&amp;$B13,HELPER,COLUMNS($B$12:L13),0),"")</f>
        <v>0</v>
      </c>
      <c r="M13" s="81" t="str">
        <f>IFERROR(VLOOKUP($H$2&amp;"_"&amp;$B13,HELPER,COLUMNS($B$12:M13),0),"")</f>
        <v/>
      </c>
      <c r="N13" s="80">
        <f>IFERROR(VLOOKUP($H$2&amp;"_"&amp;$B13,HELPER,COLUMNS($B$12:N13),0),"")</f>
        <v>0</v>
      </c>
      <c r="O13" s="80">
        <f>IFERROR(VLOOKUP($H$2&amp;"_"&amp;$B13,HELPER,COLUMNS($B$12:O13),0),"")</f>
        <v>0</v>
      </c>
      <c r="P13" s="80">
        <f>IFERROR(VLOOKUP($H$2&amp;"_"&amp;$B13,HELPER,COLUMNS($B$12:P13),0),"")</f>
        <v>0</v>
      </c>
      <c r="Q13" s="80">
        <f>IFERROR(VLOOKUP($H$2&amp;"_"&amp;$B13,HELPER,COLUMNS($B$12:Q13),0),"")</f>
        <v>0</v>
      </c>
      <c r="R13" s="80">
        <f>IFERROR(VLOOKUP($H$2&amp;"_"&amp;$B13,HELPER,COLUMNS($B$12:R13),0),"")</f>
        <v>0</v>
      </c>
      <c r="S13" s="80">
        <f>IFERROR(VLOOKUP($H$2&amp;"_"&amp;$B13,HELPER,COLUMNS($B$12:S13),0),"")</f>
        <v>0</v>
      </c>
      <c r="T13" s="80">
        <f>IFERROR(VLOOKUP($H$2&amp;"_"&amp;$B13,HELPER,COLUMNS($B$12:T13),0),"")</f>
        <v>0</v>
      </c>
      <c r="U13" s="80">
        <f>IFERROR(VLOOKUP($H$2&amp;"_"&amp;$B13,HELPER,COLUMNS($B$12:U13),0),"")</f>
        <v>0</v>
      </c>
      <c r="V13" s="80">
        <f>IFERROR(VLOOKUP($H$2&amp;"_"&amp;$B13,HELPER,COLUMNS($B$12:V13),0),"")</f>
        <v>0</v>
      </c>
      <c r="W13" s="80">
        <f>IFERROR(VLOOKUP($H$2&amp;"_"&amp;$B13,HELPER,COLUMNS($B$12:W13),0),"")</f>
        <v>0</v>
      </c>
      <c r="X13" s="80">
        <f>IFERROR(VLOOKUP($H$2&amp;"_"&amp;$B13,HELPER,COLUMNS($B$12:X13),0),"")</f>
        <v>0</v>
      </c>
      <c r="Y13" s="82">
        <f>IFERROR(VLOOKUP($H$2&amp;"_"&amp;$B13,HELPER,COLUMNS($B$12:Y13),0),"")</f>
        <v>0</v>
      </c>
      <c r="Z13" s="80">
        <f>IFERROR(VLOOKUP($H$2&amp;"_"&amp;$B13,HELPER,COLUMNS($B$12:Z13),0),"")</f>
        <v>0</v>
      </c>
      <c r="AA13" s="80">
        <f>IFERROR(VLOOKUP($H$2&amp;"_"&amp;$B13,HELPER,COLUMNS($B$12:AA13),0),"")</f>
        <v>0</v>
      </c>
      <c r="AB13" s="80">
        <f>IFERROR(VLOOKUP($H$2&amp;"_"&amp;$B13,HELPER,COLUMNS($B$12:AB13),0),"")</f>
        <v>0</v>
      </c>
      <c r="AC13" s="80">
        <f>IFERROR(VLOOKUP($H$2&amp;"_"&amp;$B13,HELPER,COLUMNS($B$12:AC13),0),"")</f>
        <v>0</v>
      </c>
      <c r="AD13" s="80">
        <f>IFERROR(VLOOKUP($H$2&amp;"_"&amp;$B13,HELPER,COLUMNS($B$12:AD13),0),"")</f>
        <v>0</v>
      </c>
      <c r="AE13" s="80">
        <f>IFERROR(VLOOKUP($H$2&amp;"_"&amp;$B13,HELPER,COLUMNS($B$12:AE13),0),"")</f>
        <v>0</v>
      </c>
      <c r="AF13" s="80">
        <f>IFERROR(VLOOKUP($H$2&amp;"_"&amp;$B13,HELPER,COLUMNS($B$12:AF13),0),"")</f>
        <v>0</v>
      </c>
      <c r="AG13" s="80">
        <f>IFERROR(VLOOKUP($H$2&amp;"_"&amp;$B13,HELPER,COLUMNS($B$12:AG13),0),"")</f>
        <v>0</v>
      </c>
      <c r="AH13" s="80">
        <f>IFERROR(VLOOKUP($H$2&amp;"_"&amp;$B13,HELPER,COLUMNS($B$12:AH13),0),"")</f>
        <v>0</v>
      </c>
      <c r="AI13" s="80">
        <f>IFERROR(VLOOKUP($H$2&amp;"_"&amp;$B13,HELPER,COLUMNS($B$12:AI13),0),"")</f>
        <v>0</v>
      </c>
      <c r="AJ13" s="80">
        <f>IFERROR(VLOOKUP($H$2&amp;"_"&amp;$B13,HELPER,COLUMNS($B$12:AJ13),0),"")</f>
        <v>0</v>
      </c>
      <c r="AK13" s="80">
        <f>IFERROR(VLOOKUP($H$2&amp;"_"&amp;$B13,HELPER,COLUMNS($B$12:AK13),0),"")</f>
        <v>0</v>
      </c>
      <c r="AL13" s="80">
        <f>IFERROR(VLOOKUP($H$2&amp;"_"&amp;$B13,HELPER,COLUMNS($B$12:AL13),0),"")</f>
        <v>0</v>
      </c>
      <c r="AM13" s="80">
        <f>IFERROR(VLOOKUP($H$2&amp;"_"&amp;$B13,HELPER,COLUMNS($B$12:AM13),0),"")</f>
        <v>0</v>
      </c>
      <c r="AN13" s="80">
        <f>IFERROR(VLOOKUP($H$2&amp;"_"&amp;$B13,HELPER,COLUMNS($B$12:AN13),0),"")</f>
        <v>0</v>
      </c>
      <c r="AO13" s="80">
        <f>IFERROR(VLOOKUP($H$2&amp;"_"&amp;$B13,HELPER,COLUMNS($B$12:AO13),0),"")</f>
        <v>0</v>
      </c>
      <c r="AP13" s="80">
        <f>IFERROR(VLOOKUP($H$2&amp;"_"&amp;$B13,HELPER,COLUMNS($B$12:AP13),0),"")</f>
        <v>0</v>
      </c>
      <c r="AQ13" s="80">
        <f>IFERROR(VLOOKUP($H$2&amp;"_"&amp;$B13,HELPER,COLUMNS($B$12:AQ13),0),"")</f>
        <v>0</v>
      </c>
      <c r="AR13" s="80">
        <f>IFERROR(VLOOKUP($H$2&amp;"_"&amp;$B13,HELPER,COLUMNS($B$12:AR13),0),"")</f>
        <v>0</v>
      </c>
      <c r="AS13" s="80">
        <f>IFERROR(VLOOKUP($H$2&amp;"_"&amp;$B13,HELPER,COLUMNS($B$12:AS13),0),"")</f>
        <v>0</v>
      </c>
      <c r="AT13" s="80">
        <f>IFERROR(VLOOKUP($H$2&amp;"_"&amp;$B13,HELPER,COLUMNS($B$12:AT13),0),"")</f>
        <v>0</v>
      </c>
      <c r="AU13" s="80">
        <f>IFERROR(VLOOKUP($H$2&amp;"_"&amp;$B13,HELPER,COLUMNS($B$12:AU13),0),"")</f>
        <v>0</v>
      </c>
      <c r="AV13" s="80">
        <f>IFERROR(VLOOKUP($H$2&amp;"_"&amp;$B13,HELPER,COLUMNS($B$12:AV13),0),"")</f>
        <v>0</v>
      </c>
      <c r="AW13" s="80">
        <f>IFERROR(VLOOKUP($H$2&amp;"_"&amp;$B13,HELPER,COLUMNS($B$12:AW13),0),"")</f>
        <v>0</v>
      </c>
      <c r="AX13" s="196" t="str">
        <f t="shared" ref="AX13:AX76" si="26">IFERROR(IF(SUM(F13:L13,N13:AW13)=0,"",SUM(F13:L13,N13:AW13)),"")</f>
        <v/>
      </c>
      <c r="AY13" s="33"/>
    </row>
    <row r="14" spans="1:55" ht="26.4" customHeight="1" x14ac:dyDescent="0.3">
      <c r="A14" s="37">
        <f t="shared" si="25"/>
        <v>1</v>
      </c>
      <c r="B14" s="210">
        <v>3</v>
      </c>
      <c r="C14" s="432">
        <f t="shared" ref="C14:C77" si="27">IF(D14="","",C13+1)</f>
        <v>3</v>
      </c>
      <c r="D14" s="79" t="str">
        <f>IFERROR(VLOOKUP($H$2&amp;"_"&amp;$B14,HELPER,COLUMNS($B$12:D14),0),"")</f>
        <v>GOVT SENIOR SECONDARY SCHOOL RAJPURA PIPERAN</v>
      </c>
      <c r="E14" s="80">
        <f>IFERROR(VLOOKUP($H$2&amp;"_"&amp;$B14,HELPER,COLUMNS($B$12:E14),0),"")</f>
        <v>0</v>
      </c>
      <c r="F14" s="80">
        <f>IFERROR(VLOOKUP($H$2&amp;"_"&amp;$B14,HELPER,COLUMNS($B$12:F14),0),"")</f>
        <v>0</v>
      </c>
      <c r="G14" s="80">
        <f>IFERROR(VLOOKUP($H$2&amp;"_"&amp;$B14,HELPER,COLUMNS($B$12:G14),0),"")</f>
        <v>0</v>
      </c>
      <c r="H14" s="81">
        <f>IFERROR(VLOOKUP($H$2&amp;"_"&amp;$B14,HELPER,COLUMNS($B$12:H14),0),"")</f>
        <v>0</v>
      </c>
      <c r="I14" s="81">
        <f>IFERROR(VLOOKUP($H$2&amp;"_"&amp;$B14,HELPER,COLUMNS($B$12:I14),0),"")</f>
        <v>0</v>
      </c>
      <c r="J14" s="81">
        <f>IFERROR(VLOOKUP($H$2&amp;"_"&amp;$B14,HELPER,COLUMNS($B$12:J14),0),"")</f>
        <v>0</v>
      </c>
      <c r="K14" s="81">
        <f>IFERROR(VLOOKUP($H$2&amp;"_"&amp;$B14,HELPER,COLUMNS($B$12:K14),0),"")</f>
        <v>0</v>
      </c>
      <c r="L14" s="81">
        <f>IFERROR(VLOOKUP($H$2&amp;"_"&amp;$B14,HELPER,COLUMNS($B$12:L14),0),"")</f>
        <v>0</v>
      </c>
      <c r="M14" s="81" t="str">
        <f>IFERROR(VLOOKUP($H$2&amp;"_"&amp;$B14,HELPER,COLUMNS($B$12:M14),0),"")</f>
        <v/>
      </c>
      <c r="N14" s="80">
        <f>IFERROR(VLOOKUP($H$2&amp;"_"&amp;$B14,HELPER,COLUMNS($B$12:N14),0),"")</f>
        <v>0</v>
      </c>
      <c r="O14" s="80">
        <f>IFERROR(VLOOKUP($H$2&amp;"_"&amp;$B14,HELPER,COLUMNS($B$12:O14),0),"")</f>
        <v>0</v>
      </c>
      <c r="P14" s="80">
        <f>IFERROR(VLOOKUP($H$2&amp;"_"&amp;$B14,HELPER,COLUMNS($B$12:P14),0),"")</f>
        <v>0</v>
      </c>
      <c r="Q14" s="80">
        <f>IFERROR(VLOOKUP($H$2&amp;"_"&amp;$B14,HELPER,COLUMNS($B$12:Q14),0),"")</f>
        <v>0</v>
      </c>
      <c r="R14" s="80">
        <f>IFERROR(VLOOKUP($H$2&amp;"_"&amp;$B14,HELPER,COLUMNS($B$12:R14),0),"")</f>
        <v>0</v>
      </c>
      <c r="S14" s="80">
        <f>IFERROR(VLOOKUP($H$2&amp;"_"&amp;$B14,HELPER,COLUMNS($B$12:S14),0),"")</f>
        <v>0</v>
      </c>
      <c r="T14" s="80">
        <f>IFERROR(VLOOKUP($H$2&amp;"_"&amp;$B14,HELPER,COLUMNS($B$12:T14),0),"")</f>
        <v>0</v>
      </c>
      <c r="U14" s="80">
        <f>IFERROR(VLOOKUP($H$2&amp;"_"&amp;$B14,HELPER,COLUMNS($B$12:U14),0),"")</f>
        <v>0</v>
      </c>
      <c r="V14" s="80">
        <f>IFERROR(VLOOKUP($H$2&amp;"_"&amp;$B14,HELPER,COLUMNS($B$12:V14),0),"")</f>
        <v>0</v>
      </c>
      <c r="W14" s="80">
        <f>IFERROR(VLOOKUP($H$2&amp;"_"&amp;$B14,HELPER,COLUMNS($B$12:W14),0),"")</f>
        <v>0</v>
      </c>
      <c r="X14" s="80">
        <f>IFERROR(VLOOKUP($H$2&amp;"_"&amp;$B14,HELPER,COLUMNS($B$12:X14),0),"")</f>
        <v>0</v>
      </c>
      <c r="Y14" s="82">
        <f>IFERROR(VLOOKUP($H$2&amp;"_"&amp;$B14,HELPER,COLUMNS($B$12:Y14),0),"")</f>
        <v>0</v>
      </c>
      <c r="Z14" s="80">
        <f>IFERROR(VLOOKUP($H$2&amp;"_"&amp;$B14,HELPER,COLUMNS($B$12:Z14),0),"")</f>
        <v>0</v>
      </c>
      <c r="AA14" s="80">
        <f>IFERROR(VLOOKUP($H$2&amp;"_"&amp;$B14,HELPER,COLUMNS($B$12:AA14),0),"")</f>
        <v>0</v>
      </c>
      <c r="AB14" s="80">
        <f>IFERROR(VLOOKUP($H$2&amp;"_"&amp;$B14,HELPER,COLUMNS($B$12:AB14),0),"")</f>
        <v>0</v>
      </c>
      <c r="AC14" s="80">
        <f>IFERROR(VLOOKUP($H$2&amp;"_"&amp;$B14,HELPER,COLUMNS($B$12:AC14),0),"")</f>
        <v>0</v>
      </c>
      <c r="AD14" s="80">
        <f>IFERROR(VLOOKUP($H$2&amp;"_"&amp;$B14,HELPER,COLUMNS($B$12:AD14),0),"")</f>
        <v>0</v>
      </c>
      <c r="AE14" s="80">
        <f>IFERROR(VLOOKUP($H$2&amp;"_"&amp;$B14,HELPER,COLUMNS($B$12:AE14),0),"")</f>
        <v>0</v>
      </c>
      <c r="AF14" s="80">
        <f>IFERROR(VLOOKUP($H$2&amp;"_"&amp;$B14,HELPER,COLUMNS($B$12:AF14),0),"")</f>
        <v>0</v>
      </c>
      <c r="AG14" s="80">
        <f>IFERROR(VLOOKUP($H$2&amp;"_"&amp;$B14,HELPER,COLUMNS($B$12:AG14),0),"")</f>
        <v>0</v>
      </c>
      <c r="AH14" s="80">
        <f>IFERROR(VLOOKUP($H$2&amp;"_"&amp;$B14,HELPER,COLUMNS($B$12:AH14),0),"")</f>
        <v>0</v>
      </c>
      <c r="AI14" s="80">
        <f>IFERROR(VLOOKUP($H$2&amp;"_"&amp;$B14,HELPER,COLUMNS($B$12:AI14),0),"")</f>
        <v>0</v>
      </c>
      <c r="AJ14" s="80">
        <f>IFERROR(VLOOKUP($H$2&amp;"_"&amp;$B14,HELPER,COLUMNS($B$12:AJ14),0),"")</f>
        <v>0</v>
      </c>
      <c r="AK14" s="80">
        <f>IFERROR(VLOOKUP($H$2&amp;"_"&amp;$B14,HELPER,COLUMNS($B$12:AK14),0),"")</f>
        <v>0</v>
      </c>
      <c r="AL14" s="80">
        <f>IFERROR(VLOOKUP($H$2&amp;"_"&amp;$B14,HELPER,COLUMNS($B$12:AL14),0),"")</f>
        <v>0</v>
      </c>
      <c r="AM14" s="80">
        <f>IFERROR(VLOOKUP($H$2&amp;"_"&amp;$B14,HELPER,COLUMNS($B$12:AM14),0),"")</f>
        <v>0</v>
      </c>
      <c r="AN14" s="80">
        <f>IFERROR(VLOOKUP($H$2&amp;"_"&amp;$B14,HELPER,COLUMNS($B$12:AN14),0),"")</f>
        <v>0</v>
      </c>
      <c r="AO14" s="80">
        <f>IFERROR(VLOOKUP($H$2&amp;"_"&amp;$B14,HELPER,COLUMNS($B$12:AO14),0),"")</f>
        <v>0</v>
      </c>
      <c r="AP14" s="80">
        <f>IFERROR(VLOOKUP($H$2&amp;"_"&amp;$B14,HELPER,COLUMNS($B$12:AP14),0),"")</f>
        <v>0</v>
      </c>
      <c r="AQ14" s="80">
        <f>IFERROR(VLOOKUP($H$2&amp;"_"&amp;$B14,HELPER,COLUMNS($B$12:AQ14),0),"")</f>
        <v>0</v>
      </c>
      <c r="AR14" s="80">
        <f>IFERROR(VLOOKUP($H$2&amp;"_"&amp;$B14,HELPER,COLUMNS($B$12:AR14),0),"")</f>
        <v>0</v>
      </c>
      <c r="AS14" s="80">
        <f>IFERROR(VLOOKUP($H$2&amp;"_"&amp;$B14,HELPER,COLUMNS($B$12:AS14),0),"")</f>
        <v>0</v>
      </c>
      <c r="AT14" s="80">
        <f>IFERROR(VLOOKUP($H$2&amp;"_"&amp;$B14,HELPER,COLUMNS($B$12:AT14),0),"")</f>
        <v>0</v>
      </c>
      <c r="AU14" s="80">
        <f>IFERROR(VLOOKUP($H$2&amp;"_"&amp;$B14,HELPER,COLUMNS($B$12:AU14),0),"")</f>
        <v>0</v>
      </c>
      <c r="AV14" s="80">
        <f>IFERROR(VLOOKUP($H$2&amp;"_"&amp;$B14,HELPER,COLUMNS($B$12:AV14),0),"")</f>
        <v>0</v>
      </c>
      <c r="AW14" s="80">
        <f>IFERROR(VLOOKUP($H$2&amp;"_"&amp;$B14,HELPER,COLUMNS($B$12:AW14),0),"")</f>
        <v>0</v>
      </c>
      <c r="AX14" s="196" t="str">
        <f t="shared" si="26"/>
        <v/>
      </c>
      <c r="AY14" s="33"/>
    </row>
    <row r="15" spans="1:55" ht="26.4" customHeight="1" x14ac:dyDescent="0.3">
      <c r="A15" s="37">
        <f t="shared" si="25"/>
        <v>1</v>
      </c>
      <c r="B15" s="210">
        <v>4</v>
      </c>
      <c r="C15" s="432">
        <f t="shared" si="27"/>
        <v>4</v>
      </c>
      <c r="D15" s="79" t="str">
        <f>IFERROR(VLOOKUP($H$2&amp;"_"&amp;$B15,HELPER,COLUMNS($B$12:D15),0),"")</f>
        <v>GOVT SENIOR SECONDARY SCHOOL RAJPURA PIPERAN</v>
      </c>
      <c r="E15" s="80">
        <f>IFERROR(VLOOKUP($H$2&amp;"_"&amp;$B15,HELPER,COLUMNS($B$12:E15),0),"")</f>
        <v>0</v>
      </c>
      <c r="F15" s="80">
        <f>IFERROR(VLOOKUP($H$2&amp;"_"&amp;$B15,HELPER,COLUMNS($B$12:F15),0),"")</f>
        <v>0</v>
      </c>
      <c r="G15" s="80">
        <f>IFERROR(VLOOKUP($H$2&amp;"_"&amp;$B15,HELPER,COLUMNS($B$12:G15),0),"")</f>
        <v>0</v>
      </c>
      <c r="H15" s="81">
        <f>IFERROR(VLOOKUP($H$2&amp;"_"&amp;$B15,HELPER,COLUMNS($B$12:H15),0),"")</f>
        <v>0</v>
      </c>
      <c r="I15" s="81">
        <f>IFERROR(VLOOKUP($H$2&amp;"_"&amp;$B15,HELPER,COLUMNS($B$12:I15),0),"")</f>
        <v>0</v>
      </c>
      <c r="J15" s="81">
        <f>IFERROR(VLOOKUP($H$2&amp;"_"&amp;$B15,HELPER,COLUMNS($B$12:J15),0),"")</f>
        <v>0</v>
      </c>
      <c r="K15" s="81">
        <f>IFERROR(VLOOKUP($H$2&amp;"_"&amp;$B15,HELPER,COLUMNS($B$12:K15),0),"")</f>
        <v>0</v>
      </c>
      <c r="L15" s="81">
        <f>IFERROR(VLOOKUP($H$2&amp;"_"&amp;$B15,HELPER,COLUMNS($B$12:L15),0),"")</f>
        <v>0</v>
      </c>
      <c r="M15" s="81" t="str">
        <f>IFERROR(VLOOKUP($H$2&amp;"_"&amp;$B15,HELPER,COLUMNS($B$12:M15),0),"")</f>
        <v/>
      </c>
      <c r="N15" s="80">
        <f>IFERROR(VLOOKUP($H$2&amp;"_"&amp;$B15,HELPER,COLUMNS($B$12:N15),0),"")</f>
        <v>0</v>
      </c>
      <c r="O15" s="80">
        <f>IFERROR(VLOOKUP($H$2&amp;"_"&amp;$B15,HELPER,COLUMNS($B$12:O15),0),"")</f>
        <v>0</v>
      </c>
      <c r="P15" s="80">
        <f>IFERROR(VLOOKUP($H$2&amp;"_"&amp;$B15,HELPER,COLUMNS($B$12:P15),0),"")</f>
        <v>0</v>
      </c>
      <c r="Q15" s="80">
        <f>IFERROR(VLOOKUP($H$2&amp;"_"&amp;$B15,HELPER,COLUMNS($B$12:Q15),0),"")</f>
        <v>0</v>
      </c>
      <c r="R15" s="80">
        <f>IFERROR(VLOOKUP($H$2&amp;"_"&amp;$B15,HELPER,COLUMNS($B$12:R15),0),"")</f>
        <v>0</v>
      </c>
      <c r="S15" s="80">
        <f>IFERROR(VLOOKUP($H$2&amp;"_"&amp;$B15,HELPER,COLUMNS($B$12:S15),0),"")</f>
        <v>0</v>
      </c>
      <c r="T15" s="80">
        <f>IFERROR(VLOOKUP($H$2&amp;"_"&amp;$B15,HELPER,COLUMNS($B$12:T15),0),"")</f>
        <v>0</v>
      </c>
      <c r="U15" s="80">
        <f>IFERROR(VLOOKUP($H$2&amp;"_"&amp;$B15,HELPER,COLUMNS($B$12:U15),0),"")</f>
        <v>0</v>
      </c>
      <c r="V15" s="80">
        <f>IFERROR(VLOOKUP($H$2&amp;"_"&amp;$B15,HELPER,COLUMNS($B$12:V15),0),"")</f>
        <v>0</v>
      </c>
      <c r="W15" s="80">
        <f>IFERROR(VLOOKUP($H$2&amp;"_"&amp;$B15,HELPER,COLUMNS($B$12:W15),0),"")</f>
        <v>0</v>
      </c>
      <c r="X15" s="80">
        <f>IFERROR(VLOOKUP($H$2&amp;"_"&amp;$B15,HELPER,COLUMNS($B$12:X15),0),"")</f>
        <v>0</v>
      </c>
      <c r="Y15" s="82">
        <f>IFERROR(VLOOKUP($H$2&amp;"_"&amp;$B15,HELPER,COLUMNS($B$12:Y15),0),"")</f>
        <v>0</v>
      </c>
      <c r="Z15" s="80">
        <f>IFERROR(VLOOKUP($H$2&amp;"_"&amp;$B15,HELPER,COLUMNS($B$12:Z15),0),"")</f>
        <v>0</v>
      </c>
      <c r="AA15" s="80">
        <f>IFERROR(VLOOKUP($H$2&amp;"_"&amp;$B15,HELPER,COLUMNS($B$12:AA15),0),"")</f>
        <v>0</v>
      </c>
      <c r="AB15" s="80">
        <f>IFERROR(VLOOKUP($H$2&amp;"_"&amp;$B15,HELPER,COLUMNS($B$12:AB15),0),"")</f>
        <v>0</v>
      </c>
      <c r="AC15" s="80">
        <f>IFERROR(VLOOKUP($H$2&amp;"_"&amp;$B15,HELPER,COLUMNS($B$12:AC15),0),"")</f>
        <v>0</v>
      </c>
      <c r="AD15" s="80">
        <f>IFERROR(VLOOKUP($H$2&amp;"_"&amp;$B15,HELPER,COLUMNS($B$12:AD15),0),"")</f>
        <v>0</v>
      </c>
      <c r="AE15" s="80">
        <f>IFERROR(VLOOKUP($H$2&amp;"_"&amp;$B15,HELPER,COLUMNS($B$12:AE15),0),"")</f>
        <v>0</v>
      </c>
      <c r="AF15" s="80">
        <f>IFERROR(VLOOKUP($H$2&amp;"_"&amp;$B15,HELPER,COLUMNS($B$12:AF15),0),"")</f>
        <v>0</v>
      </c>
      <c r="AG15" s="80">
        <f>IFERROR(VLOOKUP($H$2&amp;"_"&amp;$B15,HELPER,COLUMNS($B$12:AG15),0),"")</f>
        <v>0</v>
      </c>
      <c r="AH15" s="80">
        <f>IFERROR(VLOOKUP($H$2&amp;"_"&amp;$B15,HELPER,COLUMNS($B$12:AH15),0),"")</f>
        <v>0</v>
      </c>
      <c r="AI15" s="80">
        <f>IFERROR(VLOOKUP($H$2&amp;"_"&amp;$B15,HELPER,COLUMNS($B$12:AI15),0),"")</f>
        <v>0</v>
      </c>
      <c r="AJ15" s="80">
        <f>IFERROR(VLOOKUP($H$2&amp;"_"&amp;$B15,HELPER,COLUMNS($B$12:AJ15),0),"")</f>
        <v>0</v>
      </c>
      <c r="AK15" s="80">
        <f>IFERROR(VLOOKUP($H$2&amp;"_"&amp;$B15,HELPER,COLUMNS($B$12:AK15),0),"")</f>
        <v>0</v>
      </c>
      <c r="AL15" s="80">
        <f>IFERROR(VLOOKUP($H$2&amp;"_"&amp;$B15,HELPER,COLUMNS($B$12:AL15),0),"")</f>
        <v>0</v>
      </c>
      <c r="AM15" s="80">
        <f>IFERROR(VLOOKUP($H$2&amp;"_"&amp;$B15,HELPER,COLUMNS($B$12:AM15),0),"")</f>
        <v>0</v>
      </c>
      <c r="AN15" s="80">
        <f>IFERROR(VLOOKUP($H$2&amp;"_"&amp;$B15,HELPER,COLUMNS($B$12:AN15),0),"")</f>
        <v>0</v>
      </c>
      <c r="AO15" s="80">
        <f>IFERROR(VLOOKUP($H$2&amp;"_"&amp;$B15,HELPER,COLUMNS($B$12:AO15),0),"")</f>
        <v>0</v>
      </c>
      <c r="AP15" s="80">
        <f>IFERROR(VLOOKUP($H$2&amp;"_"&amp;$B15,HELPER,COLUMNS($B$12:AP15),0),"")</f>
        <v>0</v>
      </c>
      <c r="AQ15" s="80">
        <f>IFERROR(VLOOKUP($H$2&amp;"_"&amp;$B15,HELPER,COLUMNS($B$12:AQ15),0),"")</f>
        <v>0</v>
      </c>
      <c r="AR15" s="80">
        <f>IFERROR(VLOOKUP($H$2&amp;"_"&amp;$B15,HELPER,COLUMNS($B$12:AR15),0),"")</f>
        <v>0</v>
      </c>
      <c r="AS15" s="80">
        <f>IFERROR(VLOOKUP($H$2&amp;"_"&amp;$B15,HELPER,COLUMNS($B$12:AS15),0),"")</f>
        <v>0</v>
      </c>
      <c r="AT15" s="80">
        <f>IFERROR(VLOOKUP($H$2&amp;"_"&amp;$B15,HELPER,COLUMNS($B$12:AT15),0),"")</f>
        <v>0</v>
      </c>
      <c r="AU15" s="80">
        <f>IFERROR(VLOOKUP($H$2&amp;"_"&amp;$B15,HELPER,COLUMNS($B$12:AU15),0),"")</f>
        <v>0</v>
      </c>
      <c r="AV15" s="80">
        <f>IFERROR(VLOOKUP($H$2&amp;"_"&amp;$B15,HELPER,COLUMNS($B$12:AV15),0),"")</f>
        <v>0</v>
      </c>
      <c r="AW15" s="80">
        <f>IFERROR(VLOOKUP($H$2&amp;"_"&amp;$B15,HELPER,COLUMNS($B$12:AW15),0),"")</f>
        <v>0</v>
      </c>
      <c r="AX15" s="196" t="str">
        <f t="shared" si="26"/>
        <v/>
      </c>
      <c r="AY15" s="33"/>
    </row>
    <row r="16" spans="1:55" ht="26.4" customHeight="1" x14ac:dyDescent="0.3">
      <c r="A16" s="37">
        <f t="shared" si="25"/>
        <v>1</v>
      </c>
      <c r="B16" s="210">
        <v>5</v>
      </c>
      <c r="C16" s="432">
        <f t="shared" si="27"/>
        <v>5</v>
      </c>
      <c r="D16" s="79" t="str">
        <f>IFERROR(VLOOKUP($H$2&amp;"_"&amp;$B16,HELPER,COLUMNS($B$12:D16),0),"")</f>
        <v>GOVT SENIOR SECONDARY SCHOOL RAJPURA PIPERAN</v>
      </c>
      <c r="E16" s="80">
        <f>IFERROR(VLOOKUP($H$2&amp;"_"&amp;$B16,HELPER,COLUMNS($B$12:E16),0),"")</f>
        <v>0</v>
      </c>
      <c r="F16" s="80">
        <f>IFERROR(VLOOKUP($H$2&amp;"_"&amp;$B16,HELPER,COLUMNS($B$12:F16),0),"")</f>
        <v>0</v>
      </c>
      <c r="G16" s="80">
        <f>IFERROR(VLOOKUP($H$2&amp;"_"&amp;$B16,HELPER,COLUMNS($B$12:G16),0),"")</f>
        <v>0</v>
      </c>
      <c r="H16" s="81">
        <f>IFERROR(VLOOKUP($H$2&amp;"_"&amp;$B16,HELPER,COLUMNS($B$12:H16),0),"")</f>
        <v>0</v>
      </c>
      <c r="I16" s="81">
        <f>IFERROR(VLOOKUP($H$2&amp;"_"&amp;$B16,HELPER,COLUMNS($B$12:I16),0),"")</f>
        <v>0</v>
      </c>
      <c r="J16" s="81">
        <f>IFERROR(VLOOKUP($H$2&amp;"_"&amp;$B16,HELPER,COLUMNS($B$12:J16),0),"")</f>
        <v>0</v>
      </c>
      <c r="K16" s="81">
        <f>IFERROR(VLOOKUP($H$2&amp;"_"&amp;$B16,HELPER,COLUMNS($B$12:K16),0),"")</f>
        <v>0</v>
      </c>
      <c r="L16" s="81">
        <f>IFERROR(VLOOKUP($H$2&amp;"_"&amp;$B16,HELPER,COLUMNS($B$12:L16),0),"")</f>
        <v>0</v>
      </c>
      <c r="M16" s="81" t="str">
        <f>IFERROR(VLOOKUP($H$2&amp;"_"&amp;$B16,HELPER,COLUMNS($B$12:M16),0),"")</f>
        <v/>
      </c>
      <c r="N16" s="80">
        <f>IFERROR(VLOOKUP($H$2&amp;"_"&amp;$B16,HELPER,COLUMNS($B$12:N16),0),"")</f>
        <v>0</v>
      </c>
      <c r="O16" s="80">
        <f>IFERROR(VLOOKUP($H$2&amp;"_"&amp;$B16,HELPER,COLUMNS($B$12:O16),0),"")</f>
        <v>0</v>
      </c>
      <c r="P16" s="80">
        <f>IFERROR(VLOOKUP($H$2&amp;"_"&amp;$B16,HELPER,COLUMNS($B$12:P16),0),"")</f>
        <v>0</v>
      </c>
      <c r="Q16" s="80">
        <f>IFERROR(VLOOKUP($H$2&amp;"_"&amp;$B16,HELPER,COLUMNS($B$12:Q16),0),"")</f>
        <v>0</v>
      </c>
      <c r="R16" s="80">
        <f>IFERROR(VLOOKUP($H$2&amp;"_"&amp;$B16,HELPER,COLUMNS($B$12:R16),0),"")</f>
        <v>0</v>
      </c>
      <c r="S16" s="80">
        <f>IFERROR(VLOOKUP($H$2&amp;"_"&amp;$B16,HELPER,COLUMNS($B$12:S16),0),"")</f>
        <v>0</v>
      </c>
      <c r="T16" s="80">
        <f>IFERROR(VLOOKUP($H$2&amp;"_"&amp;$B16,HELPER,COLUMNS($B$12:T16),0),"")</f>
        <v>0</v>
      </c>
      <c r="U16" s="80">
        <f>IFERROR(VLOOKUP($H$2&amp;"_"&amp;$B16,HELPER,COLUMNS($B$12:U16),0),"")</f>
        <v>0</v>
      </c>
      <c r="V16" s="80">
        <f>IFERROR(VLOOKUP($H$2&amp;"_"&amp;$B16,HELPER,COLUMNS($B$12:V16),0),"")</f>
        <v>0</v>
      </c>
      <c r="W16" s="80">
        <f>IFERROR(VLOOKUP($H$2&amp;"_"&amp;$B16,HELPER,COLUMNS($B$12:W16),0),"")</f>
        <v>0</v>
      </c>
      <c r="X16" s="80">
        <f>IFERROR(VLOOKUP($H$2&amp;"_"&amp;$B16,HELPER,COLUMNS($B$12:X16),0),"")</f>
        <v>0</v>
      </c>
      <c r="Y16" s="82">
        <f>IFERROR(VLOOKUP($H$2&amp;"_"&amp;$B16,HELPER,COLUMNS($B$12:Y16),0),"")</f>
        <v>0</v>
      </c>
      <c r="Z16" s="80">
        <f>IFERROR(VLOOKUP($H$2&amp;"_"&amp;$B16,HELPER,COLUMNS($B$12:Z16),0),"")</f>
        <v>0</v>
      </c>
      <c r="AA16" s="80">
        <f>IFERROR(VLOOKUP($H$2&amp;"_"&amp;$B16,HELPER,COLUMNS($B$12:AA16),0),"")</f>
        <v>0</v>
      </c>
      <c r="AB16" s="80">
        <f>IFERROR(VLOOKUP($H$2&amp;"_"&amp;$B16,HELPER,COLUMNS($B$12:AB16),0),"")</f>
        <v>0</v>
      </c>
      <c r="AC16" s="80">
        <f>IFERROR(VLOOKUP($H$2&amp;"_"&amp;$B16,HELPER,COLUMNS($B$12:AC16),0),"")</f>
        <v>0</v>
      </c>
      <c r="AD16" s="80">
        <f>IFERROR(VLOOKUP($H$2&amp;"_"&amp;$B16,HELPER,COLUMNS($B$12:AD16),0),"")</f>
        <v>0</v>
      </c>
      <c r="AE16" s="80">
        <f>IFERROR(VLOOKUP($H$2&amp;"_"&amp;$B16,HELPER,COLUMNS($B$12:AE16),0),"")</f>
        <v>0</v>
      </c>
      <c r="AF16" s="80">
        <f>IFERROR(VLOOKUP($H$2&amp;"_"&amp;$B16,HELPER,COLUMNS($B$12:AF16),0),"")</f>
        <v>0</v>
      </c>
      <c r="AG16" s="80">
        <f>IFERROR(VLOOKUP($H$2&amp;"_"&amp;$B16,HELPER,COLUMNS($B$12:AG16),0),"")</f>
        <v>0</v>
      </c>
      <c r="AH16" s="80">
        <f>IFERROR(VLOOKUP($H$2&amp;"_"&amp;$B16,HELPER,COLUMNS($B$12:AH16),0),"")</f>
        <v>0</v>
      </c>
      <c r="AI16" s="80">
        <f>IFERROR(VLOOKUP($H$2&amp;"_"&amp;$B16,HELPER,COLUMNS($B$12:AI16),0),"")</f>
        <v>0</v>
      </c>
      <c r="AJ16" s="80">
        <f>IFERROR(VLOOKUP($H$2&amp;"_"&amp;$B16,HELPER,COLUMNS($B$12:AJ16),0),"")</f>
        <v>0</v>
      </c>
      <c r="AK16" s="80">
        <f>IFERROR(VLOOKUP($H$2&amp;"_"&amp;$B16,HELPER,COLUMNS($B$12:AK16),0),"")</f>
        <v>0</v>
      </c>
      <c r="AL16" s="80">
        <f>IFERROR(VLOOKUP($H$2&amp;"_"&amp;$B16,HELPER,COLUMNS($B$12:AL16),0),"")</f>
        <v>0</v>
      </c>
      <c r="AM16" s="80">
        <f>IFERROR(VLOOKUP($H$2&amp;"_"&amp;$B16,HELPER,COLUMNS($B$12:AM16),0),"")</f>
        <v>0</v>
      </c>
      <c r="AN16" s="80">
        <f>IFERROR(VLOOKUP($H$2&amp;"_"&amp;$B16,HELPER,COLUMNS($B$12:AN16),0),"")</f>
        <v>0</v>
      </c>
      <c r="AO16" s="80">
        <f>IFERROR(VLOOKUP($H$2&amp;"_"&amp;$B16,HELPER,COLUMNS($B$12:AO16),0),"")</f>
        <v>0</v>
      </c>
      <c r="AP16" s="80">
        <f>IFERROR(VLOOKUP($H$2&amp;"_"&amp;$B16,HELPER,COLUMNS($B$12:AP16),0),"")</f>
        <v>0</v>
      </c>
      <c r="AQ16" s="80">
        <f>IFERROR(VLOOKUP($H$2&amp;"_"&amp;$B16,HELPER,COLUMNS($B$12:AQ16),0),"")</f>
        <v>0</v>
      </c>
      <c r="AR16" s="80">
        <f>IFERROR(VLOOKUP($H$2&amp;"_"&amp;$B16,HELPER,COLUMNS($B$12:AR16),0),"")</f>
        <v>0</v>
      </c>
      <c r="AS16" s="80">
        <f>IFERROR(VLOOKUP($H$2&amp;"_"&amp;$B16,HELPER,COLUMNS($B$12:AS16),0),"")</f>
        <v>0</v>
      </c>
      <c r="AT16" s="80">
        <f>IFERROR(VLOOKUP($H$2&amp;"_"&amp;$B16,HELPER,COLUMNS($B$12:AT16),0),"")</f>
        <v>0</v>
      </c>
      <c r="AU16" s="80">
        <f>IFERROR(VLOOKUP($H$2&amp;"_"&amp;$B16,HELPER,COLUMNS($B$12:AU16),0),"")</f>
        <v>0</v>
      </c>
      <c r="AV16" s="80">
        <f>IFERROR(VLOOKUP($H$2&amp;"_"&amp;$B16,HELPER,COLUMNS($B$12:AV16),0),"")</f>
        <v>0</v>
      </c>
      <c r="AW16" s="80">
        <f>IFERROR(VLOOKUP($H$2&amp;"_"&amp;$B16,HELPER,COLUMNS($B$12:AW16),0),"")</f>
        <v>0</v>
      </c>
      <c r="AX16" s="196" t="str">
        <f t="shared" si="26"/>
        <v/>
      </c>
      <c r="AY16" s="33"/>
    </row>
    <row r="17" spans="1:51" ht="26.4" customHeight="1" x14ac:dyDescent="0.3">
      <c r="A17" s="37">
        <f t="shared" si="25"/>
        <v>1</v>
      </c>
      <c r="B17" s="210">
        <v>6</v>
      </c>
      <c r="C17" s="432">
        <f t="shared" si="27"/>
        <v>6</v>
      </c>
      <c r="D17" s="79" t="str">
        <f>IFERROR(VLOOKUP($H$2&amp;"_"&amp;$B17,HELPER,COLUMNS($B$12:D17),0),"")</f>
        <v>GOVT SENIOR SECONDARY SCHOOL RAJPURA PIPERAN</v>
      </c>
      <c r="E17" s="80">
        <f>IFERROR(VLOOKUP($H$2&amp;"_"&amp;$B17,HELPER,COLUMNS($B$12:E17),0),"")</f>
        <v>0</v>
      </c>
      <c r="F17" s="80">
        <f>IFERROR(VLOOKUP($H$2&amp;"_"&amp;$B17,HELPER,COLUMNS($B$12:F17),0),"")</f>
        <v>0</v>
      </c>
      <c r="G17" s="80">
        <f>IFERROR(VLOOKUP($H$2&amp;"_"&amp;$B17,HELPER,COLUMNS($B$12:G17),0),"")</f>
        <v>0</v>
      </c>
      <c r="H17" s="81">
        <f>IFERROR(VLOOKUP($H$2&amp;"_"&amp;$B17,HELPER,COLUMNS($B$12:H17),0),"")</f>
        <v>0</v>
      </c>
      <c r="I17" s="81">
        <f>IFERROR(VLOOKUP($H$2&amp;"_"&amp;$B17,HELPER,COLUMNS($B$12:I17),0),"")</f>
        <v>0</v>
      </c>
      <c r="J17" s="81">
        <f>IFERROR(VLOOKUP($H$2&amp;"_"&amp;$B17,HELPER,COLUMNS($B$12:J17),0),"")</f>
        <v>0</v>
      </c>
      <c r="K17" s="81">
        <f>IFERROR(VLOOKUP($H$2&amp;"_"&amp;$B17,HELPER,COLUMNS($B$12:K17),0),"")</f>
        <v>0</v>
      </c>
      <c r="L17" s="81">
        <f>IFERROR(VLOOKUP($H$2&amp;"_"&amp;$B17,HELPER,COLUMNS($B$12:L17),0),"")</f>
        <v>0</v>
      </c>
      <c r="M17" s="81" t="str">
        <f>IFERROR(VLOOKUP($H$2&amp;"_"&amp;$B17,HELPER,COLUMNS($B$12:M17),0),"")</f>
        <v/>
      </c>
      <c r="N17" s="80">
        <f>IFERROR(VLOOKUP($H$2&amp;"_"&amp;$B17,HELPER,COLUMNS($B$12:N17),0),"")</f>
        <v>0</v>
      </c>
      <c r="O17" s="80">
        <f>IFERROR(VLOOKUP($H$2&amp;"_"&amp;$B17,HELPER,COLUMNS($B$12:O17),0),"")</f>
        <v>0</v>
      </c>
      <c r="P17" s="80">
        <f>IFERROR(VLOOKUP($H$2&amp;"_"&amp;$B17,HELPER,COLUMNS($B$12:P17),0),"")</f>
        <v>0</v>
      </c>
      <c r="Q17" s="80">
        <f>IFERROR(VLOOKUP($H$2&amp;"_"&amp;$B17,HELPER,COLUMNS($B$12:Q17),0),"")</f>
        <v>0</v>
      </c>
      <c r="R17" s="80">
        <f>IFERROR(VLOOKUP($H$2&amp;"_"&amp;$B17,HELPER,COLUMNS($B$12:R17),0),"")</f>
        <v>0</v>
      </c>
      <c r="S17" s="80">
        <f>IFERROR(VLOOKUP($H$2&amp;"_"&amp;$B17,HELPER,COLUMNS($B$12:S17),0),"")</f>
        <v>0</v>
      </c>
      <c r="T17" s="80">
        <f>IFERROR(VLOOKUP($H$2&amp;"_"&amp;$B17,HELPER,COLUMNS($B$12:T17),0),"")</f>
        <v>0</v>
      </c>
      <c r="U17" s="80">
        <f>IFERROR(VLOOKUP($H$2&amp;"_"&amp;$B17,HELPER,COLUMNS($B$12:U17),0),"")</f>
        <v>0</v>
      </c>
      <c r="V17" s="80">
        <f>IFERROR(VLOOKUP($H$2&amp;"_"&amp;$B17,HELPER,COLUMNS($B$12:V17),0),"")</f>
        <v>0</v>
      </c>
      <c r="W17" s="80">
        <f>IFERROR(VLOOKUP($H$2&amp;"_"&amp;$B17,HELPER,COLUMNS($B$12:W17),0),"")</f>
        <v>0</v>
      </c>
      <c r="X17" s="80">
        <f>IFERROR(VLOOKUP($H$2&amp;"_"&amp;$B17,HELPER,COLUMNS($B$12:X17),0),"")</f>
        <v>0</v>
      </c>
      <c r="Y17" s="82">
        <f>IFERROR(VLOOKUP($H$2&amp;"_"&amp;$B17,HELPER,COLUMNS($B$12:Y17),0),"")</f>
        <v>0</v>
      </c>
      <c r="Z17" s="80">
        <f>IFERROR(VLOOKUP($H$2&amp;"_"&amp;$B17,HELPER,COLUMNS($B$12:Z17),0),"")</f>
        <v>0</v>
      </c>
      <c r="AA17" s="80">
        <f>IFERROR(VLOOKUP($H$2&amp;"_"&amp;$B17,HELPER,COLUMNS($B$12:AA17),0),"")</f>
        <v>0</v>
      </c>
      <c r="AB17" s="80">
        <f>IFERROR(VLOOKUP($H$2&amp;"_"&amp;$B17,HELPER,COLUMNS($B$12:AB17),0),"")</f>
        <v>0</v>
      </c>
      <c r="AC17" s="80">
        <f>IFERROR(VLOOKUP($H$2&amp;"_"&amp;$B17,HELPER,COLUMNS($B$12:AC17),0),"")</f>
        <v>0</v>
      </c>
      <c r="AD17" s="80">
        <f>IFERROR(VLOOKUP($H$2&amp;"_"&amp;$B17,HELPER,COLUMNS($B$12:AD17),0),"")</f>
        <v>0</v>
      </c>
      <c r="AE17" s="80">
        <f>IFERROR(VLOOKUP($H$2&amp;"_"&amp;$B17,HELPER,COLUMNS($B$12:AE17),0),"")</f>
        <v>0</v>
      </c>
      <c r="AF17" s="80">
        <f>IFERROR(VLOOKUP($H$2&amp;"_"&amp;$B17,HELPER,COLUMNS($B$12:AF17),0),"")</f>
        <v>0</v>
      </c>
      <c r="AG17" s="80">
        <f>IFERROR(VLOOKUP($H$2&amp;"_"&amp;$B17,HELPER,COLUMNS($B$12:AG17),0),"")</f>
        <v>0</v>
      </c>
      <c r="AH17" s="80">
        <f>IFERROR(VLOOKUP($H$2&amp;"_"&amp;$B17,HELPER,COLUMNS($B$12:AH17),0),"")</f>
        <v>0</v>
      </c>
      <c r="AI17" s="80">
        <f>IFERROR(VLOOKUP($H$2&amp;"_"&amp;$B17,HELPER,COLUMNS($B$12:AI17),0),"")</f>
        <v>0</v>
      </c>
      <c r="AJ17" s="80">
        <f>IFERROR(VLOOKUP($H$2&amp;"_"&amp;$B17,HELPER,COLUMNS($B$12:AJ17),0),"")</f>
        <v>0</v>
      </c>
      <c r="AK17" s="80">
        <f>IFERROR(VLOOKUP($H$2&amp;"_"&amp;$B17,HELPER,COLUMNS($B$12:AK17),0),"")</f>
        <v>0</v>
      </c>
      <c r="AL17" s="80">
        <f>IFERROR(VLOOKUP($H$2&amp;"_"&amp;$B17,HELPER,COLUMNS($B$12:AL17),0),"")</f>
        <v>0</v>
      </c>
      <c r="AM17" s="80">
        <f>IFERROR(VLOOKUP($H$2&amp;"_"&amp;$B17,HELPER,COLUMNS($B$12:AM17),0),"")</f>
        <v>0</v>
      </c>
      <c r="AN17" s="80">
        <f>IFERROR(VLOOKUP($H$2&amp;"_"&amp;$B17,HELPER,COLUMNS($B$12:AN17),0),"")</f>
        <v>0</v>
      </c>
      <c r="AO17" s="80">
        <f>IFERROR(VLOOKUP($H$2&amp;"_"&amp;$B17,HELPER,COLUMNS($B$12:AO17),0),"")</f>
        <v>0</v>
      </c>
      <c r="AP17" s="80">
        <f>IFERROR(VLOOKUP($H$2&amp;"_"&amp;$B17,HELPER,COLUMNS($B$12:AP17),0),"")</f>
        <v>0</v>
      </c>
      <c r="AQ17" s="80">
        <f>IFERROR(VLOOKUP($H$2&amp;"_"&amp;$B17,HELPER,COLUMNS($B$12:AQ17),0),"")</f>
        <v>0</v>
      </c>
      <c r="AR17" s="80">
        <f>IFERROR(VLOOKUP($H$2&amp;"_"&amp;$B17,HELPER,COLUMNS($B$12:AR17),0),"")</f>
        <v>0</v>
      </c>
      <c r="AS17" s="80">
        <f>IFERROR(VLOOKUP($H$2&amp;"_"&amp;$B17,HELPER,COLUMNS($B$12:AS17),0),"")</f>
        <v>0</v>
      </c>
      <c r="AT17" s="80">
        <f>IFERROR(VLOOKUP($H$2&amp;"_"&amp;$B17,HELPER,COLUMNS($B$12:AT17),0),"")</f>
        <v>0</v>
      </c>
      <c r="AU17" s="80">
        <f>IFERROR(VLOOKUP($H$2&amp;"_"&amp;$B17,HELPER,COLUMNS($B$12:AU17),0),"")</f>
        <v>0</v>
      </c>
      <c r="AV17" s="80">
        <f>IFERROR(VLOOKUP($H$2&amp;"_"&amp;$B17,HELPER,COLUMNS($B$12:AV17),0),"")</f>
        <v>0</v>
      </c>
      <c r="AW17" s="80">
        <f>IFERROR(VLOOKUP($H$2&amp;"_"&amp;$B17,HELPER,COLUMNS($B$12:AW17),0),"")</f>
        <v>0</v>
      </c>
      <c r="AX17" s="196" t="str">
        <f t="shared" si="26"/>
        <v/>
      </c>
      <c r="AY17" s="33"/>
    </row>
    <row r="18" spans="1:51" ht="26.4" customHeight="1" x14ac:dyDescent="0.3">
      <c r="A18" s="37">
        <f t="shared" si="25"/>
        <v>1</v>
      </c>
      <c r="B18" s="210">
        <v>7</v>
      </c>
      <c r="C18" s="432">
        <f t="shared" si="27"/>
        <v>7</v>
      </c>
      <c r="D18" s="79" t="str">
        <f>IFERROR(VLOOKUP($H$2&amp;"_"&amp;$B18,HELPER,COLUMNS($B$12:D18),0),"")</f>
        <v>GOVT SENIOR SECONDARY SCHOOL RAJPURA PIPERAN</v>
      </c>
      <c r="E18" s="80">
        <f>IFERROR(VLOOKUP($H$2&amp;"_"&amp;$B18,HELPER,COLUMNS($B$12:E18),0),"")</f>
        <v>0</v>
      </c>
      <c r="F18" s="80">
        <f>IFERROR(VLOOKUP($H$2&amp;"_"&amp;$B18,HELPER,COLUMNS($B$12:F18),0),"")</f>
        <v>0</v>
      </c>
      <c r="G18" s="80">
        <f>IFERROR(VLOOKUP($H$2&amp;"_"&amp;$B18,HELPER,COLUMNS($B$12:G18),0),"")</f>
        <v>0</v>
      </c>
      <c r="H18" s="81">
        <f>IFERROR(VLOOKUP($H$2&amp;"_"&amp;$B18,HELPER,COLUMNS($B$12:H18),0),"")</f>
        <v>0</v>
      </c>
      <c r="I18" s="81">
        <f>IFERROR(VLOOKUP($H$2&amp;"_"&amp;$B18,HELPER,COLUMNS($B$12:I18),0),"")</f>
        <v>0</v>
      </c>
      <c r="J18" s="81">
        <f>IFERROR(VLOOKUP($H$2&amp;"_"&amp;$B18,HELPER,COLUMNS($B$12:J18),0),"")</f>
        <v>0</v>
      </c>
      <c r="K18" s="81">
        <f>IFERROR(VLOOKUP($H$2&amp;"_"&amp;$B18,HELPER,COLUMNS($B$12:K18),0),"")</f>
        <v>0</v>
      </c>
      <c r="L18" s="81">
        <f>IFERROR(VLOOKUP($H$2&amp;"_"&amp;$B18,HELPER,COLUMNS($B$12:L18),0),"")</f>
        <v>0</v>
      </c>
      <c r="M18" s="81" t="str">
        <f>IFERROR(VLOOKUP($H$2&amp;"_"&amp;$B18,HELPER,COLUMNS($B$12:M18),0),"")</f>
        <v/>
      </c>
      <c r="N18" s="80">
        <f>IFERROR(VLOOKUP($H$2&amp;"_"&amp;$B18,HELPER,COLUMNS($B$12:N18),0),"")</f>
        <v>0</v>
      </c>
      <c r="O18" s="80">
        <f>IFERROR(VLOOKUP($H$2&amp;"_"&amp;$B18,HELPER,COLUMNS($B$12:O18),0),"")</f>
        <v>0</v>
      </c>
      <c r="P18" s="80">
        <f>IFERROR(VLOOKUP($H$2&amp;"_"&amp;$B18,HELPER,COLUMNS($B$12:P18),0),"")</f>
        <v>0</v>
      </c>
      <c r="Q18" s="80">
        <f>IFERROR(VLOOKUP($H$2&amp;"_"&amp;$B18,HELPER,COLUMNS($B$12:Q18),0),"")</f>
        <v>0</v>
      </c>
      <c r="R18" s="80">
        <f>IFERROR(VLOOKUP($H$2&amp;"_"&amp;$B18,HELPER,COLUMNS($B$12:R18),0),"")</f>
        <v>0</v>
      </c>
      <c r="S18" s="80">
        <f>IFERROR(VLOOKUP($H$2&amp;"_"&amp;$B18,HELPER,COLUMNS($B$12:S18),0),"")</f>
        <v>0</v>
      </c>
      <c r="T18" s="80">
        <f>IFERROR(VLOOKUP($H$2&amp;"_"&amp;$B18,HELPER,COLUMNS($B$12:T18),0),"")</f>
        <v>0</v>
      </c>
      <c r="U18" s="80">
        <f>IFERROR(VLOOKUP($H$2&amp;"_"&amp;$B18,HELPER,COLUMNS($B$12:U18),0),"")</f>
        <v>0</v>
      </c>
      <c r="V18" s="80">
        <f>IFERROR(VLOOKUP($H$2&amp;"_"&amp;$B18,HELPER,COLUMNS($B$12:V18),0),"")</f>
        <v>0</v>
      </c>
      <c r="W18" s="80">
        <f>IFERROR(VLOOKUP($H$2&amp;"_"&amp;$B18,HELPER,COLUMNS($B$12:W18),0),"")</f>
        <v>0</v>
      </c>
      <c r="X18" s="80">
        <f>IFERROR(VLOOKUP($H$2&amp;"_"&amp;$B18,HELPER,COLUMNS($B$12:X18),0),"")</f>
        <v>0</v>
      </c>
      <c r="Y18" s="82">
        <f>IFERROR(VLOOKUP($H$2&amp;"_"&amp;$B18,HELPER,COLUMNS($B$12:Y18),0),"")</f>
        <v>0</v>
      </c>
      <c r="Z18" s="80">
        <f>IFERROR(VLOOKUP($H$2&amp;"_"&amp;$B18,HELPER,COLUMNS($B$12:Z18),0),"")</f>
        <v>0</v>
      </c>
      <c r="AA18" s="80">
        <f>IFERROR(VLOOKUP($H$2&amp;"_"&amp;$B18,HELPER,COLUMNS($B$12:AA18),0),"")</f>
        <v>0</v>
      </c>
      <c r="AB18" s="80">
        <f>IFERROR(VLOOKUP($H$2&amp;"_"&amp;$B18,HELPER,COLUMNS($B$12:AB18),0),"")</f>
        <v>0</v>
      </c>
      <c r="AC18" s="80">
        <f>IFERROR(VLOOKUP($H$2&amp;"_"&amp;$B18,HELPER,COLUMNS($B$12:AC18),0),"")</f>
        <v>0</v>
      </c>
      <c r="AD18" s="80">
        <f>IFERROR(VLOOKUP($H$2&amp;"_"&amp;$B18,HELPER,COLUMNS($B$12:AD18),0),"")</f>
        <v>0</v>
      </c>
      <c r="AE18" s="80">
        <f>IFERROR(VLOOKUP($H$2&amp;"_"&amp;$B18,HELPER,COLUMNS($B$12:AE18),0),"")</f>
        <v>0</v>
      </c>
      <c r="AF18" s="80">
        <f>IFERROR(VLOOKUP($H$2&amp;"_"&amp;$B18,HELPER,COLUMNS($B$12:AF18),0),"")</f>
        <v>0</v>
      </c>
      <c r="AG18" s="80">
        <f>IFERROR(VLOOKUP($H$2&amp;"_"&amp;$B18,HELPER,COLUMNS($B$12:AG18),0),"")</f>
        <v>0</v>
      </c>
      <c r="AH18" s="80">
        <f>IFERROR(VLOOKUP($H$2&amp;"_"&amp;$B18,HELPER,COLUMNS($B$12:AH18),0),"")</f>
        <v>0</v>
      </c>
      <c r="AI18" s="80">
        <f>IFERROR(VLOOKUP($H$2&amp;"_"&amp;$B18,HELPER,COLUMNS($B$12:AI18),0),"")</f>
        <v>0</v>
      </c>
      <c r="AJ18" s="80">
        <f>IFERROR(VLOOKUP($H$2&amp;"_"&amp;$B18,HELPER,COLUMNS($B$12:AJ18),0),"")</f>
        <v>0</v>
      </c>
      <c r="AK18" s="80">
        <f>IFERROR(VLOOKUP($H$2&amp;"_"&amp;$B18,HELPER,COLUMNS($B$12:AK18),0),"")</f>
        <v>0</v>
      </c>
      <c r="AL18" s="80">
        <f>IFERROR(VLOOKUP($H$2&amp;"_"&amp;$B18,HELPER,COLUMNS($B$12:AL18),0),"")</f>
        <v>0</v>
      </c>
      <c r="AM18" s="80">
        <f>IFERROR(VLOOKUP($H$2&amp;"_"&amp;$B18,HELPER,COLUMNS($B$12:AM18),0),"")</f>
        <v>0</v>
      </c>
      <c r="AN18" s="80">
        <f>IFERROR(VLOOKUP($H$2&amp;"_"&amp;$B18,HELPER,COLUMNS($B$12:AN18),0),"")</f>
        <v>0</v>
      </c>
      <c r="AO18" s="80">
        <f>IFERROR(VLOOKUP($H$2&amp;"_"&amp;$B18,HELPER,COLUMNS($B$12:AO18),0),"")</f>
        <v>0</v>
      </c>
      <c r="AP18" s="80">
        <f>IFERROR(VLOOKUP($H$2&amp;"_"&amp;$B18,HELPER,COLUMNS($B$12:AP18),0),"")</f>
        <v>0</v>
      </c>
      <c r="AQ18" s="80">
        <f>IFERROR(VLOOKUP($H$2&amp;"_"&amp;$B18,HELPER,COLUMNS($B$12:AQ18),0),"")</f>
        <v>0</v>
      </c>
      <c r="AR18" s="80">
        <f>IFERROR(VLOOKUP($H$2&amp;"_"&amp;$B18,HELPER,COLUMNS($B$12:AR18),0),"")</f>
        <v>0</v>
      </c>
      <c r="AS18" s="80">
        <f>IFERROR(VLOOKUP($H$2&amp;"_"&amp;$B18,HELPER,COLUMNS($B$12:AS18),0),"")</f>
        <v>0</v>
      </c>
      <c r="AT18" s="80">
        <f>IFERROR(VLOOKUP($H$2&amp;"_"&amp;$B18,HELPER,COLUMNS($B$12:AT18),0),"")</f>
        <v>0</v>
      </c>
      <c r="AU18" s="80">
        <f>IFERROR(VLOOKUP($H$2&amp;"_"&amp;$B18,HELPER,COLUMNS($B$12:AU18),0),"")</f>
        <v>0</v>
      </c>
      <c r="AV18" s="80">
        <f>IFERROR(VLOOKUP($H$2&amp;"_"&amp;$B18,HELPER,COLUMNS($B$12:AV18),0),"")</f>
        <v>0</v>
      </c>
      <c r="AW18" s="80">
        <f>IFERROR(VLOOKUP($H$2&amp;"_"&amp;$B18,HELPER,COLUMNS($B$12:AW18),0),"")</f>
        <v>0</v>
      </c>
      <c r="AX18" s="197" t="str">
        <f t="shared" si="26"/>
        <v/>
      </c>
      <c r="AY18" s="33"/>
    </row>
    <row r="19" spans="1:51" ht="26.4" customHeight="1" x14ac:dyDescent="0.3">
      <c r="A19" s="37">
        <f t="shared" si="25"/>
        <v>1</v>
      </c>
      <c r="B19" s="210">
        <v>8</v>
      </c>
      <c r="C19" s="432">
        <f t="shared" si="27"/>
        <v>8</v>
      </c>
      <c r="D19" s="79" t="str">
        <f>IFERROR(VLOOKUP($H$2&amp;"_"&amp;$B19,HELPER,COLUMNS($B$12:D19),0),"")</f>
        <v>GOVT SENIOR SECONDARY SCHOOL RAJPURA PIPERAN</v>
      </c>
      <c r="E19" s="80">
        <f>IFERROR(VLOOKUP($H$2&amp;"_"&amp;$B19,HELPER,COLUMNS($B$12:E19),0),"")</f>
        <v>0</v>
      </c>
      <c r="F19" s="80">
        <f>IFERROR(VLOOKUP($H$2&amp;"_"&amp;$B19,HELPER,COLUMNS($B$12:F19),0),"")</f>
        <v>0</v>
      </c>
      <c r="G19" s="80">
        <f>IFERROR(VLOOKUP($H$2&amp;"_"&amp;$B19,HELPER,COLUMNS($B$12:G19),0),"")</f>
        <v>0</v>
      </c>
      <c r="H19" s="81">
        <f>IFERROR(VLOOKUP($H$2&amp;"_"&amp;$B19,HELPER,COLUMNS($B$12:H19),0),"")</f>
        <v>0</v>
      </c>
      <c r="I19" s="81">
        <f>IFERROR(VLOOKUP($H$2&amp;"_"&amp;$B19,HELPER,COLUMNS($B$12:I19),0),"")</f>
        <v>0</v>
      </c>
      <c r="J19" s="81">
        <f>IFERROR(VLOOKUP($H$2&amp;"_"&amp;$B19,HELPER,COLUMNS($B$12:J19),0),"")</f>
        <v>0</v>
      </c>
      <c r="K19" s="81">
        <f>IFERROR(VLOOKUP($H$2&amp;"_"&amp;$B19,HELPER,COLUMNS($B$12:K19),0),"")</f>
        <v>0</v>
      </c>
      <c r="L19" s="81">
        <f>IFERROR(VLOOKUP($H$2&amp;"_"&amp;$B19,HELPER,COLUMNS($B$12:L19),0),"")</f>
        <v>0</v>
      </c>
      <c r="M19" s="81" t="str">
        <f>IFERROR(VLOOKUP($H$2&amp;"_"&amp;$B19,HELPER,COLUMNS($B$12:M19),0),"")</f>
        <v/>
      </c>
      <c r="N19" s="80">
        <f>IFERROR(VLOOKUP($H$2&amp;"_"&amp;$B19,HELPER,COLUMNS($B$12:N19),0),"")</f>
        <v>0</v>
      </c>
      <c r="O19" s="80">
        <f>IFERROR(VLOOKUP($H$2&amp;"_"&amp;$B19,HELPER,COLUMNS($B$12:O19),0),"")</f>
        <v>0</v>
      </c>
      <c r="P19" s="80">
        <f>IFERROR(VLOOKUP($H$2&amp;"_"&amp;$B19,HELPER,COLUMNS($B$12:P19),0),"")</f>
        <v>0</v>
      </c>
      <c r="Q19" s="80">
        <f>IFERROR(VLOOKUP($H$2&amp;"_"&amp;$B19,HELPER,COLUMNS($B$12:Q19),0),"")</f>
        <v>0</v>
      </c>
      <c r="R19" s="80">
        <f>IFERROR(VLOOKUP($H$2&amp;"_"&amp;$B19,HELPER,COLUMNS($B$12:R19),0),"")</f>
        <v>0</v>
      </c>
      <c r="S19" s="80">
        <f>IFERROR(VLOOKUP($H$2&amp;"_"&amp;$B19,HELPER,COLUMNS($B$12:S19),0),"")</f>
        <v>0</v>
      </c>
      <c r="T19" s="80">
        <f>IFERROR(VLOOKUP($H$2&amp;"_"&amp;$B19,HELPER,COLUMNS($B$12:T19),0),"")</f>
        <v>0</v>
      </c>
      <c r="U19" s="80">
        <f>IFERROR(VLOOKUP($H$2&amp;"_"&amp;$B19,HELPER,COLUMNS($B$12:U19),0),"")</f>
        <v>0</v>
      </c>
      <c r="V19" s="80">
        <f>IFERROR(VLOOKUP($H$2&amp;"_"&amp;$B19,HELPER,COLUMNS($B$12:V19),0),"")</f>
        <v>0</v>
      </c>
      <c r="W19" s="80">
        <f>IFERROR(VLOOKUP($H$2&amp;"_"&amp;$B19,HELPER,COLUMNS($B$12:W19),0),"")</f>
        <v>0</v>
      </c>
      <c r="X19" s="80">
        <f>IFERROR(VLOOKUP($H$2&amp;"_"&amp;$B19,HELPER,COLUMNS($B$12:X19),0),"")</f>
        <v>0</v>
      </c>
      <c r="Y19" s="82">
        <f>IFERROR(VLOOKUP($H$2&amp;"_"&amp;$B19,HELPER,COLUMNS($B$12:Y19),0),"")</f>
        <v>0</v>
      </c>
      <c r="Z19" s="80">
        <f>IFERROR(VLOOKUP($H$2&amp;"_"&amp;$B19,HELPER,COLUMNS($B$12:Z19),0),"")</f>
        <v>0</v>
      </c>
      <c r="AA19" s="80">
        <f>IFERROR(VLOOKUP($H$2&amp;"_"&amp;$B19,HELPER,COLUMNS($B$12:AA19),0),"")</f>
        <v>0</v>
      </c>
      <c r="AB19" s="80">
        <f>IFERROR(VLOOKUP($H$2&amp;"_"&amp;$B19,HELPER,COLUMNS($B$12:AB19),0),"")</f>
        <v>0</v>
      </c>
      <c r="AC19" s="80">
        <f>IFERROR(VLOOKUP($H$2&amp;"_"&amp;$B19,HELPER,COLUMNS($B$12:AC19),0),"")</f>
        <v>0</v>
      </c>
      <c r="AD19" s="80">
        <f>IFERROR(VLOOKUP($H$2&amp;"_"&amp;$B19,HELPER,COLUMNS($B$12:AD19),0),"")</f>
        <v>0</v>
      </c>
      <c r="AE19" s="80">
        <f>IFERROR(VLOOKUP($H$2&amp;"_"&amp;$B19,HELPER,COLUMNS($B$12:AE19),0),"")</f>
        <v>0</v>
      </c>
      <c r="AF19" s="80">
        <f>IFERROR(VLOOKUP($H$2&amp;"_"&amp;$B19,HELPER,COLUMNS($B$12:AF19),0),"")</f>
        <v>0</v>
      </c>
      <c r="AG19" s="80">
        <f>IFERROR(VLOOKUP($H$2&amp;"_"&amp;$B19,HELPER,COLUMNS($B$12:AG19),0),"")</f>
        <v>0</v>
      </c>
      <c r="AH19" s="80">
        <f>IFERROR(VLOOKUP($H$2&amp;"_"&amp;$B19,HELPER,COLUMNS($B$12:AH19),0),"")</f>
        <v>0</v>
      </c>
      <c r="AI19" s="80">
        <f>IFERROR(VLOOKUP($H$2&amp;"_"&amp;$B19,HELPER,COLUMNS($B$12:AI19),0),"")</f>
        <v>0</v>
      </c>
      <c r="AJ19" s="80">
        <f>IFERROR(VLOOKUP($H$2&amp;"_"&amp;$B19,HELPER,COLUMNS($B$12:AJ19),0),"")</f>
        <v>0</v>
      </c>
      <c r="AK19" s="80">
        <f>IFERROR(VLOOKUP($H$2&amp;"_"&amp;$B19,HELPER,COLUMNS($B$12:AK19),0),"")</f>
        <v>0</v>
      </c>
      <c r="AL19" s="80">
        <f>IFERROR(VLOOKUP($H$2&amp;"_"&amp;$B19,HELPER,COLUMNS($B$12:AL19),0),"")</f>
        <v>0</v>
      </c>
      <c r="AM19" s="80">
        <f>IFERROR(VLOOKUP($H$2&amp;"_"&amp;$B19,HELPER,COLUMNS($B$12:AM19),0),"")</f>
        <v>0</v>
      </c>
      <c r="AN19" s="80">
        <f>IFERROR(VLOOKUP($H$2&amp;"_"&amp;$B19,HELPER,COLUMNS($B$12:AN19),0),"")</f>
        <v>0</v>
      </c>
      <c r="AO19" s="80">
        <f>IFERROR(VLOOKUP($H$2&amp;"_"&amp;$B19,HELPER,COLUMNS($B$12:AO19),0),"")</f>
        <v>0</v>
      </c>
      <c r="AP19" s="80">
        <f>IFERROR(VLOOKUP($H$2&amp;"_"&amp;$B19,HELPER,COLUMNS($B$12:AP19),0),"")</f>
        <v>0</v>
      </c>
      <c r="AQ19" s="80">
        <f>IFERROR(VLOOKUP($H$2&amp;"_"&amp;$B19,HELPER,COLUMNS($B$12:AQ19),0),"")</f>
        <v>0</v>
      </c>
      <c r="AR19" s="80">
        <f>IFERROR(VLOOKUP($H$2&amp;"_"&amp;$B19,HELPER,COLUMNS($B$12:AR19),0),"")</f>
        <v>0</v>
      </c>
      <c r="AS19" s="80">
        <f>IFERROR(VLOOKUP($H$2&amp;"_"&amp;$B19,HELPER,COLUMNS($B$12:AS19),0),"")</f>
        <v>0</v>
      </c>
      <c r="AT19" s="80">
        <f>IFERROR(VLOOKUP($H$2&amp;"_"&amp;$B19,HELPER,COLUMNS($B$12:AT19),0),"")</f>
        <v>0</v>
      </c>
      <c r="AU19" s="80">
        <f>IFERROR(VLOOKUP($H$2&amp;"_"&amp;$B19,HELPER,COLUMNS($B$12:AU19),0),"")</f>
        <v>0</v>
      </c>
      <c r="AV19" s="80">
        <f>IFERROR(VLOOKUP($H$2&amp;"_"&amp;$B19,HELPER,COLUMNS($B$12:AV19),0),"")</f>
        <v>0</v>
      </c>
      <c r="AW19" s="80">
        <f>IFERROR(VLOOKUP($H$2&amp;"_"&amp;$B19,HELPER,COLUMNS($B$12:AW19),0),"")</f>
        <v>0</v>
      </c>
      <c r="AX19" s="197" t="str">
        <f t="shared" si="26"/>
        <v/>
      </c>
      <c r="AY19" s="33"/>
    </row>
    <row r="20" spans="1:51" ht="26.4" customHeight="1" x14ac:dyDescent="0.3">
      <c r="A20" s="37">
        <f t="shared" si="25"/>
        <v>1</v>
      </c>
      <c r="B20" s="210">
        <v>9</v>
      </c>
      <c r="C20" s="432">
        <f t="shared" si="27"/>
        <v>9</v>
      </c>
      <c r="D20" s="79" t="str">
        <f>IFERROR(VLOOKUP($H$2&amp;"_"&amp;$B20,HELPER,COLUMNS($B$12:D20),0),"")</f>
        <v>GOVT SENIOR SECONDARY SCHOOL RAJPURA PIPERAN</v>
      </c>
      <c r="E20" s="80">
        <f>IFERROR(VLOOKUP($H$2&amp;"_"&amp;$B20,HELPER,COLUMNS($B$12:E20),0),"")</f>
        <v>0</v>
      </c>
      <c r="F20" s="80">
        <f>IFERROR(VLOOKUP($H$2&amp;"_"&amp;$B20,HELPER,COLUMNS($B$12:F20),0),"")</f>
        <v>0</v>
      </c>
      <c r="G20" s="80">
        <f>IFERROR(VLOOKUP($H$2&amp;"_"&amp;$B20,HELPER,COLUMNS($B$12:G20),0),"")</f>
        <v>0</v>
      </c>
      <c r="H20" s="81">
        <f>IFERROR(VLOOKUP($H$2&amp;"_"&amp;$B20,HELPER,COLUMNS($B$12:H20),0),"")</f>
        <v>0</v>
      </c>
      <c r="I20" s="81">
        <f>IFERROR(VLOOKUP($H$2&amp;"_"&amp;$B20,HELPER,COLUMNS($B$12:I20),0),"")</f>
        <v>0</v>
      </c>
      <c r="J20" s="81">
        <f>IFERROR(VLOOKUP($H$2&amp;"_"&amp;$B20,HELPER,COLUMNS($B$12:J20),0),"")</f>
        <v>0</v>
      </c>
      <c r="K20" s="81">
        <f>IFERROR(VLOOKUP($H$2&amp;"_"&amp;$B20,HELPER,COLUMNS($B$12:K20),0),"")</f>
        <v>0</v>
      </c>
      <c r="L20" s="81">
        <f>IFERROR(VLOOKUP($H$2&amp;"_"&amp;$B20,HELPER,COLUMNS($B$12:L20),0),"")</f>
        <v>0</v>
      </c>
      <c r="M20" s="81" t="str">
        <f>IFERROR(VLOOKUP($H$2&amp;"_"&amp;$B20,HELPER,COLUMNS($B$12:M20),0),"")</f>
        <v/>
      </c>
      <c r="N20" s="80">
        <f>IFERROR(VLOOKUP($H$2&amp;"_"&amp;$B20,HELPER,COLUMNS($B$12:N20),0),"")</f>
        <v>0</v>
      </c>
      <c r="O20" s="80">
        <f>IFERROR(VLOOKUP($H$2&amp;"_"&amp;$B20,HELPER,COLUMNS($B$12:O20),0),"")</f>
        <v>0</v>
      </c>
      <c r="P20" s="80">
        <f>IFERROR(VLOOKUP($H$2&amp;"_"&amp;$B20,HELPER,COLUMNS($B$12:P20),0),"")</f>
        <v>0</v>
      </c>
      <c r="Q20" s="80">
        <f>IFERROR(VLOOKUP($H$2&amp;"_"&amp;$B20,HELPER,COLUMNS($B$12:Q20),0),"")</f>
        <v>0</v>
      </c>
      <c r="R20" s="80">
        <f>IFERROR(VLOOKUP($H$2&amp;"_"&amp;$B20,HELPER,COLUMNS($B$12:R20),0),"")</f>
        <v>0</v>
      </c>
      <c r="S20" s="80">
        <f>IFERROR(VLOOKUP($H$2&amp;"_"&amp;$B20,HELPER,COLUMNS($B$12:S20),0),"")</f>
        <v>0</v>
      </c>
      <c r="T20" s="80">
        <f>IFERROR(VLOOKUP($H$2&amp;"_"&amp;$B20,HELPER,COLUMNS($B$12:T20),0),"")</f>
        <v>0</v>
      </c>
      <c r="U20" s="80">
        <f>IFERROR(VLOOKUP($H$2&amp;"_"&amp;$B20,HELPER,COLUMNS($B$12:U20),0),"")</f>
        <v>0</v>
      </c>
      <c r="V20" s="80">
        <f>IFERROR(VLOOKUP($H$2&amp;"_"&amp;$B20,HELPER,COLUMNS($B$12:V20),0),"")</f>
        <v>0</v>
      </c>
      <c r="W20" s="80">
        <f>IFERROR(VLOOKUP($H$2&amp;"_"&amp;$B20,HELPER,COLUMNS($B$12:W20),0),"")</f>
        <v>0</v>
      </c>
      <c r="X20" s="80">
        <f>IFERROR(VLOOKUP($H$2&amp;"_"&amp;$B20,HELPER,COLUMNS($B$12:X20),0),"")</f>
        <v>0</v>
      </c>
      <c r="Y20" s="82">
        <f>IFERROR(VLOOKUP($H$2&amp;"_"&amp;$B20,HELPER,COLUMNS($B$12:Y20),0),"")</f>
        <v>0</v>
      </c>
      <c r="Z20" s="80">
        <f>IFERROR(VLOOKUP($H$2&amp;"_"&amp;$B20,HELPER,COLUMNS($B$12:Z20),0),"")</f>
        <v>0</v>
      </c>
      <c r="AA20" s="80">
        <f>IFERROR(VLOOKUP($H$2&amp;"_"&amp;$B20,HELPER,COLUMNS($B$12:AA20),0),"")</f>
        <v>0</v>
      </c>
      <c r="AB20" s="80">
        <f>IFERROR(VLOOKUP($H$2&amp;"_"&amp;$B20,HELPER,COLUMNS($B$12:AB20),0),"")</f>
        <v>0</v>
      </c>
      <c r="AC20" s="80">
        <f>IFERROR(VLOOKUP($H$2&amp;"_"&amp;$B20,HELPER,COLUMNS($B$12:AC20),0),"")</f>
        <v>0</v>
      </c>
      <c r="AD20" s="80">
        <f>IFERROR(VLOOKUP($H$2&amp;"_"&amp;$B20,HELPER,COLUMNS($B$12:AD20),0),"")</f>
        <v>0</v>
      </c>
      <c r="AE20" s="80">
        <f>IFERROR(VLOOKUP($H$2&amp;"_"&amp;$B20,HELPER,COLUMNS($B$12:AE20),0),"")</f>
        <v>0</v>
      </c>
      <c r="AF20" s="80">
        <f>IFERROR(VLOOKUP($H$2&amp;"_"&amp;$B20,HELPER,COLUMNS($B$12:AF20),0),"")</f>
        <v>0</v>
      </c>
      <c r="AG20" s="80">
        <f>IFERROR(VLOOKUP($H$2&amp;"_"&amp;$B20,HELPER,COLUMNS($B$12:AG20),0),"")</f>
        <v>0</v>
      </c>
      <c r="AH20" s="80">
        <f>IFERROR(VLOOKUP($H$2&amp;"_"&amp;$B20,HELPER,COLUMNS($B$12:AH20),0),"")</f>
        <v>0</v>
      </c>
      <c r="AI20" s="80">
        <f>IFERROR(VLOOKUP($H$2&amp;"_"&amp;$B20,HELPER,COLUMNS($B$12:AI20),0),"")</f>
        <v>0</v>
      </c>
      <c r="AJ20" s="80">
        <f>IFERROR(VLOOKUP($H$2&amp;"_"&amp;$B20,HELPER,COLUMNS($B$12:AJ20),0),"")</f>
        <v>0</v>
      </c>
      <c r="AK20" s="80">
        <f>IFERROR(VLOOKUP($H$2&amp;"_"&amp;$B20,HELPER,COLUMNS($B$12:AK20),0),"")</f>
        <v>0</v>
      </c>
      <c r="AL20" s="80">
        <f>IFERROR(VLOOKUP($H$2&amp;"_"&amp;$B20,HELPER,COLUMNS($B$12:AL20),0),"")</f>
        <v>0</v>
      </c>
      <c r="AM20" s="80">
        <f>IFERROR(VLOOKUP($H$2&amp;"_"&amp;$B20,HELPER,COLUMNS($B$12:AM20),0),"")</f>
        <v>0</v>
      </c>
      <c r="AN20" s="80">
        <f>IFERROR(VLOOKUP($H$2&amp;"_"&amp;$B20,HELPER,COLUMNS($B$12:AN20),0),"")</f>
        <v>0</v>
      </c>
      <c r="AO20" s="80">
        <f>IFERROR(VLOOKUP($H$2&amp;"_"&amp;$B20,HELPER,COLUMNS($B$12:AO20),0),"")</f>
        <v>0</v>
      </c>
      <c r="AP20" s="80">
        <f>IFERROR(VLOOKUP($H$2&amp;"_"&amp;$B20,HELPER,COLUMNS($B$12:AP20),0),"")</f>
        <v>0</v>
      </c>
      <c r="AQ20" s="80">
        <f>IFERROR(VLOOKUP($H$2&amp;"_"&amp;$B20,HELPER,COLUMNS($B$12:AQ20),0),"")</f>
        <v>0</v>
      </c>
      <c r="AR20" s="80">
        <f>IFERROR(VLOOKUP($H$2&amp;"_"&amp;$B20,HELPER,COLUMNS($B$12:AR20),0),"")</f>
        <v>0</v>
      </c>
      <c r="AS20" s="80">
        <f>IFERROR(VLOOKUP($H$2&amp;"_"&amp;$B20,HELPER,COLUMNS($B$12:AS20),0),"")</f>
        <v>0</v>
      </c>
      <c r="AT20" s="80">
        <f>IFERROR(VLOOKUP($H$2&amp;"_"&amp;$B20,HELPER,COLUMNS($B$12:AT20),0),"")</f>
        <v>0</v>
      </c>
      <c r="AU20" s="80">
        <f>IFERROR(VLOOKUP($H$2&amp;"_"&amp;$B20,HELPER,COLUMNS($B$12:AU20),0),"")</f>
        <v>0</v>
      </c>
      <c r="AV20" s="80">
        <f>IFERROR(VLOOKUP($H$2&amp;"_"&amp;$B20,HELPER,COLUMNS($B$12:AV20),0),"")</f>
        <v>0</v>
      </c>
      <c r="AW20" s="80">
        <f>IFERROR(VLOOKUP($H$2&amp;"_"&amp;$B20,HELPER,COLUMNS($B$12:AW20),0),"")</f>
        <v>0</v>
      </c>
      <c r="AX20" s="197" t="str">
        <f t="shared" si="26"/>
        <v/>
      </c>
      <c r="AY20" s="33"/>
    </row>
    <row r="21" spans="1:51" ht="26.4" customHeight="1" x14ac:dyDescent="0.3">
      <c r="A21" s="37">
        <f t="shared" si="25"/>
        <v>1</v>
      </c>
      <c r="B21" s="210">
        <v>10</v>
      </c>
      <c r="C21" s="432">
        <f t="shared" si="27"/>
        <v>10</v>
      </c>
      <c r="D21" s="79" t="str">
        <f>IFERROR(VLOOKUP($H$2&amp;"_"&amp;$B21,HELPER,COLUMNS($B$12:D21),0),"")</f>
        <v>GOVT SENIOR SECONDARY SCHOOL RAJPURA PIPERAN</v>
      </c>
      <c r="E21" s="80">
        <f>IFERROR(VLOOKUP($H$2&amp;"_"&amp;$B21,HELPER,COLUMNS($B$12:E21),0),"")</f>
        <v>0</v>
      </c>
      <c r="F21" s="80">
        <f>IFERROR(VLOOKUP($H$2&amp;"_"&amp;$B21,HELPER,COLUMNS($B$12:F21),0),"")</f>
        <v>0</v>
      </c>
      <c r="G21" s="80">
        <f>IFERROR(VLOOKUP($H$2&amp;"_"&amp;$B21,HELPER,COLUMNS($B$12:G21),0),"")</f>
        <v>0</v>
      </c>
      <c r="H21" s="81">
        <f>IFERROR(VLOOKUP($H$2&amp;"_"&amp;$B21,HELPER,COLUMNS($B$12:H21),0),"")</f>
        <v>0</v>
      </c>
      <c r="I21" s="81">
        <f>IFERROR(VLOOKUP($H$2&amp;"_"&amp;$B21,HELPER,COLUMNS($B$12:I21),0),"")</f>
        <v>0</v>
      </c>
      <c r="J21" s="81">
        <f>IFERROR(VLOOKUP($H$2&amp;"_"&amp;$B21,HELPER,COLUMNS($B$12:J21),0),"")</f>
        <v>0</v>
      </c>
      <c r="K21" s="81">
        <f>IFERROR(VLOOKUP($H$2&amp;"_"&amp;$B21,HELPER,COLUMNS($B$12:K21),0),"")</f>
        <v>0</v>
      </c>
      <c r="L21" s="81">
        <f>IFERROR(VLOOKUP($H$2&amp;"_"&amp;$B21,HELPER,COLUMNS($B$12:L21),0),"")</f>
        <v>0</v>
      </c>
      <c r="M21" s="81" t="str">
        <f>IFERROR(VLOOKUP($H$2&amp;"_"&amp;$B21,HELPER,COLUMNS($B$12:M21),0),"")</f>
        <v/>
      </c>
      <c r="N21" s="80">
        <f>IFERROR(VLOOKUP($H$2&amp;"_"&amp;$B21,HELPER,COLUMNS($B$12:N21),0),"")</f>
        <v>0</v>
      </c>
      <c r="O21" s="80">
        <f>IFERROR(VLOOKUP($H$2&amp;"_"&amp;$B21,HELPER,COLUMNS($B$12:O21),0),"")</f>
        <v>0</v>
      </c>
      <c r="P21" s="80">
        <f>IFERROR(VLOOKUP($H$2&amp;"_"&amp;$B21,HELPER,COLUMNS($B$12:P21),0),"")</f>
        <v>0</v>
      </c>
      <c r="Q21" s="80">
        <f>IFERROR(VLOOKUP($H$2&amp;"_"&amp;$B21,HELPER,COLUMNS($B$12:Q21),0),"")</f>
        <v>0</v>
      </c>
      <c r="R21" s="80">
        <f>IFERROR(VLOOKUP($H$2&amp;"_"&amp;$B21,HELPER,COLUMNS($B$12:R21),0),"")</f>
        <v>0</v>
      </c>
      <c r="S21" s="80">
        <f>IFERROR(VLOOKUP($H$2&amp;"_"&amp;$B21,HELPER,COLUMNS($B$12:S21),0),"")</f>
        <v>0</v>
      </c>
      <c r="T21" s="80">
        <f>IFERROR(VLOOKUP($H$2&amp;"_"&amp;$B21,HELPER,COLUMNS($B$12:T21),0),"")</f>
        <v>0</v>
      </c>
      <c r="U21" s="80">
        <f>IFERROR(VLOOKUP($H$2&amp;"_"&amp;$B21,HELPER,COLUMNS($B$12:U21),0),"")</f>
        <v>0</v>
      </c>
      <c r="V21" s="80">
        <f>IFERROR(VLOOKUP($H$2&amp;"_"&amp;$B21,HELPER,COLUMNS($B$12:V21),0),"")</f>
        <v>0</v>
      </c>
      <c r="W21" s="80">
        <f>IFERROR(VLOOKUP($H$2&amp;"_"&amp;$B21,HELPER,COLUMNS($B$12:W21),0),"")</f>
        <v>0</v>
      </c>
      <c r="X21" s="80">
        <f>IFERROR(VLOOKUP($H$2&amp;"_"&amp;$B21,HELPER,COLUMNS($B$12:X21),0),"")</f>
        <v>0</v>
      </c>
      <c r="Y21" s="82">
        <f>IFERROR(VLOOKUP($H$2&amp;"_"&amp;$B21,HELPER,COLUMNS($B$12:Y21),0),"")</f>
        <v>0</v>
      </c>
      <c r="Z21" s="80">
        <f>IFERROR(VLOOKUP($H$2&amp;"_"&amp;$B21,HELPER,COLUMNS($B$12:Z21),0),"")</f>
        <v>0</v>
      </c>
      <c r="AA21" s="80">
        <f>IFERROR(VLOOKUP($H$2&amp;"_"&amp;$B21,HELPER,COLUMNS($B$12:AA21),0),"")</f>
        <v>0</v>
      </c>
      <c r="AB21" s="80">
        <f>IFERROR(VLOOKUP($H$2&amp;"_"&amp;$B21,HELPER,COLUMNS($B$12:AB21),0),"")</f>
        <v>0</v>
      </c>
      <c r="AC21" s="80">
        <f>IFERROR(VLOOKUP($H$2&amp;"_"&amp;$B21,HELPER,COLUMNS($B$12:AC21),0),"")</f>
        <v>0</v>
      </c>
      <c r="AD21" s="80">
        <f>IFERROR(VLOOKUP($H$2&amp;"_"&amp;$B21,HELPER,COLUMNS($B$12:AD21),0),"")</f>
        <v>0</v>
      </c>
      <c r="AE21" s="80">
        <f>IFERROR(VLOOKUP($H$2&amp;"_"&amp;$B21,HELPER,COLUMNS($B$12:AE21),0),"")</f>
        <v>0</v>
      </c>
      <c r="AF21" s="80">
        <f>IFERROR(VLOOKUP($H$2&amp;"_"&amp;$B21,HELPER,COLUMNS($B$12:AF21),0),"")</f>
        <v>0</v>
      </c>
      <c r="AG21" s="80">
        <f>IFERROR(VLOOKUP($H$2&amp;"_"&amp;$B21,HELPER,COLUMNS($B$12:AG21),0),"")</f>
        <v>0</v>
      </c>
      <c r="AH21" s="80">
        <f>IFERROR(VLOOKUP($H$2&amp;"_"&amp;$B21,HELPER,COLUMNS($B$12:AH21),0),"")</f>
        <v>0</v>
      </c>
      <c r="AI21" s="80">
        <f>IFERROR(VLOOKUP($H$2&amp;"_"&amp;$B21,HELPER,COLUMNS($B$12:AI21),0),"")</f>
        <v>0</v>
      </c>
      <c r="AJ21" s="80">
        <f>IFERROR(VLOOKUP($H$2&amp;"_"&amp;$B21,HELPER,COLUMNS($B$12:AJ21),0),"")</f>
        <v>0</v>
      </c>
      <c r="AK21" s="80">
        <f>IFERROR(VLOOKUP($H$2&amp;"_"&amp;$B21,HELPER,COLUMNS($B$12:AK21),0),"")</f>
        <v>0</v>
      </c>
      <c r="AL21" s="80">
        <f>IFERROR(VLOOKUP($H$2&amp;"_"&amp;$B21,HELPER,COLUMNS($B$12:AL21),0),"")</f>
        <v>0</v>
      </c>
      <c r="AM21" s="80">
        <f>IFERROR(VLOOKUP($H$2&amp;"_"&amp;$B21,HELPER,COLUMNS($B$12:AM21),0),"")</f>
        <v>0</v>
      </c>
      <c r="AN21" s="80">
        <f>IFERROR(VLOOKUP($H$2&amp;"_"&amp;$B21,HELPER,COLUMNS($B$12:AN21),0),"")</f>
        <v>0</v>
      </c>
      <c r="AO21" s="80">
        <f>IFERROR(VLOOKUP($H$2&amp;"_"&amp;$B21,HELPER,COLUMNS($B$12:AO21),0),"")</f>
        <v>0</v>
      </c>
      <c r="AP21" s="80">
        <f>IFERROR(VLOOKUP($H$2&amp;"_"&amp;$B21,HELPER,COLUMNS($B$12:AP21),0),"")</f>
        <v>0</v>
      </c>
      <c r="AQ21" s="80">
        <f>IFERROR(VLOOKUP($H$2&amp;"_"&amp;$B21,HELPER,COLUMNS($B$12:AQ21),0),"")</f>
        <v>0</v>
      </c>
      <c r="AR21" s="80">
        <f>IFERROR(VLOOKUP($H$2&amp;"_"&amp;$B21,HELPER,COLUMNS($B$12:AR21),0),"")</f>
        <v>0</v>
      </c>
      <c r="AS21" s="80">
        <f>IFERROR(VLOOKUP($H$2&amp;"_"&amp;$B21,HELPER,COLUMNS($B$12:AS21),0),"")</f>
        <v>0</v>
      </c>
      <c r="AT21" s="80">
        <f>IFERROR(VLOOKUP($H$2&amp;"_"&amp;$B21,HELPER,COLUMNS($B$12:AT21),0),"")</f>
        <v>0</v>
      </c>
      <c r="AU21" s="80">
        <f>IFERROR(VLOOKUP($H$2&amp;"_"&amp;$B21,HELPER,COLUMNS($B$12:AU21),0),"")</f>
        <v>0</v>
      </c>
      <c r="AV21" s="80">
        <f>IFERROR(VLOOKUP($H$2&amp;"_"&amp;$B21,HELPER,COLUMNS($B$12:AV21),0),"")</f>
        <v>0</v>
      </c>
      <c r="AW21" s="80">
        <f>IFERROR(VLOOKUP($H$2&amp;"_"&amp;$B21,HELPER,COLUMNS($B$12:AW21),0),"")</f>
        <v>0</v>
      </c>
      <c r="AX21" s="197" t="str">
        <f t="shared" si="26"/>
        <v/>
      </c>
      <c r="AY21" s="33"/>
    </row>
    <row r="22" spans="1:51" ht="26.4" customHeight="1" x14ac:dyDescent="0.3">
      <c r="A22" s="37">
        <f t="shared" si="25"/>
        <v>1</v>
      </c>
      <c r="B22" s="210">
        <v>11</v>
      </c>
      <c r="C22" s="432">
        <f t="shared" si="27"/>
        <v>11</v>
      </c>
      <c r="D22" s="79" t="str">
        <f>IFERROR(VLOOKUP($H$2&amp;"_"&amp;$B22,HELPER,COLUMNS($B$12:D22),0),"")</f>
        <v>GOVT SENIOR SECONDARY SCHOOL RAJPURA PIPERAN</v>
      </c>
      <c r="E22" s="80">
        <f>IFERROR(VLOOKUP($H$2&amp;"_"&amp;$B22,HELPER,COLUMNS($B$12:E22),0),"")</f>
        <v>0</v>
      </c>
      <c r="F22" s="80">
        <f>IFERROR(VLOOKUP($H$2&amp;"_"&amp;$B22,HELPER,COLUMNS($B$12:F22),0),"")</f>
        <v>0</v>
      </c>
      <c r="G22" s="80">
        <f>IFERROR(VLOOKUP($H$2&amp;"_"&amp;$B22,HELPER,COLUMNS($B$12:G22),0),"")</f>
        <v>0</v>
      </c>
      <c r="H22" s="81">
        <f>IFERROR(VLOOKUP($H$2&amp;"_"&amp;$B22,HELPER,COLUMNS($B$12:H22),0),"")</f>
        <v>0</v>
      </c>
      <c r="I22" s="81">
        <f>IFERROR(VLOOKUP($H$2&amp;"_"&amp;$B22,HELPER,COLUMNS($B$12:I22),0),"")</f>
        <v>0</v>
      </c>
      <c r="J22" s="81">
        <f>IFERROR(VLOOKUP($H$2&amp;"_"&amp;$B22,HELPER,COLUMNS($B$12:J22),0),"")</f>
        <v>0</v>
      </c>
      <c r="K22" s="81">
        <f>IFERROR(VLOOKUP($H$2&amp;"_"&amp;$B22,HELPER,COLUMNS($B$12:K22),0),"")</f>
        <v>0</v>
      </c>
      <c r="L22" s="81">
        <f>IFERROR(VLOOKUP($H$2&amp;"_"&amp;$B22,HELPER,COLUMNS($B$12:L22),0),"")</f>
        <v>0</v>
      </c>
      <c r="M22" s="81" t="str">
        <f>IFERROR(VLOOKUP($H$2&amp;"_"&amp;$B22,HELPER,COLUMNS($B$12:M22),0),"")</f>
        <v/>
      </c>
      <c r="N22" s="80">
        <f>IFERROR(VLOOKUP($H$2&amp;"_"&amp;$B22,HELPER,COLUMNS($B$12:N22),0),"")</f>
        <v>0</v>
      </c>
      <c r="O22" s="80">
        <f>IFERROR(VLOOKUP($H$2&amp;"_"&amp;$B22,HELPER,COLUMNS($B$12:O22),0),"")</f>
        <v>0</v>
      </c>
      <c r="P22" s="80">
        <f>IFERROR(VLOOKUP($H$2&amp;"_"&amp;$B22,HELPER,COLUMNS($B$12:P22),0),"")</f>
        <v>0</v>
      </c>
      <c r="Q22" s="80">
        <f>IFERROR(VLOOKUP($H$2&amp;"_"&amp;$B22,HELPER,COLUMNS($B$12:Q22),0),"")</f>
        <v>0</v>
      </c>
      <c r="R22" s="80">
        <f>IFERROR(VLOOKUP($H$2&amp;"_"&amp;$B22,HELPER,COLUMNS($B$12:R22),0),"")</f>
        <v>0</v>
      </c>
      <c r="S22" s="80">
        <f>IFERROR(VLOOKUP($H$2&amp;"_"&amp;$B22,HELPER,COLUMNS($B$12:S22),0),"")</f>
        <v>0</v>
      </c>
      <c r="T22" s="80">
        <f>IFERROR(VLOOKUP($H$2&amp;"_"&amp;$B22,HELPER,COLUMNS($B$12:T22),0),"")</f>
        <v>0</v>
      </c>
      <c r="U22" s="80">
        <f>IFERROR(VLOOKUP($H$2&amp;"_"&amp;$B22,HELPER,COLUMNS($B$12:U22),0),"")</f>
        <v>0</v>
      </c>
      <c r="V22" s="80">
        <f>IFERROR(VLOOKUP($H$2&amp;"_"&amp;$B22,HELPER,COLUMNS($B$12:V22),0),"")</f>
        <v>0</v>
      </c>
      <c r="W22" s="80">
        <f>IFERROR(VLOOKUP($H$2&amp;"_"&amp;$B22,HELPER,COLUMNS($B$12:W22),0),"")</f>
        <v>0</v>
      </c>
      <c r="X22" s="80">
        <f>IFERROR(VLOOKUP($H$2&amp;"_"&amp;$B22,HELPER,COLUMNS($B$12:X22),0),"")</f>
        <v>0</v>
      </c>
      <c r="Y22" s="82">
        <f>IFERROR(VLOOKUP($H$2&amp;"_"&amp;$B22,HELPER,COLUMNS($B$12:Y22),0),"")</f>
        <v>0</v>
      </c>
      <c r="Z22" s="80">
        <f>IFERROR(VLOOKUP($H$2&amp;"_"&amp;$B22,HELPER,COLUMNS($B$12:Z22),0),"")</f>
        <v>0</v>
      </c>
      <c r="AA22" s="80">
        <f>IFERROR(VLOOKUP($H$2&amp;"_"&amp;$B22,HELPER,COLUMNS($B$12:AA22),0),"")</f>
        <v>0</v>
      </c>
      <c r="AB22" s="80">
        <f>IFERROR(VLOOKUP($H$2&amp;"_"&amp;$B22,HELPER,COLUMNS($B$12:AB22),0),"")</f>
        <v>0</v>
      </c>
      <c r="AC22" s="80">
        <f>IFERROR(VLOOKUP($H$2&amp;"_"&amp;$B22,HELPER,COLUMNS($B$12:AC22),0),"")</f>
        <v>0</v>
      </c>
      <c r="AD22" s="80">
        <f>IFERROR(VLOOKUP($H$2&amp;"_"&amp;$B22,HELPER,COLUMNS($B$12:AD22),0),"")</f>
        <v>0</v>
      </c>
      <c r="AE22" s="80">
        <f>IFERROR(VLOOKUP($H$2&amp;"_"&amp;$B22,HELPER,COLUMNS($B$12:AE22),0),"")</f>
        <v>0</v>
      </c>
      <c r="AF22" s="80">
        <f>IFERROR(VLOOKUP($H$2&amp;"_"&amp;$B22,HELPER,COLUMNS($B$12:AF22),0),"")</f>
        <v>0</v>
      </c>
      <c r="AG22" s="80">
        <f>IFERROR(VLOOKUP($H$2&amp;"_"&amp;$B22,HELPER,COLUMNS($B$12:AG22),0),"")</f>
        <v>0</v>
      </c>
      <c r="AH22" s="80">
        <f>IFERROR(VLOOKUP($H$2&amp;"_"&amp;$B22,HELPER,COLUMNS($B$12:AH22),0),"")</f>
        <v>0</v>
      </c>
      <c r="AI22" s="80">
        <f>IFERROR(VLOOKUP($H$2&amp;"_"&amp;$B22,HELPER,COLUMNS($B$12:AI22),0),"")</f>
        <v>0</v>
      </c>
      <c r="AJ22" s="80">
        <f>IFERROR(VLOOKUP($H$2&amp;"_"&amp;$B22,HELPER,COLUMNS($B$12:AJ22),0),"")</f>
        <v>0</v>
      </c>
      <c r="AK22" s="80">
        <f>IFERROR(VLOOKUP($H$2&amp;"_"&amp;$B22,HELPER,COLUMNS($B$12:AK22),0),"")</f>
        <v>0</v>
      </c>
      <c r="AL22" s="80">
        <f>IFERROR(VLOOKUP($H$2&amp;"_"&amp;$B22,HELPER,COLUMNS($B$12:AL22),0),"")</f>
        <v>0</v>
      </c>
      <c r="AM22" s="80">
        <f>IFERROR(VLOOKUP($H$2&amp;"_"&amp;$B22,HELPER,COLUMNS($B$12:AM22),0),"")</f>
        <v>0</v>
      </c>
      <c r="AN22" s="80">
        <f>IFERROR(VLOOKUP($H$2&amp;"_"&amp;$B22,HELPER,COLUMNS($B$12:AN22),0),"")</f>
        <v>0</v>
      </c>
      <c r="AO22" s="80">
        <f>IFERROR(VLOOKUP($H$2&amp;"_"&amp;$B22,HELPER,COLUMNS($B$12:AO22),0),"")</f>
        <v>0</v>
      </c>
      <c r="AP22" s="80">
        <f>IFERROR(VLOOKUP($H$2&amp;"_"&amp;$B22,HELPER,COLUMNS($B$12:AP22),0),"")</f>
        <v>0</v>
      </c>
      <c r="AQ22" s="80">
        <f>IFERROR(VLOOKUP($H$2&amp;"_"&amp;$B22,HELPER,COLUMNS($B$12:AQ22),0),"")</f>
        <v>0</v>
      </c>
      <c r="AR22" s="80">
        <f>IFERROR(VLOOKUP($H$2&amp;"_"&amp;$B22,HELPER,COLUMNS($B$12:AR22),0),"")</f>
        <v>0</v>
      </c>
      <c r="AS22" s="80">
        <f>IFERROR(VLOOKUP($H$2&amp;"_"&amp;$B22,HELPER,COLUMNS($B$12:AS22),0),"")</f>
        <v>0</v>
      </c>
      <c r="AT22" s="80">
        <f>IFERROR(VLOOKUP($H$2&amp;"_"&amp;$B22,HELPER,COLUMNS($B$12:AT22),0),"")</f>
        <v>0</v>
      </c>
      <c r="AU22" s="80">
        <f>IFERROR(VLOOKUP($H$2&amp;"_"&amp;$B22,HELPER,COLUMNS($B$12:AU22),0),"")</f>
        <v>0</v>
      </c>
      <c r="AV22" s="80">
        <f>IFERROR(VLOOKUP($H$2&amp;"_"&amp;$B22,HELPER,COLUMNS($B$12:AV22),0),"")</f>
        <v>0</v>
      </c>
      <c r="AW22" s="80">
        <f>IFERROR(VLOOKUP($H$2&amp;"_"&amp;$B22,HELPER,COLUMNS($B$12:AW22),0),"")</f>
        <v>0</v>
      </c>
      <c r="AX22" s="197" t="str">
        <f t="shared" si="26"/>
        <v/>
      </c>
      <c r="AY22" s="33"/>
    </row>
    <row r="23" spans="1:51" ht="26.4" customHeight="1" x14ac:dyDescent="0.3">
      <c r="A23" s="37">
        <f t="shared" si="25"/>
        <v>1</v>
      </c>
      <c r="B23" s="210">
        <v>12</v>
      </c>
      <c r="C23" s="432">
        <f t="shared" si="27"/>
        <v>12</v>
      </c>
      <c r="D23" s="79" t="str">
        <f>IFERROR(VLOOKUP($H$2&amp;"_"&amp;$B23,HELPER,COLUMNS($B$12:D23),0),"")</f>
        <v>GOVT SENIOR SECONDARY SCHOOL RAJPURA PIPERAN</v>
      </c>
      <c r="E23" s="80">
        <f>IFERROR(VLOOKUP($H$2&amp;"_"&amp;$B23,HELPER,COLUMNS($B$12:E23),0),"")</f>
        <v>0</v>
      </c>
      <c r="F23" s="80">
        <f>IFERROR(VLOOKUP($H$2&amp;"_"&amp;$B23,HELPER,COLUMNS($B$12:F23),0),"")</f>
        <v>0</v>
      </c>
      <c r="G23" s="80">
        <f>IFERROR(VLOOKUP($H$2&amp;"_"&amp;$B23,HELPER,COLUMNS($B$12:G23),0),"")</f>
        <v>0</v>
      </c>
      <c r="H23" s="81">
        <f>IFERROR(VLOOKUP($H$2&amp;"_"&amp;$B23,HELPER,COLUMNS($B$12:H23),0),"")</f>
        <v>0</v>
      </c>
      <c r="I23" s="81">
        <f>IFERROR(VLOOKUP($H$2&amp;"_"&amp;$B23,HELPER,COLUMNS($B$12:I23),0),"")</f>
        <v>0</v>
      </c>
      <c r="J23" s="81">
        <f>IFERROR(VLOOKUP($H$2&amp;"_"&amp;$B23,HELPER,COLUMNS($B$12:J23),0),"")</f>
        <v>0</v>
      </c>
      <c r="K23" s="81">
        <f>IFERROR(VLOOKUP($H$2&amp;"_"&amp;$B23,HELPER,COLUMNS($B$12:K23),0),"")</f>
        <v>0</v>
      </c>
      <c r="L23" s="81">
        <f>IFERROR(VLOOKUP($H$2&amp;"_"&amp;$B23,HELPER,COLUMNS($B$12:L23),0),"")</f>
        <v>0</v>
      </c>
      <c r="M23" s="81" t="str">
        <f>IFERROR(VLOOKUP($H$2&amp;"_"&amp;$B23,HELPER,COLUMNS($B$12:M23),0),"")</f>
        <v/>
      </c>
      <c r="N23" s="80">
        <f>IFERROR(VLOOKUP($H$2&amp;"_"&amp;$B23,HELPER,COLUMNS($B$12:N23),0),"")</f>
        <v>0</v>
      </c>
      <c r="O23" s="80">
        <f>IFERROR(VLOOKUP($H$2&amp;"_"&amp;$B23,HELPER,COLUMNS($B$12:O23),0),"")</f>
        <v>0</v>
      </c>
      <c r="P23" s="80">
        <f>IFERROR(VLOOKUP($H$2&amp;"_"&amp;$B23,HELPER,COLUMNS($B$12:P23),0),"")</f>
        <v>0</v>
      </c>
      <c r="Q23" s="80">
        <f>IFERROR(VLOOKUP($H$2&amp;"_"&amp;$B23,HELPER,COLUMNS($B$12:Q23),0),"")</f>
        <v>0</v>
      </c>
      <c r="R23" s="80">
        <f>IFERROR(VLOOKUP($H$2&amp;"_"&amp;$B23,HELPER,COLUMNS($B$12:R23),0),"")</f>
        <v>0</v>
      </c>
      <c r="S23" s="80">
        <f>IFERROR(VLOOKUP($H$2&amp;"_"&amp;$B23,HELPER,COLUMNS($B$12:S23),0),"")</f>
        <v>0</v>
      </c>
      <c r="T23" s="80">
        <f>IFERROR(VLOOKUP($H$2&amp;"_"&amp;$B23,HELPER,COLUMNS($B$12:T23),0),"")</f>
        <v>0</v>
      </c>
      <c r="U23" s="80">
        <f>IFERROR(VLOOKUP($H$2&amp;"_"&amp;$B23,HELPER,COLUMNS($B$12:U23),0),"")</f>
        <v>0</v>
      </c>
      <c r="V23" s="80">
        <f>IFERROR(VLOOKUP($H$2&amp;"_"&amp;$B23,HELPER,COLUMNS($B$12:V23),0),"")</f>
        <v>0</v>
      </c>
      <c r="W23" s="80">
        <f>IFERROR(VLOOKUP($H$2&amp;"_"&amp;$B23,HELPER,COLUMNS($B$12:W23),0),"")</f>
        <v>0</v>
      </c>
      <c r="X23" s="80">
        <f>IFERROR(VLOOKUP($H$2&amp;"_"&amp;$B23,HELPER,COLUMNS($B$12:X23),0),"")</f>
        <v>0</v>
      </c>
      <c r="Y23" s="82">
        <f>IFERROR(VLOOKUP($H$2&amp;"_"&amp;$B23,HELPER,COLUMNS($B$12:Y23),0),"")</f>
        <v>0</v>
      </c>
      <c r="Z23" s="80">
        <f>IFERROR(VLOOKUP($H$2&amp;"_"&amp;$B23,HELPER,COLUMNS($B$12:Z23),0),"")</f>
        <v>0</v>
      </c>
      <c r="AA23" s="80">
        <f>IFERROR(VLOOKUP($H$2&amp;"_"&amp;$B23,HELPER,COLUMNS($B$12:AA23),0),"")</f>
        <v>0</v>
      </c>
      <c r="AB23" s="80">
        <f>IFERROR(VLOOKUP($H$2&amp;"_"&amp;$B23,HELPER,COLUMNS($B$12:AB23),0),"")</f>
        <v>0</v>
      </c>
      <c r="AC23" s="80">
        <f>IFERROR(VLOOKUP($H$2&amp;"_"&amp;$B23,HELPER,COLUMNS($B$12:AC23),0),"")</f>
        <v>0</v>
      </c>
      <c r="AD23" s="80">
        <f>IFERROR(VLOOKUP($H$2&amp;"_"&amp;$B23,HELPER,COLUMNS($B$12:AD23),0),"")</f>
        <v>0</v>
      </c>
      <c r="AE23" s="80">
        <f>IFERROR(VLOOKUP($H$2&amp;"_"&amp;$B23,HELPER,COLUMNS($B$12:AE23),0),"")</f>
        <v>0</v>
      </c>
      <c r="AF23" s="80">
        <f>IFERROR(VLOOKUP($H$2&amp;"_"&amp;$B23,HELPER,COLUMNS($B$12:AF23),0),"")</f>
        <v>0</v>
      </c>
      <c r="AG23" s="80">
        <f>IFERROR(VLOOKUP($H$2&amp;"_"&amp;$B23,HELPER,COLUMNS($B$12:AG23),0),"")</f>
        <v>0</v>
      </c>
      <c r="AH23" s="80">
        <f>IFERROR(VLOOKUP($H$2&amp;"_"&amp;$B23,HELPER,COLUMNS($B$12:AH23),0),"")</f>
        <v>0</v>
      </c>
      <c r="AI23" s="80">
        <f>IFERROR(VLOOKUP($H$2&amp;"_"&amp;$B23,HELPER,COLUMNS($B$12:AI23),0),"")</f>
        <v>0</v>
      </c>
      <c r="AJ23" s="80">
        <f>IFERROR(VLOOKUP($H$2&amp;"_"&amp;$B23,HELPER,COLUMNS($B$12:AJ23),0),"")</f>
        <v>0</v>
      </c>
      <c r="AK23" s="80">
        <f>IFERROR(VLOOKUP($H$2&amp;"_"&amp;$B23,HELPER,COLUMNS($B$12:AK23),0),"")</f>
        <v>0</v>
      </c>
      <c r="AL23" s="80">
        <f>IFERROR(VLOOKUP($H$2&amp;"_"&amp;$B23,HELPER,COLUMNS($B$12:AL23),0),"")</f>
        <v>0</v>
      </c>
      <c r="AM23" s="80">
        <f>IFERROR(VLOOKUP($H$2&amp;"_"&amp;$B23,HELPER,COLUMNS($B$12:AM23),0),"")</f>
        <v>0</v>
      </c>
      <c r="AN23" s="80">
        <f>IFERROR(VLOOKUP($H$2&amp;"_"&amp;$B23,HELPER,COLUMNS($B$12:AN23),0),"")</f>
        <v>0</v>
      </c>
      <c r="AO23" s="80">
        <f>IFERROR(VLOOKUP($H$2&amp;"_"&amp;$B23,HELPER,COLUMNS($B$12:AO23),0),"")</f>
        <v>0</v>
      </c>
      <c r="AP23" s="80">
        <f>IFERROR(VLOOKUP($H$2&amp;"_"&amp;$B23,HELPER,COLUMNS($B$12:AP23),0),"")</f>
        <v>0</v>
      </c>
      <c r="AQ23" s="80">
        <f>IFERROR(VLOOKUP($H$2&amp;"_"&amp;$B23,HELPER,COLUMNS($B$12:AQ23),0),"")</f>
        <v>0</v>
      </c>
      <c r="AR23" s="80">
        <f>IFERROR(VLOOKUP($H$2&amp;"_"&amp;$B23,HELPER,COLUMNS($B$12:AR23),0),"")</f>
        <v>0</v>
      </c>
      <c r="AS23" s="80">
        <f>IFERROR(VLOOKUP($H$2&amp;"_"&amp;$B23,HELPER,COLUMNS($B$12:AS23),0),"")</f>
        <v>0</v>
      </c>
      <c r="AT23" s="80">
        <f>IFERROR(VLOOKUP($H$2&amp;"_"&amp;$B23,HELPER,COLUMNS($B$12:AT23),0),"")</f>
        <v>0</v>
      </c>
      <c r="AU23" s="80">
        <f>IFERROR(VLOOKUP($H$2&amp;"_"&amp;$B23,HELPER,COLUMNS($B$12:AU23),0),"")</f>
        <v>0</v>
      </c>
      <c r="AV23" s="80">
        <f>IFERROR(VLOOKUP($H$2&amp;"_"&amp;$B23,HELPER,COLUMNS($B$12:AV23),0),"")</f>
        <v>0</v>
      </c>
      <c r="AW23" s="80">
        <f>IFERROR(VLOOKUP($H$2&amp;"_"&amp;$B23,HELPER,COLUMNS($B$12:AW23),0),"")</f>
        <v>0</v>
      </c>
      <c r="AX23" s="197" t="str">
        <f t="shared" si="26"/>
        <v/>
      </c>
      <c r="AY23" s="33"/>
    </row>
    <row r="24" spans="1:51" ht="26.4" customHeight="1" x14ac:dyDescent="0.3">
      <c r="A24" s="37">
        <f t="shared" si="25"/>
        <v>0</v>
      </c>
      <c r="B24" s="210">
        <v>13</v>
      </c>
      <c r="C24" s="432" t="str">
        <f t="shared" si="27"/>
        <v/>
      </c>
      <c r="D24" s="79" t="str">
        <f>IFERROR(VLOOKUP($H$2&amp;"_"&amp;$B24,HELPER,COLUMNS($B$12:D24),0),"")</f>
        <v/>
      </c>
      <c r="E24" s="80" t="str">
        <f>IFERROR(VLOOKUP($H$2&amp;"_"&amp;$B24,HELPER,COLUMNS($B$12:E24),0),"")</f>
        <v/>
      </c>
      <c r="F24" s="80" t="str">
        <f>IFERROR(VLOOKUP($H$2&amp;"_"&amp;$B24,HELPER,COLUMNS($B$12:F24),0),"")</f>
        <v/>
      </c>
      <c r="G24" s="80" t="str">
        <f>IFERROR(VLOOKUP($H$2&amp;"_"&amp;$B24,HELPER,COLUMNS($B$12:G24),0),"")</f>
        <v/>
      </c>
      <c r="H24" s="81" t="str">
        <f>IFERROR(VLOOKUP($H$2&amp;"_"&amp;$B24,HELPER,COLUMNS($B$12:H24),0),"")</f>
        <v/>
      </c>
      <c r="I24" s="81" t="str">
        <f>IFERROR(VLOOKUP($H$2&amp;"_"&amp;$B24,HELPER,COLUMNS($B$12:I24),0),"")</f>
        <v/>
      </c>
      <c r="J24" s="81" t="str">
        <f>IFERROR(VLOOKUP($H$2&amp;"_"&amp;$B24,HELPER,COLUMNS($B$12:J24),0),"")</f>
        <v/>
      </c>
      <c r="K24" s="81" t="str">
        <f>IFERROR(VLOOKUP($H$2&amp;"_"&amp;$B24,HELPER,COLUMNS($B$12:K24),0),"")</f>
        <v/>
      </c>
      <c r="L24" s="81" t="str">
        <f>IFERROR(VLOOKUP($H$2&amp;"_"&amp;$B24,HELPER,COLUMNS($B$12:L24),0),"")</f>
        <v/>
      </c>
      <c r="M24" s="81" t="str">
        <f>IFERROR(VLOOKUP($H$2&amp;"_"&amp;$B24,HELPER,COLUMNS($B$12:M24),0),"")</f>
        <v/>
      </c>
      <c r="N24" s="80" t="str">
        <f>IFERROR(VLOOKUP($H$2&amp;"_"&amp;$B24,HELPER,COLUMNS($B$12:N24),0),"")</f>
        <v/>
      </c>
      <c r="O24" s="80" t="str">
        <f>IFERROR(VLOOKUP($H$2&amp;"_"&amp;$B24,HELPER,COLUMNS($B$12:O24),0),"")</f>
        <v/>
      </c>
      <c r="P24" s="80" t="str">
        <f>IFERROR(VLOOKUP($H$2&amp;"_"&amp;$B24,HELPER,COLUMNS($B$12:P24),0),"")</f>
        <v/>
      </c>
      <c r="Q24" s="80" t="str">
        <f>IFERROR(VLOOKUP($H$2&amp;"_"&amp;$B24,HELPER,COLUMNS($B$12:Q24),0),"")</f>
        <v/>
      </c>
      <c r="R24" s="80" t="str">
        <f>IFERROR(VLOOKUP($H$2&amp;"_"&amp;$B24,HELPER,COLUMNS($B$12:R24),0),"")</f>
        <v/>
      </c>
      <c r="S24" s="80" t="str">
        <f>IFERROR(VLOOKUP($H$2&amp;"_"&amp;$B24,HELPER,COLUMNS($B$12:S24),0),"")</f>
        <v/>
      </c>
      <c r="T24" s="80" t="str">
        <f>IFERROR(VLOOKUP($H$2&amp;"_"&amp;$B24,HELPER,COLUMNS($B$12:T24),0),"")</f>
        <v/>
      </c>
      <c r="U24" s="80" t="str">
        <f>IFERROR(VLOOKUP($H$2&amp;"_"&amp;$B24,HELPER,COLUMNS($B$12:U24),0),"")</f>
        <v/>
      </c>
      <c r="V24" s="80" t="str">
        <f>IFERROR(VLOOKUP($H$2&amp;"_"&amp;$B24,HELPER,COLUMNS($B$12:V24),0),"")</f>
        <v/>
      </c>
      <c r="W24" s="80" t="str">
        <f>IFERROR(VLOOKUP($H$2&amp;"_"&amp;$B24,HELPER,COLUMNS($B$12:W24),0),"")</f>
        <v/>
      </c>
      <c r="X24" s="80" t="str">
        <f>IFERROR(VLOOKUP($H$2&amp;"_"&amp;$B24,HELPER,COLUMNS($B$12:X24),0),"")</f>
        <v/>
      </c>
      <c r="Y24" s="82" t="str">
        <f>IFERROR(VLOOKUP($H$2&amp;"_"&amp;$B24,HELPER,COLUMNS($B$12:Y24),0),"")</f>
        <v/>
      </c>
      <c r="Z24" s="80" t="str">
        <f>IFERROR(VLOOKUP($H$2&amp;"_"&amp;$B24,HELPER,COLUMNS($B$12:Z24),0),"")</f>
        <v/>
      </c>
      <c r="AA24" s="80" t="str">
        <f>IFERROR(VLOOKUP($H$2&amp;"_"&amp;$B24,HELPER,COLUMNS($B$12:AA24),0),"")</f>
        <v/>
      </c>
      <c r="AB24" s="80" t="str">
        <f>IFERROR(VLOOKUP($H$2&amp;"_"&amp;$B24,HELPER,COLUMNS($B$12:AB24),0),"")</f>
        <v/>
      </c>
      <c r="AC24" s="80" t="str">
        <f>IFERROR(VLOOKUP($H$2&amp;"_"&amp;$B24,HELPER,COLUMNS($B$12:AC24),0),"")</f>
        <v/>
      </c>
      <c r="AD24" s="80" t="str">
        <f>IFERROR(VLOOKUP($H$2&amp;"_"&amp;$B24,HELPER,COLUMNS($B$12:AD24),0),"")</f>
        <v/>
      </c>
      <c r="AE24" s="80" t="str">
        <f>IFERROR(VLOOKUP($H$2&amp;"_"&amp;$B24,HELPER,COLUMNS($B$12:AE24),0),"")</f>
        <v/>
      </c>
      <c r="AF24" s="80" t="str">
        <f>IFERROR(VLOOKUP($H$2&amp;"_"&amp;$B24,HELPER,COLUMNS($B$12:AF24),0),"")</f>
        <v/>
      </c>
      <c r="AG24" s="80" t="str">
        <f>IFERROR(VLOOKUP($H$2&amp;"_"&amp;$B24,HELPER,COLUMNS($B$12:AG24),0),"")</f>
        <v/>
      </c>
      <c r="AH24" s="80" t="str">
        <f>IFERROR(VLOOKUP($H$2&amp;"_"&amp;$B24,HELPER,COLUMNS($B$12:AH24),0),"")</f>
        <v/>
      </c>
      <c r="AI24" s="80" t="str">
        <f>IFERROR(VLOOKUP($H$2&amp;"_"&amp;$B24,HELPER,COLUMNS($B$12:AI24),0),"")</f>
        <v/>
      </c>
      <c r="AJ24" s="80" t="str">
        <f>IFERROR(VLOOKUP($H$2&amp;"_"&amp;$B24,HELPER,COLUMNS($B$12:AJ24),0),"")</f>
        <v/>
      </c>
      <c r="AK24" s="80" t="str">
        <f>IFERROR(VLOOKUP($H$2&amp;"_"&amp;$B24,HELPER,COLUMNS($B$12:AK24),0),"")</f>
        <v/>
      </c>
      <c r="AL24" s="80" t="str">
        <f>IFERROR(VLOOKUP($H$2&amp;"_"&amp;$B24,HELPER,COLUMNS($B$12:AL24),0),"")</f>
        <v/>
      </c>
      <c r="AM24" s="80" t="str">
        <f>IFERROR(VLOOKUP($H$2&amp;"_"&amp;$B24,HELPER,COLUMNS($B$12:AM24),0),"")</f>
        <v/>
      </c>
      <c r="AN24" s="80" t="str">
        <f>IFERROR(VLOOKUP($H$2&amp;"_"&amp;$B24,HELPER,COLUMNS($B$12:AN24),0),"")</f>
        <v/>
      </c>
      <c r="AO24" s="80" t="str">
        <f>IFERROR(VLOOKUP($H$2&amp;"_"&amp;$B24,HELPER,COLUMNS($B$12:AO24),0),"")</f>
        <v/>
      </c>
      <c r="AP24" s="80" t="str">
        <f>IFERROR(VLOOKUP($H$2&amp;"_"&amp;$B24,HELPER,COLUMNS($B$12:AP24),0),"")</f>
        <v/>
      </c>
      <c r="AQ24" s="80" t="str">
        <f>IFERROR(VLOOKUP($H$2&amp;"_"&amp;$B24,HELPER,COLUMNS($B$12:AQ24),0),"")</f>
        <v/>
      </c>
      <c r="AR24" s="80" t="str">
        <f>IFERROR(VLOOKUP($H$2&amp;"_"&amp;$B24,HELPER,COLUMNS($B$12:AR24),0),"")</f>
        <v/>
      </c>
      <c r="AS24" s="80" t="str">
        <f>IFERROR(VLOOKUP($H$2&amp;"_"&amp;$B24,HELPER,COLUMNS($B$12:AS24),0),"")</f>
        <v/>
      </c>
      <c r="AT24" s="80" t="str">
        <f>IFERROR(VLOOKUP($H$2&amp;"_"&amp;$B24,HELPER,COLUMNS($B$12:AT24),0),"")</f>
        <v/>
      </c>
      <c r="AU24" s="80" t="str">
        <f>IFERROR(VLOOKUP($H$2&amp;"_"&amp;$B24,HELPER,COLUMNS($B$12:AU24),0),"")</f>
        <v/>
      </c>
      <c r="AV24" s="80" t="str">
        <f>IFERROR(VLOOKUP($H$2&amp;"_"&amp;$B24,HELPER,COLUMNS($B$12:AV24),0),"")</f>
        <v/>
      </c>
      <c r="AW24" s="80" t="str">
        <f>IFERROR(VLOOKUP($H$2&amp;"_"&amp;$B24,HELPER,COLUMNS($B$12:AW24),0),"")</f>
        <v/>
      </c>
      <c r="AX24" s="197" t="str">
        <f t="shared" si="26"/>
        <v/>
      </c>
      <c r="AY24" s="33"/>
    </row>
    <row r="25" spans="1:51" ht="27.6" x14ac:dyDescent="0.3">
      <c r="A25" s="37">
        <f t="shared" si="25"/>
        <v>0</v>
      </c>
      <c r="B25" s="210">
        <v>14</v>
      </c>
      <c r="C25" s="432" t="str">
        <f t="shared" si="27"/>
        <v/>
      </c>
      <c r="D25" s="79" t="str">
        <f>IFERROR(VLOOKUP($H$2&amp;"_"&amp;$B25,HELPER,COLUMNS($B$12:D25),0),"")</f>
        <v/>
      </c>
      <c r="E25" s="80" t="str">
        <f>IFERROR(VLOOKUP($H$2&amp;"_"&amp;$B25,HELPER,COLUMNS($B$12:E25),0),"")</f>
        <v/>
      </c>
      <c r="F25" s="80" t="str">
        <f>IFERROR(VLOOKUP($H$2&amp;"_"&amp;$B25,HELPER,COLUMNS($B$12:F25),0),"")</f>
        <v/>
      </c>
      <c r="G25" s="80" t="str">
        <f>IFERROR(VLOOKUP($H$2&amp;"_"&amp;$B25,HELPER,COLUMNS($B$12:G25),0),"")</f>
        <v/>
      </c>
      <c r="H25" s="81" t="str">
        <f>IFERROR(VLOOKUP($H$2&amp;"_"&amp;$B25,HELPER,COLUMNS($B$12:H25),0),"")</f>
        <v/>
      </c>
      <c r="I25" s="81" t="str">
        <f>IFERROR(VLOOKUP($H$2&amp;"_"&amp;$B25,HELPER,COLUMNS($B$12:I25),0),"")</f>
        <v/>
      </c>
      <c r="J25" s="81" t="str">
        <f>IFERROR(VLOOKUP($H$2&amp;"_"&amp;$B25,HELPER,COLUMNS($B$12:J25),0),"")</f>
        <v/>
      </c>
      <c r="K25" s="81" t="str">
        <f>IFERROR(VLOOKUP($H$2&amp;"_"&amp;$B25,HELPER,COLUMNS($B$12:K25),0),"")</f>
        <v/>
      </c>
      <c r="L25" s="81" t="str">
        <f>IFERROR(VLOOKUP($H$2&amp;"_"&amp;$B25,HELPER,COLUMNS($B$12:L25),0),"")</f>
        <v/>
      </c>
      <c r="M25" s="81" t="str">
        <f>IFERROR(VLOOKUP($H$2&amp;"_"&amp;$B25,HELPER,COLUMNS($B$12:M25),0),"")</f>
        <v/>
      </c>
      <c r="N25" s="80" t="str">
        <f>IFERROR(VLOOKUP($H$2&amp;"_"&amp;$B25,HELPER,COLUMNS($B$12:N25),0),"")</f>
        <v/>
      </c>
      <c r="O25" s="80" t="str">
        <f>IFERROR(VLOOKUP($H$2&amp;"_"&amp;$B25,HELPER,COLUMNS($B$12:O25),0),"")</f>
        <v/>
      </c>
      <c r="P25" s="80" t="str">
        <f>IFERROR(VLOOKUP($H$2&amp;"_"&amp;$B25,HELPER,COLUMNS($B$12:P25),0),"")</f>
        <v/>
      </c>
      <c r="Q25" s="80" t="str">
        <f>IFERROR(VLOOKUP($H$2&amp;"_"&amp;$B25,HELPER,COLUMNS($B$12:Q25),0),"")</f>
        <v/>
      </c>
      <c r="R25" s="80" t="str">
        <f>IFERROR(VLOOKUP($H$2&amp;"_"&amp;$B25,HELPER,COLUMNS($B$12:R25),0),"")</f>
        <v/>
      </c>
      <c r="S25" s="80" t="str">
        <f>IFERROR(VLOOKUP($H$2&amp;"_"&amp;$B25,HELPER,COLUMNS($B$12:S25),0),"")</f>
        <v/>
      </c>
      <c r="T25" s="80" t="str">
        <f>IFERROR(VLOOKUP($H$2&amp;"_"&amp;$B25,HELPER,COLUMNS($B$12:T25),0),"")</f>
        <v/>
      </c>
      <c r="U25" s="80" t="str">
        <f>IFERROR(VLOOKUP($H$2&amp;"_"&amp;$B25,HELPER,COLUMNS($B$12:U25),0),"")</f>
        <v/>
      </c>
      <c r="V25" s="80" t="str">
        <f>IFERROR(VLOOKUP($H$2&amp;"_"&amp;$B25,HELPER,COLUMNS($B$12:V25),0),"")</f>
        <v/>
      </c>
      <c r="W25" s="80" t="str">
        <f>IFERROR(VLOOKUP($H$2&amp;"_"&amp;$B25,HELPER,COLUMNS($B$12:W25),0),"")</f>
        <v/>
      </c>
      <c r="X25" s="80" t="str">
        <f>IFERROR(VLOOKUP($H$2&amp;"_"&amp;$B25,HELPER,COLUMNS($B$12:X25),0),"")</f>
        <v/>
      </c>
      <c r="Y25" s="82" t="str">
        <f>IFERROR(VLOOKUP($H$2&amp;"_"&amp;$B25,HELPER,COLUMNS($B$12:Y25),0),"")</f>
        <v/>
      </c>
      <c r="Z25" s="80" t="str">
        <f>IFERROR(VLOOKUP($H$2&amp;"_"&amp;$B25,HELPER,COLUMNS($B$12:Z25),0),"")</f>
        <v/>
      </c>
      <c r="AA25" s="80" t="str">
        <f>IFERROR(VLOOKUP($H$2&amp;"_"&amp;$B25,HELPER,COLUMNS($B$12:AA25),0),"")</f>
        <v/>
      </c>
      <c r="AB25" s="80" t="str">
        <f>IFERROR(VLOOKUP($H$2&amp;"_"&amp;$B25,HELPER,COLUMNS($B$12:AB25),0),"")</f>
        <v/>
      </c>
      <c r="AC25" s="80" t="str">
        <f>IFERROR(VLOOKUP($H$2&amp;"_"&amp;$B25,HELPER,COLUMNS($B$12:AC25),0),"")</f>
        <v/>
      </c>
      <c r="AD25" s="80" t="str">
        <f>IFERROR(VLOOKUP($H$2&amp;"_"&amp;$B25,HELPER,COLUMNS($B$12:AD25),0),"")</f>
        <v/>
      </c>
      <c r="AE25" s="80" t="str">
        <f>IFERROR(VLOOKUP($H$2&amp;"_"&amp;$B25,HELPER,COLUMNS($B$12:AE25),0),"")</f>
        <v/>
      </c>
      <c r="AF25" s="80" t="str">
        <f>IFERROR(VLOOKUP($H$2&amp;"_"&amp;$B25,HELPER,COLUMNS($B$12:AF25),0),"")</f>
        <v/>
      </c>
      <c r="AG25" s="80" t="str">
        <f>IFERROR(VLOOKUP($H$2&amp;"_"&amp;$B25,HELPER,COLUMNS($B$12:AG25),0),"")</f>
        <v/>
      </c>
      <c r="AH25" s="80" t="str">
        <f>IFERROR(VLOOKUP($H$2&amp;"_"&amp;$B25,HELPER,COLUMNS($B$12:AH25),0),"")</f>
        <v/>
      </c>
      <c r="AI25" s="80" t="str">
        <f>IFERROR(VLOOKUP($H$2&amp;"_"&amp;$B25,HELPER,COLUMNS($B$12:AI25),0),"")</f>
        <v/>
      </c>
      <c r="AJ25" s="80" t="str">
        <f>IFERROR(VLOOKUP($H$2&amp;"_"&amp;$B25,HELPER,COLUMNS($B$12:AJ25),0),"")</f>
        <v/>
      </c>
      <c r="AK25" s="80" t="str">
        <f>IFERROR(VLOOKUP($H$2&amp;"_"&amp;$B25,HELPER,COLUMNS($B$12:AK25),0),"")</f>
        <v/>
      </c>
      <c r="AL25" s="80" t="str">
        <f>IFERROR(VLOOKUP($H$2&amp;"_"&amp;$B25,HELPER,COLUMNS($B$12:AL25),0),"")</f>
        <v/>
      </c>
      <c r="AM25" s="80" t="str">
        <f>IFERROR(VLOOKUP($H$2&amp;"_"&amp;$B25,HELPER,COLUMNS($B$12:AM25),0),"")</f>
        <v/>
      </c>
      <c r="AN25" s="80" t="str">
        <f>IFERROR(VLOOKUP($H$2&amp;"_"&amp;$B25,HELPER,COLUMNS($B$12:AN25),0),"")</f>
        <v/>
      </c>
      <c r="AO25" s="80" t="str">
        <f>IFERROR(VLOOKUP($H$2&amp;"_"&amp;$B25,HELPER,COLUMNS($B$12:AO25),0),"")</f>
        <v/>
      </c>
      <c r="AP25" s="80" t="str">
        <f>IFERROR(VLOOKUP($H$2&amp;"_"&amp;$B25,HELPER,COLUMNS($B$12:AP25),0),"")</f>
        <v/>
      </c>
      <c r="AQ25" s="80" t="str">
        <f>IFERROR(VLOOKUP($H$2&amp;"_"&amp;$B25,HELPER,COLUMNS($B$12:AQ25),0),"")</f>
        <v/>
      </c>
      <c r="AR25" s="80" t="str">
        <f>IFERROR(VLOOKUP($H$2&amp;"_"&amp;$B25,HELPER,COLUMNS($B$12:AR25),0),"")</f>
        <v/>
      </c>
      <c r="AS25" s="80" t="str">
        <f>IFERROR(VLOOKUP($H$2&amp;"_"&amp;$B25,HELPER,COLUMNS($B$12:AS25),0),"")</f>
        <v/>
      </c>
      <c r="AT25" s="80" t="str">
        <f>IFERROR(VLOOKUP($H$2&amp;"_"&amp;$B25,HELPER,COLUMNS($B$12:AT25),0),"")</f>
        <v/>
      </c>
      <c r="AU25" s="80" t="str">
        <f>IFERROR(VLOOKUP($H$2&amp;"_"&amp;$B25,HELPER,COLUMNS($B$12:AU25),0),"")</f>
        <v/>
      </c>
      <c r="AV25" s="80" t="str">
        <f>IFERROR(VLOOKUP($H$2&amp;"_"&amp;$B25,HELPER,COLUMNS($B$12:AV25),0),"")</f>
        <v/>
      </c>
      <c r="AW25" s="80" t="str">
        <f>IFERROR(VLOOKUP($H$2&amp;"_"&amp;$B25,HELPER,COLUMNS($B$12:AW25),0),"")</f>
        <v/>
      </c>
      <c r="AX25" s="197" t="str">
        <f t="shared" si="26"/>
        <v/>
      </c>
      <c r="AY25" s="33"/>
    </row>
    <row r="26" spans="1:51" ht="27.6" x14ac:dyDescent="0.3">
      <c r="A26" s="37">
        <f t="shared" si="25"/>
        <v>0</v>
      </c>
      <c r="B26" s="210">
        <v>15</v>
      </c>
      <c r="C26" s="433" t="str">
        <f t="shared" si="27"/>
        <v/>
      </c>
      <c r="D26" s="279" t="str">
        <f>IFERROR(VLOOKUP($H$2&amp;"_"&amp;$B26,HELPER,COLUMNS($B$12:D26),0),"")</f>
        <v/>
      </c>
      <c r="E26" s="83" t="str">
        <f>IFERROR(VLOOKUP($H$2&amp;"_"&amp;$B26,HELPER,COLUMNS($B$12:E26),0),"")</f>
        <v/>
      </c>
      <c r="F26" s="83" t="str">
        <f>IFERROR(VLOOKUP($H$2&amp;"_"&amp;$B26,HELPER,COLUMNS($B$12:F26),0),"")</f>
        <v/>
      </c>
      <c r="G26" s="83" t="str">
        <f>IFERROR(VLOOKUP($H$2&amp;"_"&amp;$B26,HELPER,COLUMNS($B$12:G26),0),"")</f>
        <v/>
      </c>
      <c r="H26" s="83" t="str">
        <f>IFERROR(VLOOKUP($H$2&amp;"_"&amp;$B26,HELPER,COLUMNS($B$12:H26),0),"")</f>
        <v/>
      </c>
      <c r="I26" s="83" t="str">
        <f>IFERROR(VLOOKUP($H$2&amp;"_"&amp;$B26,HELPER,COLUMNS($B$12:I26),0),"")</f>
        <v/>
      </c>
      <c r="J26" s="83" t="str">
        <f>IFERROR(VLOOKUP($H$2&amp;"_"&amp;$B26,HELPER,COLUMNS($B$12:J26),0),"")</f>
        <v/>
      </c>
      <c r="K26" s="83" t="str">
        <f>IFERROR(VLOOKUP($H$2&amp;"_"&amp;$B26,HELPER,COLUMNS($B$12:K26),0),"")</f>
        <v/>
      </c>
      <c r="L26" s="83" t="str">
        <f>IFERROR(VLOOKUP($H$2&amp;"_"&amp;$B26,HELPER,COLUMNS($B$12:L26),0),"")</f>
        <v/>
      </c>
      <c r="M26" s="83" t="str">
        <f>IFERROR(VLOOKUP($H$2&amp;"_"&amp;$B26,HELPER,COLUMNS($B$12:M26),0),"")</f>
        <v/>
      </c>
      <c r="N26" s="83" t="str">
        <f>IFERROR(VLOOKUP($H$2&amp;"_"&amp;$B26,HELPER,COLUMNS($B$12:N26),0),"")</f>
        <v/>
      </c>
      <c r="O26" s="83" t="str">
        <f>IFERROR(VLOOKUP($H$2&amp;"_"&amp;$B26,HELPER,COLUMNS($B$12:O26),0),"")</f>
        <v/>
      </c>
      <c r="P26" s="83" t="str">
        <f>IFERROR(VLOOKUP($H$2&amp;"_"&amp;$B26,HELPER,COLUMNS($B$12:P26),0),"")</f>
        <v/>
      </c>
      <c r="Q26" s="83" t="str">
        <f>IFERROR(VLOOKUP($H$2&amp;"_"&amp;$B26,HELPER,COLUMNS($B$12:Q26),0),"")</f>
        <v/>
      </c>
      <c r="R26" s="83" t="str">
        <f>IFERROR(VLOOKUP($H$2&amp;"_"&amp;$B26,HELPER,COLUMNS($B$12:R26),0),"")</f>
        <v/>
      </c>
      <c r="S26" s="83" t="str">
        <f>IFERROR(VLOOKUP($H$2&amp;"_"&amp;$B26,HELPER,COLUMNS($B$12:S26),0),"")</f>
        <v/>
      </c>
      <c r="T26" s="83" t="str">
        <f>IFERROR(VLOOKUP($H$2&amp;"_"&amp;$B26,HELPER,COLUMNS($B$12:T26),0),"")</f>
        <v/>
      </c>
      <c r="U26" s="83" t="str">
        <f>IFERROR(VLOOKUP($H$2&amp;"_"&amp;$B26,HELPER,COLUMNS($B$12:U26),0),"")</f>
        <v/>
      </c>
      <c r="V26" s="83" t="str">
        <f>IFERROR(VLOOKUP($H$2&amp;"_"&amp;$B26,HELPER,COLUMNS($B$12:V26),0),"")</f>
        <v/>
      </c>
      <c r="W26" s="83" t="str">
        <f>IFERROR(VLOOKUP($H$2&amp;"_"&amp;$B26,HELPER,COLUMNS($B$12:W26),0),"")</f>
        <v/>
      </c>
      <c r="X26" s="83" t="str">
        <f>IFERROR(VLOOKUP($H$2&amp;"_"&amp;$B26,HELPER,COLUMNS($B$12:X26),0),"")</f>
        <v/>
      </c>
      <c r="Y26" s="83" t="str">
        <f>IFERROR(VLOOKUP($H$2&amp;"_"&amp;$B26,HELPER,COLUMNS($B$12:Y26),0),"")</f>
        <v/>
      </c>
      <c r="Z26" s="83" t="str">
        <f>IFERROR(VLOOKUP($H$2&amp;"_"&amp;$B26,HELPER,COLUMNS($B$12:Z26),0),"")</f>
        <v/>
      </c>
      <c r="AA26" s="83" t="str">
        <f>IFERROR(VLOOKUP($H$2&amp;"_"&amp;$B26,HELPER,COLUMNS($B$12:AA26),0),"")</f>
        <v/>
      </c>
      <c r="AB26" s="83" t="str">
        <f>IFERROR(VLOOKUP($H$2&amp;"_"&amp;$B26,HELPER,COLUMNS($B$12:AB26),0),"")</f>
        <v/>
      </c>
      <c r="AC26" s="83" t="str">
        <f>IFERROR(VLOOKUP($H$2&amp;"_"&amp;$B26,HELPER,COLUMNS($B$12:AC26),0),"")</f>
        <v/>
      </c>
      <c r="AD26" s="83" t="str">
        <f>IFERROR(VLOOKUP($H$2&amp;"_"&amp;$B26,HELPER,COLUMNS($B$12:AD26),0),"")</f>
        <v/>
      </c>
      <c r="AE26" s="83" t="str">
        <f>IFERROR(VLOOKUP($H$2&amp;"_"&amp;$B26,HELPER,COLUMNS($B$12:AE26),0),"")</f>
        <v/>
      </c>
      <c r="AF26" s="83" t="str">
        <f>IFERROR(VLOOKUP($H$2&amp;"_"&amp;$B26,HELPER,COLUMNS($B$12:AF26),0),"")</f>
        <v/>
      </c>
      <c r="AG26" s="83" t="str">
        <f>IFERROR(VLOOKUP($H$2&amp;"_"&amp;$B26,HELPER,COLUMNS($B$12:AG26),0),"")</f>
        <v/>
      </c>
      <c r="AH26" s="83" t="str">
        <f>IFERROR(VLOOKUP($H$2&amp;"_"&amp;$B26,HELPER,COLUMNS($B$12:AH26),0),"")</f>
        <v/>
      </c>
      <c r="AI26" s="83" t="str">
        <f>IFERROR(VLOOKUP($H$2&amp;"_"&amp;$B26,HELPER,COLUMNS($B$12:AI26),0),"")</f>
        <v/>
      </c>
      <c r="AJ26" s="83" t="str">
        <f>IFERROR(VLOOKUP($H$2&amp;"_"&amp;$B26,HELPER,COLUMNS($B$12:AJ26),0),"")</f>
        <v/>
      </c>
      <c r="AK26" s="83" t="str">
        <f>IFERROR(VLOOKUP($H$2&amp;"_"&amp;$B26,HELPER,COLUMNS($B$12:AK26),0),"")</f>
        <v/>
      </c>
      <c r="AL26" s="83" t="str">
        <f>IFERROR(VLOOKUP($H$2&amp;"_"&amp;$B26,HELPER,COLUMNS($B$12:AL26),0),"")</f>
        <v/>
      </c>
      <c r="AM26" s="83" t="str">
        <f>IFERROR(VLOOKUP($H$2&amp;"_"&amp;$B26,HELPER,COLUMNS($B$12:AM26),0),"")</f>
        <v/>
      </c>
      <c r="AN26" s="83" t="str">
        <f>IFERROR(VLOOKUP($H$2&amp;"_"&amp;$B26,HELPER,COLUMNS($B$12:AN26),0),"")</f>
        <v/>
      </c>
      <c r="AO26" s="83" t="str">
        <f>IFERROR(VLOOKUP($H$2&amp;"_"&amp;$B26,HELPER,COLUMNS($B$12:AO26),0),"")</f>
        <v/>
      </c>
      <c r="AP26" s="83" t="str">
        <f>IFERROR(VLOOKUP($H$2&amp;"_"&amp;$B26,HELPER,COLUMNS($B$12:AP26),0),"")</f>
        <v/>
      </c>
      <c r="AQ26" s="83" t="str">
        <f>IFERROR(VLOOKUP($H$2&amp;"_"&amp;$B26,HELPER,COLUMNS($B$12:AQ26),0),"")</f>
        <v/>
      </c>
      <c r="AR26" s="83" t="str">
        <f>IFERROR(VLOOKUP($H$2&amp;"_"&amp;$B26,HELPER,COLUMNS($B$12:AR26),0),"")</f>
        <v/>
      </c>
      <c r="AS26" s="83" t="str">
        <f>IFERROR(VLOOKUP($H$2&amp;"_"&amp;$B26,HELPER,COLUMNS($B$12:AS26),0),"")</f>
        <v/>
      </c>
      <c r="AT26" s="83" t="str">
        <f>IFERROR(VLOOKUP($H$2&amp;"_"&amp;$B26,HELPER,COLUMNS($B$12:AT26),0),"")</f>
        <v/>
      </c>
      <c r="AU26" s="83" t="str">
        <f>IFERROR(VLOOKUP($H$2&amp;"_"&amp;$B26,HELPER,COLUMNS($B$12:AU26),0),"")</f>
        <v/>
      </c>
      <c r="AV26" s="83" t="str">
        <f>IFERROR(VLOOKUP($H$2&amp;"_"&amp;$B26,HELPER,COLUMNS($B$12:AV26),0),"")</f>
        <v/>
      </c>
      <c r="AW26" s="83" t="str">
        <f>IFERROR(VLOOKUP($H$2&amp;"_"&amp;$B26,HELPER,COLUMNS($B$12:AW26),0),"")</f>
        <v/>
      </c>
      <c r="AX26" s="197" t="str">
        <f t="shared" si="26"/>
        <v/>
      </c>
    </row>
    <row r="27" spans="1:51" ht="27.6" x14ac:dyDescent="0.3">
      <c r="A27" s="37">
        <f t="shared" si="25"/>
        <v>0</v>
      </c>
      <c r="B27" s="210">
        <v>16</v>
      </c>
      <c r="C27" s="433" t="str">
        <f t="shared" si="27"/>
        <v/>
      </c>
      <c r="D27" s="279" t="str">
        <f>IFERROR(VLOOKUP($H$2&amp;"_"&amp;$B27,HELPER,COLUMNS($B$12:D27),0),"")</f>
        <v/>
      </c>
      <c r="E27" s="83" t="str">
        <f>IFERROR(VLOOKUP($H$2&amp;"_"&amp;$B27,HELPER,COLUMNS($B$12:E27),0),"")</f>
        <v/>
      </c>
      <c r="F27" s="83" t="str">
        <f>IFERROR(VLOOKUP($H$2&amp;"_"&amp;$B27,HELPER,COLUMNS($B$12:F27),0),"")</f>
        <v/>
      </c>
      <c r="G27" s="83" t="str">
        <f>IFERROR(VLOOKUP($H$2&amp;"_"&amp;$B27,HELPER,COLUMNS($B$12:G27),0),"")</f>
        <v/>
      </c>
      <c r="H27" s="83" t="str">
        <f>IFERROR(VLOOKUP($H$2&amp;"_"&amp;$B27,HELPER,COLUMNS($B$12:H27),0),"")</f>
        <v/>
      </c>
      <c r="I27" s="83" t="str">
        <f>IFERROR(VLOOKUP($H$2&amp;"_"&amp;$B27,HELPER,COLUMNS($B$12:I27),0),"")</f>
        <v/>
      </c>
      <c r="J27" s="83" t="str">
        <f>IFERROR(VLOOKUP($H$2&amp;"_"&amp;$B27,HELPER,COLUMNS($B$12:J27),0),"")</f>
        <v/>
      </c>
      <c r="K27" s="83" t="str">
        <f>IFERROR(VLOOKUP($H$2&amp;"_"&amp;$B27,HELPER,COLUMNS($B$12:K27),0),"")</f>
        <v/>
      </c>
      <c r="L27" s="83" t="str">
        <f>IFERROR(VLOOKUP($H$2&amp;"_"&amp;$B27,HELPER,COLUMNS($B$12:L27),0),"")</f>
        <v/>
      </c>
      <c r="M27" s="83" t="str">
        <f>IFERROR(VLOOKUP($H$2&amp;"_"&amp;$B27,HELPER,COLUMNS($B$12:M27),0),"")</f>
        <v/>
      </c>
      <c r="N27" s="83" t="str">
        <f>IFERROR(VLOOKUP($H$2&amp;"_"&amp;$B27,HELPER,COLUMNS($B$12:N27),0),"")</f>
        <v/>
      </c>
      <c r="O27" s="83" t="str">
        <f>IFERROR(VLOOKUP($H$2&amp;"_"&amp;$B27,HELPER,COLUMNS($B$12:O27),0),"")</f>
        <v/>
      </c>
      <c r="P27" s="83" t="str">
        <f>IFERROR(VLOOKUP($H$2&amp;"_"&amp;$B27,HELPER,COLUMNS($B$12:P27),0),"")</f>
        <v/>
      </c>
      <c r="Q27" s="83" t="str">
        <f>IFERROR(VLOOKUP($H$2&amp;"_"&amp;$B27,HELPER,COLUMNS($B$12:Q27),0),"")</f>
        <v/>
      </c>
      <c r="R27" s="83" t="str">
        <f>IFERROR(VLOOKUP($H$2&amp;"_"&amp;$B27,HELPER,COLUMNS($B$12:R27),0),"")</f>
        <v/>
      </c>
      <c r="S27" s="83" t="str">
        <f>IFERROR(VLOOKUP($H$2&amp;"_"&amp;$B27,HELPER,COLUMNS($B$12:S27),0),"")</f>
        <v/>
      </c>
      <c r="T27" s="83" t="str">
        <f>IFERROR(VLOOKUP($H$2&amp;"_"&amp;$B27,HELPER,COLUMNS($B$12:T27),0),"")</f>
        <v/>
      </c>
      <c r="U27" s="83" t="str">
        <f>IFERROR(VLOOKUP($H$2&amp;"_"&amp;$B27,HELPER,COLUMNS($B$12:U27),0),"")</f>
        <v/>
      </c>
      <c r="V27" s="83" t="str">
        <f>IFERROR(VLOOKUP($H$2&amp;"_"&amp;$B27,HELPER,COLUMNS($B$12:V27),0),"")</f>
        <v/>
      </c>
      <c r="W27" s="83" t="str">
        <f>IFERROR(VLOOKUP($H$2&amp;"_"&amp;$B27,HELPER,COLUMNS($B$12:W27),0),"")</f>
        <v/>
      </c>
      <c r="X27" s="83" t="str">
        <f>IFERROR(VLOOKUP($H$2&amp;"_"&amp;$B27,HELPER,COLUMNS($B$12:X27),0),"")</f>
        <v/>
      </c>
      <c r="Y27" s="83" t="str">
        <f>IFERROR(VLOOKUP($H$2&amp;"_"&amp;$B27,HELPER,COLUMNS($B$12:Y27),0),"")</f>
        <v/>
      </c>
      <c r="Z27" s="83" t="str">
        <f>IFERROR(VLOOKUP($H$2&amp;"_"&amp;$B27,HELPER,COLUMNS($B$12:Z27),0),"")</f>
        <v/>
      </c>
      <c r="AA27" s="83" t="str">
        <f>IFERROR(VLOOKUP($H$2&amp;"_"&amp;$B27,HELPER,COLUMNS($B$12:AA27),0),"")</f>
        <v/>
      </c>
      <c r="AB27" s="83" t="str">
        <f>IFERROR(VLOOKUP($H$2&amp;"_"&amp;$B27,HELPER,COLUMNS($B$12:AB27),0),"")</f>
        <v/>
      </c>
      <c r="AC27" s="83" t="str">
        <f>IFERROR(VLOOKUP($H$2&amp;"_"&amp;$B27,HELPER,COLUMNS($B$12:AC27),0),"")</f>
        <v/>
      </c>
      <c r="AD27" s="83" t="str">
        <f>IFERROR(VLOOKUP($H$2&amp;"_"&amp;$B27,HELPER,COLUMNS($B$12:AD27),0),"")</f>
        <v/>
      </c>
      <c r="AE27" s="83" t="str">
        <f>IFERROR(VLOOKUP($H$2&amp;"_"&amp;$B27,HELPER,COLUMNS($B$12:AE27),0),"")</f>
        <v/>
      </c>
      <c r="AF27" s="83" t="str">
        <f>IFERROR(VLOOKUP($H$2&amp;"_"&amp;$B27,HELPER,COLUMNS($B$12:AF27),0),"")</f>
        <v/>
      </c>
      <c r="AG27" s="83" t="str">
        <f>IFERROR(VLOOKUP($H$2&amp;"_"&amp;$B27,HELPER,COLUMNS($B$12:AG27),0),"")</f>
        <v/>
      </c>
      <c r="AH27" s="83" t="str">
        <f>IFERROR(VLOOKUP($H$2&amp;"_"&amp;$B27,HELPER,COLUMNS($B$12:AH27),0),"")</f>
        <v/>
      </c>
      <c r="AI27" s="83" t="str">
        <f>IFERROR(VLOOKUP($H$2&amp;"_"&amp;$B27,HELPER,COLUMNS($B$12:AI27),0),"")</f>
        <v/>
      </c>
      <c r="AJ27" s="83" t="str">
        <f>IFERROR(VLOOKUP($H$2&amp;"_"&amp;$B27,HELPER,COLUMNS($B$12:AJ27),0),"")</f>
        <v/>
      </c>
      <c r="AK27" s="83" t="str">
        <f>IFERROR(VLOOKUP($H$2&amp;"_"&amp;$B27,HELPER,COLUMNS($B$12:AK27),0),"")</f>
        <v/>
      </c>
      <c r="AL27" s="83" t="str">
        <f>IFERROR(VLOOKUP($H$2&amp;"_"&amp;$B27,HELPER,COLUMNS($B$12:AL27),0),"")</f>
        <v/>
      </c>
      <c r="AM27" s="83" t="str">
        <f>IFERROR(VLOOKUP($H$2&amp;"_"&amp;$B27,HELPER,COLUMNS($B$12:AM27),0),"")</f>
        <v/>
      </c>
      <c r="AN27" s="83" t="str">
        <f>IFERROR(VLOOKUP($H$2&amp;"_"&amp;$B27,HELPER,COLUMNS($B$12:AN27),0),"")</f>
        <v/>
      </c>
      <c r="AO27" s="83" t="str">
        <f>IFERROR(VLOOKUP($H$2&amp;"_"&amp;$B27,HELPER,COLUMNS($B$12:AO27),0),"")</f>
        <v/>
      </c>
      <c r="AP27" s="83" t="str">
        <f>IFERROR(VLOOKUP($H$2&amp;"_"&amp;$B27,HELPER,COLUMNS($B$12:AP27),0),"")</f>
        <v/>
      </c>
      <c r="AQ27" s="83" t="str">
        <f>IFERROR(VLOOKUP($H$2&amp;"_"&amp;$B27,HELPER,COLUMNS($B$12:AQ27),0),"")</f>
        <v/>
      </c>
      <c r="AR27" s="83" t="str">
        <f>IFERROR(VLOOKUP($H$2&amp;"_"&amp;$B27,HELPER,COLUMNS($B$12:AR27),0),"")</f>
        <v/>
      </c>
      <c r="AS27" s="83" t="str">
        <f>IFERROR(VLOOKUP($H$2&amp;"_"&amp;$B27,HELPER,COLUMNS($B$12:AS27),0),"")</f>
        <v/>
      </c>
      <c r="AT27" s="83" t="str">
        <f>IFERROR(VLOOKUP($H$2&amp;"_"&amp;$B27,HELPER,COLUMNS($B$12:AT27),0),"")</f>
        <v/>
      </c>
      <c r="AU27" s="83" t="str">
        <f>IFERROR(VLOOKUP($H$2&amp;"_"&amp;$B27,HELPER,COLUMNS($B$12:AU27),0),"")</f>
        <v/>
      </c>
      <c r="AV27" s="83" t="str">
        <f>IFERROR(VLOOKUP($H$2&amp;"_"&amp;$B27,HELPER,COLUMNS($B$12:AV27),0),"")</f>
        <v/>
      </c>
      <c r="AW27" s="83" t="str">
        <f>IFERROR(VLOOKUP($H$2&amp;"_"&amp;$B27,HELPER,COLUMNS($B$12:AW27),0),"")</f>
        <v/>
      </c>
      <c r="AX27" s="197" t="str">
        <f t="shared" si="26"/>
        <v/>
      </c>
    </row>
    <row r="28" spans="1:51" ht="27.6" x14ac:dyDescent="0.3">
      <c r="A28" s="37">
        <f t="shared" si="25"/>
        <v>0</v>
      </c>
      <c r="B28" s="210">
        <v>17</v>
      </c>
      <c r="C28" s="433" t="str">
        <f t="shared" si="27"/>
        <v/>
      </c>
      <c r="D28" s="279" t="str">
        <f>IFERROR(VLOOKUP($H$2&amp;"_"&amp;$B28,HELPER,COLUMNS($B$12:D28),0),"")</f>
        <v/>
      </c>
      <c r="E28" s="83" t="str">
        <f>IFERROR(VLOOKUP($H$2&amp;"_"&amp;$B28,HELPER,COLUMNS($B$12:E28),0),"")</f>
        <v/>
      </c>
      <c r="F28" s="83" t="str">
        <f>IFERROR(VLOOKUP($H$2&amp;"_"&amp;$B28,HELPER,COLUMNS($B$12:F28),0),"")</f>
        <v/>
      </c>
      <c r="G28" s="83" t="str">
        <f>IFERROR(VLOOKUP($H$2&amp;"_"&amp;$B28,HELPER,COLUMNS($B$12:G28),0),"")</f>
        <v/>
      </c>
      <c r="H28" s="83" t="str">
        <f>IFERROR(VLOOKUP($H$2&amp;"_"&amp;$B28,HELPER,COLUMNS($B$12:H28),0),"")</f>
        <v/>
      </c>
      <c r="I28" s="83" t="str">
        <f>IFERROR(VLOOKUP($H$2&amp;"_"&amp;$B28,HELPER,COLUMNS($B$12:I28),0),"")</f>
        <v/>
      </c>
      <c r="J28" s="83" t="str">
        <f>IFERROR(VLOOKUP($H$2&amp;"_"&amp;$B28,HELPER,COLUMNS($B$12:J28),0),"")</f>
        <v/>
      </c>
      <c r="K28" s="83" t="str">
        <f>IFERROR(VLOOKUP($H$2&amp;"_"&amp;$B28,HELPER,COLUMNS($B$12:K28),0),"")</f>
        <v/>
      </c>
      <c r="L28" s="83" t="str">
        <f>IFERROR(VLOOKUP($H$2&amp;"_"&amp;$B28,HELPER,COLUMNS($B$12:L28),0),"")</f>
        <v/>
      </c>
      <c r="M28" s="83" t="str">
        <f>IFERROR(VLOOKUP($H$2&amp;"_"&amp;$B28,HELPER,COLUMNS($B$12:M28),0),"")</f>
        <v/>
      </c>
      <c r="N28" s="83" t="str">
        <f>IFERROR(VLOOKUP($H$2&amp;"_"&amp;$B28,HELPER,COLUMNS($B$12:N28),0),"")</f>
        <v/>
      </c>
      <c r="O28" s="83" t="str">
        <f>IFERROR(VLOOKUP($H$2&amp;"_"&amp;$B28,HELPER,COLUMNS($B$12:O28),0),"")</f>
        <v/>
      </c>
      <c r="P28" s="83" t="str">
        <f>IFERROR(VLOOKUP($H$2&amp;"_"&amp;$B28,HELPER,COLUMNS($B$12:P28),0),"")</f>
        <v/>
      </c>
      <c r="Q28" s="83" t="str">
        <f>IFERROR(VLOOKUP($H$2&amp;"_"&amp;$B28,HELPER,COLUMNS($B$12:Q28),0),"")</f>
        <v/>
      </c>
      <c r="R28" s="83" t="str">
        <f>IFERROR(VLOOKUP($H$2&amp;"_"&amp;$B28,HELPER,COLUMNS($B$12:R28),0),"")</f>
        <v/>
      </c>
      <c r="S28" s="83" t="str">
        <f>IFERROR(VLOOKUP($H$2&amp;"_"&amp;$B28,HELPER,COLUMNS($B$12:S28),0),"")</f>
        <v/>
      </c>
      <c r="T28" s="83" t="str">
        <f>IFERROR(VLOOKUP($H$2&amp;"_"&amp;$B28,HELPER,COLUMNS($B$12:T28),0),"")</f>
        <v/>
      </c>
      <c r="U28" s="83" t="str">
        <f>IFERROR(VLOOKUP($H$2&amp;"_"&amp;$B28,HELPER,COLUMNS($B$12:U28),0),"")</f>
        <v/>
      </c>
      <c r="V28" s="83" t="str">
        <f>IFERROR(VLOOKUP($H$2&amp;"_"&amp;$B28,HELPER,COLUMNS($B$12:V28),0),"")</f>
        <v/>
      </c>
      <c r="W28" s="83" t="str">
        <f>IFERROR(VLOOKUP($H$2&amp;"_"&amp;$B28,HELPER,COLUMNS($B$12:W28),0),"")</f>
        <v/>
      </c>
      <c r="X28" s="83" t="str">
        <f>IFERROR(VLOOKUP($H$2&amp;"_"&amp;$B28,HELPER,COLUMNS($B$12:X28),0),"")</f>
        <v/>
      </c>
      <c r="Y28" s="83" t="str">
        <f>IFERROR(VLOOKUP($H$2&amp;"_"&amp;$B28,HELPER,COLUMNS($B$12:Y28),0),"")</f>
        <v/>
      </c>
      <c r="Z28" s="83" t="str">
        <f>IFERROR(VLOOKUP($H$2&amp;"_"&amp;$B28,HELPER,COLUMNS($B$12:Z28),0),"")</f>
        <v/>
      </c>
      <c r="AA28" s="83" t="str">
        <f>IFERROR(VLOOKUP($H$2&amp;"_"&amp;$B28,HELPER,COLUMNS($B$12:AA28),0),"")</f>
        <v/>
      </c>
      <c r="AB28" s="83" t="str">
        <f>IFERROR(VLOOKUP($H$2&amp;"_"&amp;$B28,HELPER,COLUMNS($B$12:AB28),0),"")</f>
        <v/>
      </c>
      <c r="AC28" s="83" t="str">
        <f>IFERROR(VLOOKUP($H$2&amp;"_"&amp;$B28,HELPER,COLUMNS($B$12:AC28),0),"")</f>
        <v/>
      </c>
      <c r="AD28" s="83" t="str">
        <f>IFERROR(VLOOKUP($H$2&amp;"_"&amp;$B28,HELPER,COLUMNS($B$12:AD28),0),"")</f>
        <v/>
      </c>
      <c r="AE28" s="83" t="str">
        <f>IFERROR(VLOOKUP($H$2&amp;"_"&amp;$B28,HELPER,COLUMNS($B$12:AE28),0),"")</f>
        <v/>
      </c>
      <c r="AF28" s="83" t="str">
        <f>IFERROR(VLOOKUP($H$2&amp;"_"&amp;$B28,HELPER,COLUMNS($B$12:AF28),0),"")</f>
        <v/>
      </c>
      <c r="AG28" s="83" t="str">
        <f>IFERROR(VLOOKUP($H$2&amp;"_"&amp;$B28,HELPER,COLUMNS($B$12:AG28),0),"")</f>
        <v/>
      </c>
      <c r="AH28" s="83" t="str">
        <f>IFERROR(VLOOKUP($H$2&amp;"_"&amp;$B28,HELPER,COLUMNS($B$12:AH28),0),"")</f>
        <v/>
      </c>
      <c r="AI28" s="83" t="str">
        <f>IFERROR(VLOOKUP($H$2&amp;"_"&amp;$B28,HELPER,COLUMNS($B$12:AI28),0),"")</f>
        <v/>
      </c>
      <c r="AJ28" s="83" t="str">
        <f>IFERROR(VLOOKUP($H$2&amp;"_"&amp;$B28,HELPER,COLUMNS($B$12:AJ28),0),"")</f>
        <v/>
      </c>
      <c r="AK28" s="83" t="str">
        <f>IFERROR(VLOOKUP($H$2&amp;"_"&amp;$B28,HELPER,COLUMNS($B$12:AK28),0),"")</f>
        <v/>
      </c>
      <c r="AL28" s="83" t="str">
        <f>IFERROR(VLOOKUP($H$2&amp;"_"&amp;$B28,HELPER,COLUMNS($B$12:AL28),0),"")</f>
        <v/>
      </c>
      <c r="AM28" s="83" t="str">
        <f>IFERROR(VLOOKUP($H$2&amp;"_"&amp;$B28,HELPER,COLUMNS($B$12:AM28),0),"")</f>
        <v/>
      </c>
      <c r="AN28" s="83" t="str">
        <f>IFERROR(VLOOKUP($H$2&amp;"_"&amp;$B28,HELPER,COLUMNS($B$12:AN28),0),"")</f>
        <v/>
      </c>
      <c r="AO28" s="83" t="str">
        <f>IFERROR(VLOOKUP($H$2&amp;"_"&amp;$B28,HELPER,COLUMNS($B$12:AO28),0),"")</f>
        <v/>
      </c>
      <c r="AP28" s="83" t="str">
        <f>IFERROR(VLOOKUP($H$2&amp;"_"&amp;$B28,HELPER,COLUMNS($B$12:AP28),0),"")</f>
        <v/>
      </c>
      <c r="AQ28" s="83" t="str">
        <f>IFERROR(VLOOKUP($H$2&amp;"_"&amp;$B28,HELPER,COLUMNS($B$12:AQ28),0),"")</f>
        <v/>
      </c>
      <c r="AR28" s="83" t="str">
        <f>IFERROR(VLOOKUP($H$2&amp;"_"&amp;$B28,HELPER,COLUMNS($B$12:AR28),0),"")</f>
        <v/>
      </c>
      <c r="AS28" s="83" t="str">
        <f>IFERROR(VLOOKUP($H$2&amp;"_"&amp;$B28,HELPER,COLUMNS($B$12:AS28),0),"")</f>
        <v/>
      </c>
      <c r="AT28" s="83" t="str">
        <f>IFERROR(VLOOKUP($H$2&amp;"_"&amp;$B28,HELPER,COLUMNS($B$12:AT28),0),"")</f>
        <v/>
      </c>
      <c r="AU28" s="83" t="str">
        <f>IFERROR(VLOOKUP($H$2&amp;"_"&amp;$B28,HELPER,COLUMNS($B$12:AU28),0),"")</f>
        <v/>
      </c>
      <c r="AV28" s="83" t="str">
        <f>IFERROR(VLOOKUP($H$2&amp;"_"&amp;$B28,HELPER,COLUMNS($B$12:AV28),0),"")</f>
        <v/>
      </c>
      <c r="AW28" s="83" t="str">
        <f>IFERROR(VLOOKUP($H$2&amp;"_"&amp;$B28,HELPER,COLUMNS($B$12:AW28),0),"")</f>
        <v/>
      </c>
      <c r="AX28" s="197" t="str">
        <f t="shared" si="26"/>
        <v/>
      </c>
    </row>
    <row r="29" spans="1:51" ht="27.6" x14ac:dyDescent="0.3">
      <c r="A29" s="37">
        <f t="shared" si="25"/>
        <v>0</v>
      </c>
      <c r="B29" s="210">
        <v>18</v>
      </c>
      <c r="C29" s="433" t="str">
        <f t="shared" si="27"/>
        <v/>
      </c>
      <c r="D29" s="279" t="str">
        <f>IFERROR(VLOOKUP($H$2&amp;"_"&amp;$B29,HELPER,COLUMNS($B$12:D29),0),"")</f>
        <v/>
      </c>
      <c r="E29" s="83" t="str">
        <f>IFERROR(VLOOKUP($H$2&amp;"_"&amp;$B29,HELPER,COLUMNS($B$12:E29),0),"")</f>
        <v/>
      </c>
      <c r="F29" s="83" t="str">
        <f>IFERROR(VLOOKUP($H$2&amp;"_"&amp;$B29,HELPER,COLUMNS($B$12:F29),0),"")</f>
        <v/>
      </c>
      <c r="G29" s="83" t="str">
        <f>IFERROR(VLOOKUP($H$2&amp;"_"&amp;$B29,HELPER,COLUMNS($B$12:G29),0),"")</f>
        <v/>
      </c>
      <c r="H29" s="83" t="str">
        <f>IFERROR(VLOOKUP($H$2&amp;"_"&amp;$B29,HELPER,COLUMNS($B$12:H29),0),"")</f>
        <v/>
      </c>
      <c r="I29" s="83" t="str">
        <f>IFERROR(VLOOKUP($H$2&amp;"_"&amp;$B29,HELPER,COLUMNS($B$12:I29),0),"")</f>
        <v/>
      </c>
      <c r="J29" s="83" t="str">
        <f>IFERROR(VLOOKUP($H$2&amp;"_"&amp;$B29,HELPER,COLUMNS($B$12:J29),0),"")</f>
        <v/>
      </c>
      <c r="K29" s="83" t="str">
        <f>IFERROR(VLOOKUP($H$2&amp;"_"&amp;$B29,HELPER,COLUMNS($B$12:K29),0),"")</f>
        <v/>
      </c>
      <c r="L29" s="83" t="str">
        <f>IFERROR(VLOOKUP($H$2&amp;"_"&amp;$B29,HELPER,COLUMNS($B$12:L29),0),"")</f>
        <v/>
      </c>
      <c r="M29" s="83" t="str">
        <f>IFERROR(VLOOKUP($H$2&amp;"_"&amp;$B29,HELPER,COLUMNS($B$12:M29),0),"")</f>
        <v/>
      </c>
      <c r="N29" s="83" t="str">
        <f>IFERROR(VLOOKUP($H$2&amp;"_"&amp;$B29,HELPER,COLUMNS($B$12:N29),0),"")</f>
        <v/>
      </c>
      <c r="O29" s="83" t="str">
        <f>IFERROR(VLOOKUP($H$2&amp;"_"&amp;$B29,HELPER,COLUMNS($B$12:O29),0),"")</f>
        <v/>
      </c>
      <c r="P29" s="83" t="str">
        <f>IFERROR(VLOOKUP($H$2&amp;"_"&amp;$B29,HELPER,COLUMNS($B$12:P29),0),"")</f>
        <v/>
      </c>
      <c r="Q29" s="83" t="str">
        <f>IFERROR(VLOOKUP($H$2&amp;"_"&amp;$B29,HELPER,COLUMNS($B$12:Q29),0),"")</f>
        <v/>
      </c>
      <c r="R29" s="83" t="str">
        <f>IFERROR(VLOOKUP($H$2&amp;"_"&amp;$B29,HELPER,COLUMNS($B$12:R29),0),"")</f>
        <v/>
      </c>
      <c r="S29" s="83" t="str">
        <f>IFERROR(VLOOKUP($H$2&amp;"_"&amp;$B29,HELPER,COLUMNS($B$12:S29),0),"")</f>
        <v/>
      </c>
      <c r="T29" s="83" t="str">
        <f>IFERROR(VLOOKUP($H$2&amp;"_"&amp;$B29,HELPER,COLUMNS($B$12:T29),0),"")</f>
        <v/>
      </c>
      <c r="U29" s="83" t="str">
        <f>IFERROR(VLOOKUP($H$2&amp;"_"&amp;$B29,HELPER,COLUMNS($B$12:U29),0),"")</f>
        <v/>
      </c>
      <c r="V29" s="83" t="str">
        <f>IFERROR(VLOOKUP($H$2&amp;"_"&amp;$B29,HELPER,COLUMNS($B$12:V29),0),"")</f>
        <v/>
      </c>
      <c r="W29" s="83" t="str">
        <f>IFERROR(VLOOKUP($H$2&amp;"_"&amp;$B29,HELPER,COLUMNS($B$12:W29),0),"")</f>
        <v/>
      </c>
      <c r="X29" s="83" t="str">
        <f>IFERROR(VLOOKUP($H$2&amp;"_"&amp;$B29,HELPER,COLUMNS($B$12:X29),0),"")</f>
        <v/>
      </c>
      <c r="Y29" s="83" t="str">
        <f>IFERROR(VLOOKUP($H$2&amp;"_"&amp;$B29,HELPER,COLUMNS($B$12:Y29),0),"")</f>
        <v/>
      </c>
      <c r="Z29" s="83" t="str">
        <f>IFERROR(VLOOKUP($H$2&amp;"_"&amp;$B29,HELPER,COLUMNS($B$12:Z29),0),"")</f>
        <v/>
      </c>
      <c r="AA29" s="83" t="str">
        <f>IFERROR(VLOOKUP($H$2&amp;"_"&amp;$B29,HELPER,COLUMNS($B$12:AA29),0),"")</f>
        <v/>
      </c>
      <c r="AB29" s="83" t="str">
        <f>IFERROR(VLOOKUP($H$2&amp;"_"&amp;$B29,HELPER,COLUMNS($B$12:AB29),0),"")</f>
        <v/>
      </c>
      <c r="AC29" s="83" t="str">
        <f>IFERROR(VLOOKUP($H$2&amp;"_"&amp;$B29,HELPER,COLUMNS($B$12:AC29),0),"")</f>
        <v/>
      </c>
      <c r="AD29" s="83" t="str">
        <f>IFERROR(VLOOKUP($H$2&amp;"_"&amp;$B29,HELPER,COLUMNS($B$12:AD29),0),"")</f>
        <v/>
      </c>
      <c r="AE29" s="83" t="str">
        <f>IFERROR(VLOOKUP($H$2&amp;"_"&amp;$B29,HELPER,COLUMNS($B$12:AE29),0),"")</f>
        <v/>
      </c>
      <c r="AF29" s="83" t="str">
        <f>IFERROR(VLOOKUP($H$2&amp;"_"&amp;$B29,HELPER,COLUMNS($B$12:AF29),0),"")</f>
        <v/>
      </c>
      <c r="AG29" s="83" t="str">
        <f>IFERROR(VLOOKUP($H$2&amp;"_"&amp;$B29,HELPER,COLUMNS($B$12:AG29),0),"")</f>
        <v/>
      </c>
      <c r="AH29" s="83" t="str">
        <f>IFERROR(VLOOKUP($H$2&amp;"_"&amp;$B29,HELPER,COLUMNS($B$12:AH29),0),"")</f>
        <v/>
      </c>
      <c r="AI29" s="83" t="str">
        <f>IFERROR(VLOOKUP($H$2&amp;"_"&amp;$B29,HELPER,COLUMNS($B$12:AI29),0),"")</f>
        <v/>
      </c>
      <c r="AJ29" s="83" t="str">
        <f>IFERROR(VLOOKUP($H$2&amp;"_"&amp;$B29,HELPER,COLUMNS($B$12:AJ29),0),"")</f>
        <v/>
      </c>
      <c r="AK29" s="83" t="str">
        <f>IFERROR(VLOOKUP($H$2&amp;"_"&amp;$B29,HELPER,COLUMNS($B$12:AK29),0),"")</f>
        <v/>
      </c>
      <c r="AL29" s="83" t="str">
        <f>IFERROR(VLOOKUP($H$2&amp;"_"&amp;$B29,HELPER,COLUMNS($B$12:AL29),0),"")</f>
        <v/>
      </c>
      <c r="AM29" s="83" t="str">
        <f>IFERROR(VLOOKUP($H$2&amp;"_"&amp;$B29,HELPER,COLUMNS($B$12:AM29),0),"")</f>
        <v/>
      </c>
      <c r="AN29" s="83" t="str">
        <f>IFERROR(VLOOKUP($H$2&amp;"_"&amp;$B29,HELPER,COLUMNS($B$12:AN29),0),"")</f>
        <v/>
      </c>
      <c r="AO29" s="83" t="str">
        <f>IFERROR(VLOOKUP($H$2&amp;"_"&amp;$B29,HELPER,COLUMNS($B$12:AO29),0),"")</f>
        <v/>
      </c>
      <c r="AP29" s="83" t="str">
        <f>IFERROR(VLOOKUP($H$2&amp;"_"&amp;$B29,HELPER,COLUMNS($B$12:AP29),0),"")</f>
        <v/>
      </c>
      <c r="AQ29" s="83" t="str">
        <f>IFERROR(VLOOKUP($H$2&amp;"_"&amp;$B29,HELPER,COLUMNS($B$12:AQ29),0),"")</f>
        <v/>
      </c>
      <c r="AR29" s="83" t="str">
        <f>IFERROR(VLOOKUP($H$2&amp;"_"&amp;$B29,HELPER,COLUMNS($B$12:AR29),0),"")</f>
        <v/>
      </c>
      <c r="AS29" s="83" t="str">
        <f>IFERROR(VLOOKUP($H$2&amp;"_"&amp;$B29,HELPER,COLUMNS($B$12:AS29),0),"")</f>
        <v/>
      </c>
      <c r="AT29" s="83" t="str">
        <f>IFERROR(VLOOKUP($H$2&amp;"_"&amp;$B29,HELPER,COLUMNS($B$12:AT29),0),"")</f>
        <v/>
      </c>
      <c r="AU29" s="83" t="str">
        <f>IFERROR(VLOOKUP($H$2&amp;"_"&amp;$B29,HELPER,COLUMNS($B$12:AU29),0),"")</f>
        <v/>
      </c>
      <c r="AV29" s="83" t="str">
        <f>IFERROR(VLOOKUP($H$2&amp;"_"&amp;$B29,HELPER,COLUMNS($B$12:AV29),0),"")</f>
        <v/>
      </c>
      <c r="AW29" s="83" t="str">
        <f>IFERROR(VLOOKUP($H$2&amp;"_"&amp;$B29,HELPER,COLUMNS($B$12:AW29),0),"")</f>
        <v/>
      </c>
      <c r="AX29" s="197" t="str">
        <f t="shared" si="26"/>
        <v/>
      </c>
    </row>
    <row r="30" spans="1:51" ht="27.6" x14ac:dyDescent="0.3">
      <c r="A30" s="37">
        <f t="shared" si="25"/>
        <v>0</v>
      </c>
      <c r="B30" s="210">
        <v>19</v>
      </c>
      <c r="C30" s="433" t="str">
        <f t="shared" si="27"/>
        <v/>
      </c>
      <c r="D30" s="279" t="str">
        <f>IFERROR(VLOOKUP($H$2&amp;"_"&amp;$B30,HELPER,COLUMNS($B$12:D30),0),"")</f>
        <v/>
      </c>
      <c r="E30" s="83" t="str">
        <f>IFERROR(VLOOKUP($H$2&amp;"_"&amp;$B30,HELPER,COLUMNS($B$12:E30),0),"")</f>
        <v/>
      </c>
      <c r="F30" s="83" t="str">
        <f>IFERROR(VLOOKUP($H$2&amp;"_"&amp;$B30,HELPER,COLUMNS($B$12:F30),0),"")</f>
        <v/>
      </c>
      <c r="G30" s="83" t="str">
        <f>IFERROR(VLOOKUP($H$2&amp;"_"&amp;$B30,HELPER,COLUMNS($B$12:G30),0),"")</f>
        <v/>
      </c>
      <c r="H30" s="83" t="str">
        <f>IFERROR(VLOOKUP($H$2&amp;"_"&amp;$B30,HELPER,COLUMNS($B$12:H30),0),"")</f>
        <v/>
      </c>
      <c r="I30" s="83" t="str">
        <f>IFERROR(VLOOKUP($H$2&amp;"_"&amp;$B30,HELPER,COLUMNS($B$12:I30),0),"")</f>
        <v/>
      </c>
      <c r="J30" s="83" t="str">
        <f>IFERROR(VLOOKUP($H$2&amp;"_"&amp;$B30,HELPER,COLUMNS($B$12:J30),0),"")</f>
        <v/>
      </c>
      <c r="K30" s="83" t="str">
        <f>IFERROR(VLOOKUP($H$2&amp;"_"&amp;$B30,HELPER,COLUMNS($B$12:K30),0),"")</f>
        <v/>
      </c>
      <c r="L30" s="83" t="str">
        <f>IFERROR(VLOOKUP($H$2&amp;"_"&amp;$B30,HELPER,COLUMNS($B$12:L30),0),"")</f>
        <v/>
      </c>
      <c r="M30" s="83" t="str">
        <f>IFERROR(VLOOKUP($H$2&amp;"_"&amp;$B30,HELPER,COLUMNS($B$12:M30),0),"")</f>
        <v/>
      </c>
      <c r="N30" s="83" t="str">
        <f>IFERROR(VLOOKUP($H$2&amp;"_"&amp;$B30,HELPER,COLUMNS($B$12:N30),0),"")</f>
        <v/>
      </c>
      <c r="O30" s="83" t="str">
        <f>IFERROR(VLOOKUP($H$2&amp;"_"&amp;$B30,HELPER,COLUMNS($B$12:O30),0),"")</f>
        <v/>
      </c>
      <c r="P30" s="83" t="str">
        <f>IFERROR(VLOOKUP($H$2&amp;"_"&amp;$B30,HELPER,COLUMNS($B$12:P30),0),"")</f>
        <v/>
      </c>
      <c r="Q30" s="83" t="str">
        <f>IFERROR(VLOOKUP($H$2&amp;"_"&amp;$B30,HELPER,COLUMNS($B$12:Q30),0),"")</f>
        <v/>
      </c>
      <c r="R30" s="83" t="str">
        <f>IFERROR(VLOOKUP($H$2&amp;"_"&amp;$B30,HELPER,COLUMNS($B$12:R30),0),"")</f>
        <v/>
      </c>
      <c r="S30" s="83" t="str">
        <f>IFERROR(VLOOKUP($H$2&amp;"_"&amp;$B30,HELPER,COLUMNS($B$12:S30),0),"")</f>
        <v/>
      </c>
      <c r="T30" s="83" t="str">
        <f>IFERROR(VLOOKUP($H$2&amp;"_"&amp;$B30,HELPER,COLUMNS($B$12:T30),0),"")</f>
        <v/>
      </c>
      <c r="U30" s="83" t="str">
        <f>IFERROR(VLOOKUP($H$2&amp;"_"&amp;$B30,HELPER,COLUMNS($B$12:U30),0),"")</f>
        <v/>
      </c>
      <c r="V30" s="83" t="str">
        <f>IFERROR(VLOOKUP($H$2&amp;"_"&amp;$B30,HELPER,COLUMNS($B$12:V30),0),"")</f>
        <v/>
      </c>
      <c r="W30" s="83" t="str">
        <f>IFERROR(VLOOKUP($H$2&amp;"_"&amp;$B30,HELPER,COLUMNS($B$12:W30),0),"")</f>
        <v/>
      </c>
      <c r="X30" s="83" t="str">
        <f>IFERROR(VLOOKUP($H$2&amp;"_"&amp;$B30,HELPER,COLUMNS($B$12:X30),0),"")</f>
        <v/>
      </c>
      <c r="Y30" s="83" t="str">
        <f>IFERROR(VLOOKUP($H$2&amp;"_"&amp;$B30,HELPER,COLUMNS($B$12:Y30),0),"")</f>
        <v/>
      </c>
      <c r="Z30" s="83" t="str">
        <f>IFERROR(VLOOKUP($H$2&amp;"_"&amp;$B30,HELPER,COLUMNS($B$12:Z30),0),"")</f>
        <v/>
      </c>
      <c r="AA30" s="83" t="str">
        <f>IFERROR(VLOOKUP($H$2&amp;"_"&amp;$B30,HELPER,COLUMNS($B$12:AA30),0),"")</f>
        <v/>
      </c>
      <c r="AB30" s="83" t="str">
        <f>IFERROR(VLOOKUP($H$2&amp;"_"&amp;$B30,HELPER,COLUMNS($B$12:AB30),0),"")</f>
        <v/>
      </c>
      <c r="AC30" s="83" t="str">
        <f>IFERROR(VLOOKUP($H$2&amp;"_"&amp;$B30,HELPER,COLUMNS($B$12:AC30),0),"")</f>
        <v/>
      </c>
      <c r="AD30" s="83" t="str">
        <f>IFERROR(VLOOKUP($H$2&amp;"_"&amp;$B30,HELPER,COLUMNS($B$12:AD30),0),"")</f>
        <v/>
      </c>
      <c r="AE30" s="83" t="str">
        <f>IFERROR(VLOOKUP($H$2&amp;"_"&amp;$B30,HELPER,COLUMNS($B$12:AE30),0),"")</f>
        <v/>
      </c>
      <c r="AF30" s="83" t="str">
        <f>IFERROR(VLOOKUP($H$2&amp;"_"&amp;$B30,HELPER,COLUMNS($B$12:AF30),0),"")</f>
        <v/>
      </c>
      <c r="AG30" s="83" t="str">
        <f>IFERROR(VLOOKUP($H$2&amp;"_"&amp;$B30,HELPER,COLUMNS($B$12:AG30),0),"")</f>
        <v/>
      </c>
      <c r="AH30" s="83" t="str">
        <f>IFERROR(VLOOKUP($H$2&amp;"_"&amp;$B30,HELPER,COLUMNS($B$12:AH30),0),"")</f>
        <v/>
      </c>
      <c r="AI30" s="83" t="str">
        <f>IFERROR(VLOOKUP($H$2&amp;"_"&amp;$B30,HELPER,COLUMNS($B$12:AI30),0),"")</f>
        <v/>
      </c>
      <c r="AJ30" s="83" t="str">
        <f>IFERROR(VLOOKUP($H$2&amp;"_"&amp;$B30,HELPER,COLUMNS($B$12:AJ30),0),"")</f>
        <v/>
      </c>
      <c r="AK30" s="83" t="str">
        <f>IFERROR(VLOOKUP($H$2&amp;"_"&amp;$B30,HELPER,COLUMNS($B$12:AK30),0),"")</f>
        <v/>
      </c>
      <c r="AL30" s="83" t="str">
        <f>IFERROR(VLOOKUP($H$2&amp;"_"&amp;$B30,HELPER,COLUMNS($B$12:AL30),0),"")</f>
        <v/>
      </c>
      <c r="AM30" s="83" t="str">
        <f>IFERROR(VLOOKUP($H$2&amp;"_"&amp;$B30,HELPER,COLUMNS($B$12:AM30),0),"")</f>
        <v/>
      </c>
      <c r="AN30" s="83" t="str">
        <f>IFERROR(VLOOKUP($H$2&amp;"_"&amp;$B30,HELPER,COLUMNS($B$12:AN30),0),"")</f>
        <v/>
      </c>
      <c r="AO30" s="83" t="str">
        <f>IFERROR(VLOOKUP($H$2&amp;"_"&amp;$B30,HELPER,COLUMNS($B$12:AO30),0),"")</f>
        <v/>
      </c>
      <c r="AP30" s="83" t="str">
        <f>IFERROR(VLOOKUP($H$2&amp;"_"&amp;$B30,HELPER,COLUMNS($B$12:AP30),0),"")</f>
        <v/>
      </c>
      <c r="AQ30" s="83" t="str">
        <f>IFERROR(VLOOKUP($H$2&amp;"_"&amp;$B30,HELPER,COLUMNS($B$12:AQ30),0),"")</f>
        <v/>
      </c>
      <c r="AR30" s="83" t="str">
        <f>IFERROR(VLOOKUP($H$2&amp;"_"&amp;$B30,HELPER,COLUMNS($B$12:AR30),0),"")</f>
        <v/>
      </c>
      <c r="AS30" s="83" t="str">
        <f>IFERROR(VLOOKUP($H$2&amp;"_"&amp;$B30,HELPER,COLUMNS($B$12:AS30),0),"")</f>
        <v/>
      </c>
      <c r="AT30" s="83" t="str">
        <f>IFERROR(VLOOKUP($H$2&amp;"_"&amp;$B30,HELPER,COLUMNS($B$12:AT30),0),"")</f>
        <v/>
      </c>
      <c r="AU30" s="83" t="str">
        <f>IFERROR(VLOOKUP($H$2&amp;"_"&amp;$B30,HELPER,COLUMNS($B$12:AU30),0),"")</f>
        <v/>
      </c>
      <c r="AV30" s="83" t="str">
        <f>IFERROR(VLOOKUP($H$2&amp;"_"&amp;$B30,HELPER,COLUMNS($B$12:AV30),0),"")</f>
        <v/>
      </c>
      <c r="AW30" s="83" t="str">
        <f>IFERROR(VLOOKUP($H$2&amp;"_"&amp;$B30,HELPER,COLUMNS($B$12:AW30),0),"")</f>
        <v/>
      </c>
      <c r="AX30" s="197" t="str">
        <f t="shared" si="26"/>
        <v/>
      </c>
    </row>
    <row r="31" spans="1:51" ht="27.6" x14ac:dyDescent="0.3">
      <c r="A31" s="37">
        <f t="shared" si="25"/>
        <v>0</v>
      </c>
      <c r="B31" s="210">
        <v>20</v>
      </c>
      <c r="C31" s="433" t="str">
        <f t="shared" si="27"/>
        <v/>
      </c>
      <c r="D31" s="279" t="str">
        <f>IFERROR(VLOOKUP($H$2&amp;"_"&amp;$B31,HELPER,COLUMNS($B$12:D31),0),"")</f>
        <v/>
      </c>
      <c r="E31" s="83" t="str">
        <f>IFERROR(VLOOKUP($H$2&amp;"_"&amp;$B31,HELPER,COLUMNS($B$12:E31),0),"")</f>
        <v/>
      </c>
      <c r="F31" s="83" t="str">
        <f>IFERROR(VLOOKUP($H$2&amp;"_"&amp;$B31,HELPER,COLUMNS($B$12:F31),0),"")</f>
        <v/>
      </c>
      <c r="G31" s="83" t="str">
        <f>IFERROR(VLOOKUP($H$2&amp;"_"&amp;$B31,HELPER,COLUMNS($B$12:G31),0),"")</f>
        <v/>
      </c>
      <c r="H31" s="83" t="str">
        <f>IFERROR(VLOOKUP($H$2&amp;"_"&amp;$B31,HELPER,COLUMNS($B$12:H31),0),"")</f>
        <v/>
      </c>
      <c r="I31" s="83" t="str">
        <f>IFERROR(VLOOKUP($H$2&amp;"_"&amp;$B31,HELPER,COLUMNS($B$12:I31),0),"")</f>
        <v/>
      </c>
      <c r="J31" s="83" t="str">
        <f>IFERROR(VLOOKUP($H$2&amp;"_"&amp;$B31,HELPER,COLUMNS($B$12:J31),0),"")</f>
        <v/>
      </c>
      <c r="K31" s="83" t="str">
        <f>IFERROR(VLOOKUP($H$2&amp;"_"&amp;$B31,HELPER,COLUMNS($B$12:K31),0),"")</f>
        <v/>
      </c>
      <c r="L31" s="83" t="str">
        <f>IFERROR(VLOOKUP($H$2&amp;"_"&amp;$B31,HELPER,COLUMNS($B$12:L31),0),"")</f>
        <v/>
      </c>
      <c r="M31" s="83" t="str">
        <f>IFERROR(VLOOKUP($H$2&amp;"_"&amp;$B31,HELPER,COLUMNS($B$12:M31),0),"")</f>
        <v/>
      </c>
      <c r="N31" s="83" t="str">
        <f>IFERROR(VLOOKUP($H$2&amp;"_"&amp;$B31,HELPER,COLUMNS($B$12:N31),0),"")</f>
        <v/>
      </c>
      <c r="O31" s="83" t="str">
        <f>IFERROR(VLOOKUP($H$2&amp;"_"&amp;$B31,HELPER,COLUMNS($B$12:O31),0),"")</f>
        <v/>
      </c>
      <c r="P31" s="83" t="str">
        <f>IFERROR(VLOOKUP($H$2&amp;"_"&amp;$B31,HELPER,COLUMNS($B$12:P31),0),"")</f>
        <v/>
      </c>
      <c r="Q31" s="83" t="str">
        <f>IFERROR(VLOOKUP($H$2&amp;"_"&amp;$B31,HELPER,COLUMNS($B$12:Q31),0),"")</f>
        <v/>
      </c>
      <c r="R31" s="83" t="str">
        <f>IFERROR(VLOOKUP($H$2&amp;"_"&amp;$B31,HELPER,COLUMNS($B$12:R31),0),"")</f>
        <v/>
      </c>
      <c r="S31" s="83" t="str">
        <f>IFERROR(VLOOKUP($H$2&amp;"_"&amp;$B31,HELPER,COLUMNS($B$12:S31),0),"")</f>
        <v/>
      </c>
      <c r="T31" s="83" t="str">
        <f>IFERROR(VLOOKUP($H$2&amp;"_"&amp;$B31,HELPER,COLUMNS($B$12:T31),0),"")</f>
        <v/>
      </c>
      <c r="U31" s="83" t="str">
        <f>IFERROR(VLOOKUP($H$2&amp;"_"&amp;$B31,HELPER,COLUMNS($B$12:U31),0),"")</f>
        <v/>
      </c>
      <c r="V31" s="83" t="str">
        <f>IFERROR(VLOOKUP($H$2&amp;"_"&amp;$B31,HELPER,COLUMNS($B$12:V31),0),"")</f>
        <v/>
      </c>
      <c r="W31" s="83" t="str">
        <f>IFERROR(VLOOKUP($H$2&amp;"_"&amp;$B31,HELPER,COLUMNS($B$12:W31),0),"")</f>
        <v/>
      </c>
      <c r="X31" s="83" t="str">
        <f>IFERROR(VLOOKUP($H$2&amp;"_"&amp;$B31,HELPER,COLUMNS($B$12:X31),0),"")</f>
        <v/>
      </c>
      <c r="Y31" s="83" t="str">
        <f>IFERROR(VLOOKUP($H$2&amp;"_"&amp;$B31,HELPER,COLUMNS($B$12:Y31),0),"")</f>
        <v/>
      </c>
      <c r="Z31" s="83" t="str">
        <f>IFERROR(VLOOKUP($H$2&amp;"_"&amp;$B31,HELPER,COLUMNS($B$12:Z31),0),"")</f>
        <v/>
      </c>
      <c r="AA31" s="83" t="str">
        <f>IFERROR(VLOOKUP($H$2&amp;"_"&amp;$B31,HELPER,COLUMNS($B$12:AA31),0),"")</f>
        <v/>
      </c>
      <c r="AB31" s="83" t="str">
        <f>IFERROR(VLOOKUP($H$2&amp;"_"&amp;$B31,HELPER,COLUMNS($B$12:AB31),0),"")</f>
        <v/>
      </c>
      <c r="AC31" s="83" t="str">
        <f>IFERROR(VLOOKUP($H$2&amp;"_"&amp;$B31,HELPER,COLUMNS($B$12:AC31),0),"")</f>
        <v/>
      </c>
      <c r="AD31" s="83" t="str">
        <f>IFERROR(VLOOKUP($H$2&amp;"_"&amp;$B31,HELPER,COLUMNS($B$12:AD31),0),"")</f>
        <v/>
      </c>
      <c r="AE31" s="83" t="str">
        <f>IFERROR(VLOOKUP($H$2&amp;"_"&amp;$B31,HELPER,COLUMNS($B$12:AE31),0),"")</f>
        <v/>
      </c>
      <c r="AF31" s="83" t="str">
        <f>IFERROR(VLOOKUP($H$2&amp;"_"&amp;$B31,HELPER,COLUMNS($B$12:AF31),0),"")</f>
        <v/>
      </c>
      <c r="AG31" s="83" t="str">
        <f>IFERROR(VLOOKUP($H$2&amp;"_"&amp;$B31,HELPER,COLUMNS($B$12:AG31),0),"")</f>
        <v/>
      </c>
      <c r="AH31" s="83" t="str">
        <f>IFERROR(VLOOKUP($H$2&amp;"_"&amp;$B31,HELPER,COLUMNS($B$12:AH31),0),"")</f>
        <v/>
      </c>
      <c r="AI31" s="83" t="str">
        <f>IFERROR(VLOOKUP($H$2&amp;"_"&amp;$B31,HELPER,COLUMNS($B$12:AI31),0),"")</f>
        <v/>
      </c>
      <c r="AJ31" s="83" t="str">
        <f>IFERROR(VLOOKUP($H$2&amp;"_"&amp;$B31,HELPER,COLUMNS($B$12:AJ31),0),"")</f>
        <v/>
      </c>
      <c r="AK31" s="83" t="str">
        <f>IFERROR(VLOOKUP($H$2&amp;"_"&amp;$B31,HELPER,COLUMNS($B$12:AK31),0),"")</f>
        <v/>
      </c>
      <c r="AL31" s="83" t="str">
        <f>IFERROR(VLOOKUP($H$2&amp;"_"&amp;$B31,HELPER,COLUMNS($B$12:AL31),0),"")</f>
        <v/>
      </c>
      <c r="AM31" s="83" t="str">
        <f>IFERROR(VLOOKUP($H$2&amp;"_"&amp;$B31,HELPER,COLUMNS($B$12:AM31),0),"")</f>
        <v/>
      </c>
      <c r="AN31" s="83" t="str">
        <f>IFERROR(VLOOKUP($H$2&amp;"_"&amp;$B31,HELPER,COLUMNS($B$12:AN31),0),"")</f>
        <v/>
      </c>
      <c r="AO31" s="83" t="str">
        <f>IFERROR(VLOOKUP($H$2&amp;"_"&amp;$B31,HELPER,COLUMNS($B$12:AO31),0),"")</f>
        <v/>
      </c>
      <c r="AP31" s="83" t="str">
        <f>IFERROR(VLOOKUP($H$2&amp;"_"&amp;$B31,HELPER,COLUMNS($B$12:AP31),0),"")</f>
        <v/>
      </c>
      <c r="AQ31" s="83" t="str">
        <f>IFERROR(VLOOKUP($H$2&amp;"_"&amp;$B31,HELPER,COLUMNS($B$12:AQ31),0),"")</f>
        <v/>
      </c>
      <c r="AR31" s="83" t="str">
        <f>IFERROR(VLOOKUP($H$2&amp;"_"&amp;$B31,HELPER,COLUMNS($B$12:AR31),0),"")</f>
        <v/>
      </c>
      <c r="AS31" s="83" t="str">
        <f>IFERROR(VLOOKUP($H$2&amp;"_"&amp;$B31,HELPER,COLUMNS($B$12:AS31),0),"")</f>
        <v/>
      </c>
      <c r="AT31" s="83" t="str">
        <f>IFERROR(VLOOKUP($H$2&amp;"_"&amp;$B31,HELPER,COLUMNS($B$12:AT31),0),"")</f>
        <v/>
      </c>
      <c r="AU31" s="83" t="str">
        <f>IFERROR(VLOOKUP($H$2&amp;"_"&amp;$B31,HELPER,COLUMNS($B$12:AU31),0),"")</f>
        <v/>
      </c>
      <c r="AV31" s="83" t="str">
        <f>IFERROR(VLOOKUP($H$2&amp;"_"&amp;$B31,HELPER,COLUMNS($B$12:AV31),0),"")</f>
        <v/>
      </c>
      <c r="AW31" s="83" t="str">
        <f>IFERROR(VLOOKUP($H$2&amp;"_"&amp;$B31,HELPER,COLUMNS($B$12:AW31),0),"")</f>
        <v/>
      </c>
      <c r="AX31" s="197" t="str">
        <f t="shared" si="26"/>
        <v/>
      </c>
    </row>
    <row r="32" spans="1:51" ht="27.6" x14ac:dyDescent="0.3">
      <c r="A32" s="37">
        <f t="shared" si="25"/>
        <v>0</v>
      </c>
      <c r="B32" s="210">
        <v>21</v>
      </c>
      <c r="C32" s="433" t="str">
        <f t="shared" si="27"/>
        <v/>
      </c>
      <c r="D32" s="279" t="str">
        <f>IFERROR(VLOOKUP($H$2&amp;"_"&amp;$B32,HELPER,COLUMNS($B$12:D32),0),"")</f>
        <v/>
      </c>
      <c r="E32" s="83" t="str">
        <f>IFERROR(VLOOKUP($H$2&amp;"_"&amp;$B32,HELPER,COLUMNS($B$12:E32),0),"")</f>
        <v/>
      </c>
      <c r="F32" s="83" t="str">
        <f>IFERROR(VLOOKUP($H$2&amp;"_"&amp;$B32,HELPER,COLUMNS($B$12:F32),0),"")</f>
        <v/>
      </c>
      <c r="G32" s="83" t="str">
        <f>IFERROR(VLOOKUP($H$2&amp;"_"&amp;$B32,HELPER,COLUMNS($B$12:G32),0),"")</f>
        <v/>
      </c>
      <c r="H32" s="83" t="str">
        <f>IFERROR(VLOOKUP($H$2&amp;"_"&amp;$B32,HELPER,COLUMNS($B$12:H32),0),"")</f>
        <v/>
      </c>
      <c r="I32" s="83" t="str">
        <f>IFERROR(VLOOKUP($H$2&amp;"_"&amp;$B32,HELPER,COLUMNS($B$12:I32),0),"")</f>
        <v/>
      </c>
      <c r="J32" s="83" t="str">
        <f>IFERROR(VLOOKUP($H$2&amp;"_"&amp;$B32,HELPER,COLUMNS($B$12:J32),0),"")</f>
        <v/>
      </c>
      <c r="K32" s="83" t="str">
        <f>IFERROR(VLOOKUP($H$2&amp;"_"&amp;$B32,HELPER,COLUMNS($B$12:K32),0),"")</f>
        <v/>
      </c>
      <c r="L32" s="83" t="str">
        <f>IFERROR(VLOOKUP($H$2&amp;"_"&amp;$B32,HELPER,COLUMNS($B$12:L32),0),"")</f>
        <v/>
      </c>
      <c r="M32" s="83" t="str">
        <f>IFERROR(VLOOKUP($H$2&amp;"_"&amp;$B32,HELPER,COLUMNS($B$12:M32),0),"")</f>
        <v/>
      </c>
      <c r="N32" s="83" t="str">
        <f>IFERROR(VLOOKUP($H$2&amp;"_"&amp;$B32,HELPER,COLUMNS($B$12:N32),0),"")</f>
        <v/>
      </c>
      <c r="O32" s="83" t="str">
        <f>IFERROR(VLOOKUP($H$2&amp;"_"&amp;$B32,HELPER,COLUMNS($B$12:O32),0),"")</f>
        <v/>
      </c>
      <c r="P32" s="83" t="str">
        <f>IFERROR(VLOOKUP($H$2&amp;"_"&amp;$B32,HELPER,COLUMNS($B$12:P32),0),"")</f>
        <v/>
      </c>
      <c r="Q32" s="83" t="str">
        <f>IFERROR(VLOOKUP($H$2&amp;"_"&amp;$B32,HELPER,COLUMNS($B$12:Q32),0),"")</f>
        <v/>
      </c>
      <c r="R32" s="83" t="str">
        <f>IFERROR(VLOOKUP($H$2&amp;"_"&amp;$B32,HELPER,COLUMNS($B$12:R32),0),"")</f>
        <v/>
      </c>
      <c r="S32" s="83" t="str">
        <f>IFERROR(VLOOKUP($H$2&amp;"_"&amp;$B32,HELPER,COLUMNS($B$12:S32),0),"")</f>
        <v/>
      </c>
      <c r="T32" s="83" t="str">
        <f>IFERROR(VLOOKUP($H$2&amp;"_"&amp;$B32,HELPER,COLUMNS($B$12:T32),0),"")</f>
        <v/>
      </c>
      <c r="U32" s="83" t="str">
        <f>IFERROR(VLOOKUP($H$2&amp;"_"&amp;$B32,HELPER,COLUMNS($B$12:U32),0),"")</f>
        <v/>
      </c>
      <c r="V32" s="83" t="str">
        <f>IFERROR(VLOOKUP($H$2&amp;"_"&amp;$B32,HELPER,COLUMNS($B$12:V32),0),"")</f>
        <v/>
      </c>
      <c r="W32" s="83" t="str">
        <f>IFERROR(VLOOKUP($H$2&amp;"_"&amp;$B32,HELPER,COLUMNS($B$12:W32),0),"")</f>
        <v/>
      </c>
      <c r="X32" s="83" t="str">
        <f>IFERROR(VLOOKUP($H$2&amp;"_"&amp;$B32,HELPER,COLUMNS($B$12:X32),0),"")</f>
        <v/>
      </c>
      <c r="Y32" s="83" t="str">
        <f>IFERROR(VLOOKUP($H$2&amp;"_"&amp;$B32,HELPER,COLUMNS($B$12:Y32),0),"")</f>
        <v/>
      </c>
      <c r="Z32" s="83" t="str">
        <f>IFERROR(VLOOKUP($H$2&amp;"_"&amp;$B32,HELPER,COLUMNS($B$12:Z32),0),"")</f>
        <v/>
      </c>
      <c r="AA32" s="83" t="str">
        <f>IFERROR(VLOOKUP($H$2&amp;"_"&amp;$B32,HELPER,COLUMNS($B$12:AA32),0),"")</f>
        <v/>
      </c>
      <c r="AB32" s="83" t="str">
        <f>IFERROR(VLOOKUP($H$2&amp;"_"&amp;$B32,HELPER,COLUMNS($B$12:AB32),0),"")</f>
        <v/>
      </c>
      <c r="AC32" s="83" t="str">
        <f>IFERROR(VLOOKUP($H$2&amp;"_"&amp;$B32,HELPER,COLUMNS($B$12:AC32),0),"")</f>
        <v/>
      </c>
      <c r="AD32" s="83" t="str">
        <f>IFERROR(VLOOKUP($H$2&amp;"_"&amp;$B32,HELPER,COLUMNS($B$12:AD32),0),"")</f>
        <v/>
      </c>
      <c r="AE32" s="83" t="str">
        <f>IFERROR(VLOOKUP($H$2&amp;"_"&amp;$B32,HELPER,COLUMNS($B$12:AE32),0),"")</f>
        <v/>
      </c>
      <c r="AF32" s="83" t="str">
        <f>IFERROR(VLOOKUP($H$2&amp;"_"&amp;$B32,HELPER,COLUMNS($B$12:AF32),0),"")</f>
        <v/>
      </c>
      <c r="AG32" s="83" t="str">
        <f>IFERROR(VLOOKUP($H$2&amp;"_"&amp;$B32,HELPER,COLUMNS($B$12:AG32),0),"")</f>
        <v/>
      </c>
      <c r="AH32" s="83" t="str">
        <f>IFERROR(VLOOKUP($H$2&amp;"_"&amp;$B32,HELPER,COLUMNS($B$12:AH32),0),"")</f>
        <v/>
      </c>
      <c r="AI32" s="83" t="str">
        <f>IFERROR(VLOOKUP($H$2&amp;"_"&amp;$B32,HELPER,COLUMNS($B$12:AI32),0),"")</f>
        <v/>
      </c>
      <c r="AJ32" s="83" t="str">
        <f>IFERROR(VLOOKUP($H$2&amp;"_"&amp;$B32,HELPER,COLUMNS($B$12:AJ32),0),"")</f>
        <v/>
      </c>
      <c r="AK32" s="83" t="str">
        <f>IFERROR(VLOOKUP($H$2&amp;"_"&amp;$B32,HELPER,COLUMNS($B$12:AK32),0),"")</f>
        <v/>
      </c>
      <c r="AL32" s="83" t="str">
        <f>IFERROR(VLOOKUP($H$2&amp;"_"&amp;$B32,HELPER,COLUMNS($B$12:AL32),0),"")</f>
        <v/>
      </c>
      <c r="AM32" s="83" t="str">
        <f>IFERROR(VLOOKUP($H$2&amp;"_"&amp;$B32,HELPER,COLUMNS($B$12:AM32),0),"")</f>
        <v/>
      </c>
      <c r="AN32" s="83" t="str">
        <f>IFERROR(VLOOKUP($H$2&amp;"_"&amp;$B32,HELPER,COLUMNS($B$12:AN32),0),"")</f>
        <v/>
      </c>
      <c r="AO32" s="83" t="str">
        <f>IFERROR(VLOOKUP($H$2&amp;"_"&amp;$B32,HELPER,COLUMNS($B$12:AO32),0),"")</f>
        <v/>
      </c>
      <c r="AP32" s="83" t="str">
        <f>IFERROR(VLOOKUP($H$2&amp;"_"&amp;$B32,HELPER,COLUMNS($B$12:AP32),0),"")</f>
        <v/>
      </c>
      <c r="AQ32" s="83" t="str">
        <f>IFERROR(VLOOKUP($H$2&amp;"_"&amp;$B32,HELPER,COLUMNS($B$12:AQ32),0),"")</f>
        <v/>
      </c>
      <c r="AR32" s="83" t="str">
        <f>IFERROR(VLOOKUP($H$2&amp;"_"&amp;$B32,HELPER,COLUMNS($B$12:AR32),0),"")</f>
        <v/>
      </c>
      <c r="AS32" s="83" t="str">
        <f>IFERROR(VLOOKUP($H$2&amp;"_"&amp;$B32,HELPER,COLUMNS($B$12:AS32),0),"")</f>
        <v/>
      </c>
      <c r="AT32" s="83" t="str">
        <f>IFERROR(VLOOKUP($H$2&amp;"_"&amp;$B32,HELPER,COLUMNS($B$12:AT32),0),"")</f>
        <v/>
      </c>
      <c r="AU32" s="83" t="str">
        <f>IFERROR(VLOOKUP($H$2&amp;"_"&amp;$B32,HELPER,COLUMNS($B$12:AU32),0),"")</f>
        <v/>
      </c>
      <c r="AV32" s="83" t="str">
        <f>IFERROR(VLOOKUP($H$2&amp;"_"&amp;$B32,HELPER,COLUMNS($B$12:AV32),0),"")</f>
        <v/>
      </c>
      <c r="AW32" s="83" t="str">
        <f>IFERROR(VLOOKUP($H$2&amp;"_"&amp;$B32,HELPER,COLUMNS($B$12:AW32),0),"")</f>
        <v/>
      </c>
      <c r="AX32" s="197" t="str">
        <f t="shared" si="26"/>
        <v/>
      </c>
    </row>
    <row r="33" spans="1:50" ht="27.6" x14ac:dyDescent="0.3">
      <c r="A33" s="37">
        <f t="shared" si="25"/>
        <v>0</v>
      </c>
      <c r="B33" s="210">
        <v>22</v>
      </c>
      <c r="C33" s="433" t="str">
        <f t="shared" si="27"/>
        <v/>
      </c>
      <c r="D33" s="279" t="str">
        <f>IFERROR(VLOOKUP($H$2&amp;"_"&amp;$B33,HELPER,COLUMNS($B$12:D33),0),"")</f>
        <v/>
      </c>
      <c r="E33" s="83" t="str">
        <f>IFERROR(VLOOKUP($H$2&amp;"_"&amp;$B33,HELPER,COLUMNS($B$12:E33),0),"")</f>
        <v/>
      </c>
      <c r="F33" s="83" t="str">
        <f>IFERROR(VLOOKUP($H$2&amp;"_"&amp;$B33,HELPER,COLUMNS($B$12:F33),0),"")</f>
        <v/>
      </c>
      <c r="G33" s="83" t="str">
        <f>IFERROR(VLOOKUP($H$2&amp;"_"&amp;$B33,HELPER,COLUMNS($B$12:G33),0),"")</f>
        <v/>
      </c>
      <c r="H33" s="83" t="str">
        <f>IFERROR(VLOOKUP($H$2&amp;"_"&amp;$B33,HELPER,COLUMNS($B$12:H33),0),"")</f>
        <v/>
      </c>
      <c r="I33" s="83" t="str">
        <f>IFERROR(VLOOKUP($H$2&amp;"_"&amp;$B33,HELPER,COLUMNS($B$12:I33),0),"")</f>
        <v/>
      </c>
      <c r="J33" s="83" t="str">
        <f>IFERROR(VLOOKUP($H$2&amp;"_"&amp;$B33,HELPER,COLUMNS($B$12:J33),0),"")</f>
        <v/>
      </c>
      <c r="K33" s="83" t="str">
        <f>IFERROR(VLOOKUP($H$2&amp;"_"&amp;$B33,HELPER,COLUMNS($B$12:K33),0),"")</f>
        <v/>
      </c>
      <c r="L33" s="83" t="str">
        <f>IFERROR(VLOOKUP($H$2&amp;"_"&amp;$B33,HELPER,COLUMNS($B$12:L33),0),"")</f>
        <v/>
      </c>
      <c r="M33" s="83" t="str">
        <f>IFERROR(VLOOKUP($H$2&amp;"_"&amp;$B33,HELPER,COLUMNS($B$12:M33),0),"")</f>
        <v/>
      </c>
      <c r="N33" s="83" t="str">
        <f>IFERROR(VLOOKUP($H$2&amp;"_"&amp;$B33,HELPER,COLUMNS($B$12:N33),0),"")</f>
        <v/>
      </c>
      <c r="O33" s="83" t="str">
        <f>IFERROR(VLOOKUP($H$2&amp;"_"&amp;$B33,HELPER,COLUMNS($B$12:O33),0),"")</f>
        <v/>
      </c>
      <c r="P33" s="83" t="str">
        <f>IFERROR(VLOOKUP($H$2&amp;"_"&amp;$B33,HELPER,COLUMNS($B$12:P33),0),"")</f>
        <v/>
      </c>
      <c r="Q33" s="83" t="str">
        <f>IFERROR(VLOOKUP($H$2&amp;"_"&amp;$B33,HELPER,COLUMNS($B$12:Q33),0),"")</f>
        <v/>
      </c>
      <c r="R33" s="83" t="str">
        <f>IFERROR(VLOOKUP($H$2&amp;"_"&amp;$B33,HELPER,COLUMNS($B$12:R33),0),"")</f>
        <v/>
      </c>
      <c r="S33" s="83" t="str">
        <f>IFERROR(VLOOKUP($H$2&amp;"_"&amp;$B33,HELPER,COLUMNS($B$12:S33),0),"")</f>
        <v/>
      </c>
      <c r="T33" s="83" t="str">
        <f>IFERROR(VLOOKUP($H$2&amp;"_"&amp;$B33,HELPER,COLUMNS($B$12:T33),0),"")</f>
        <v/>
      </c>
      <c r="U33" s="83" t="str">
        <f>IFERROR(VLOOKUP($H$2&amp;"_"&amp;$B33,HELPER,COLUMNS($B$12:U33),0),"")</f>
        <v/>
      </c>
      <c r="V33" s="83" t="str">
        <f>IFERROR(VLOOKUP($H$2&amp;"_"&amp;$B33,HELPER,COLUMNS($B$12:V33),0),"")</f>
        <v/>
      </c>
      <c r="W33" s="83" t="str">
        <f>IFERROR(VLOOKUP($H$2&amp;"_"&amp;$B33,HELPER,COLUMNS($B$12:W33),0),"")</f>
        <v/>
      </c>
      <c r="X33" s="83" t="str">
        <f>IFERROR(VLOOKUP($H$2&amp;"_"&amp;$B33,HELPER,COLUMNS($B$12:X33),0),"")</f>
        <v/>
      </c>
      <c r="Y33" s="83" t="str">
        <f>IFERROR(VLOOKUP($H$2&amp;"_"&amp;$B33,HELPER,COLUMNS($B$12:Y33),0),"")</f>
        <v/>
      </c>
      <c r="Z33" s="83" t="str">
        <f>IFERROR(VLOOKUP($H$2&amp;"_"&amp;$B33,HELPER,COLUMNS($B$12:Z33),0),"")</f>
        <v/>
      </c>
      <c r="AA33" s="83" t="str">
        <f>IFERROR(VLOOKUP($H$2&amp;"_"&amp;$B33,HELPER,COLUMNS($B$12:AA33),0),"")</f>
        <v/>
      </c>
      <c r="AB33" s="83" t="str">
        <f>IFERROR(VLOOKUP($H$2&amp;"_"&amp;$B33,HELPER,COLUMNS($B$12:AB33),0),"")</f>
        <v/>
      </c>
      <c r="AC33" s="83" t="str">
        <f>IFERROR(VLOOKUP($H$2&amp;"_"&amp;$B33,HELPER,COLUMNS($B$12:AC33),0),"")</f>
        <v/>
      </c>
      <c r="AD33" s="83" t="str">
        <f>IFERROR(VLOOKUP($H$2&amp;"_"&amp;$B33,HELPER,COLUMNS($B$12:AD33),0),"")</f>
        <v/>
      </c>
      <c r="AE33" s="83" t="str">
        <f>IFERROR(VLOOKUP($H$2&amp;"_"&amp;$B33,HELPER,COLUMNS($B$12:AE33),0),"")</f>
        <v/>
      </c>
      <c r="AF33" s="83" t="str">
        <f>IFERROR(VLOOKUP($H$2&amp;"_"&amp;$B33,HELPER,COLUMNS($B$12:AF33),0),"")</f>
        <v/>
      </c>
      <c r="AG33" s="83" t="str">
        <f>IFERROR(VLOOKUP($H$2&amp;"_"&amp;$B33,HELPER,COLUMNS($B$12:AG33),0),"")</f>
        <v/>
      </c>
      <c r="AH33" s="83" t="str">
        <f>IFERROR(VLOOKUP($H$2&amp;"_"&amp;$B33,HELPER,COLUMNS($B$12:AH33),0),"")</f>
        <v/>
      </c>
      <c r="AI33" s="83" t="str">
        <f>IFERROR(VLOOKUP($H$2&amp;"_"&amp;$B33,HELPER,COLUMNS($B$12:AI33),0),"")</f>
        <v/>
      </c>
      <c r="AJ33" s="83" t="str">
        <f>IFERROR(VLOOKUP($H$2&amp;"_"&amp;$B33,HELPER,COLUMNS($B$12:AJ33),0),"")</f>
        <v/>
      </c>
      <c r="AK33" s="83" t="str">
        <f>IFERROR(VLOOKUP($H$2&amp;"_"&amp;$B33,HELPER,COLUMNS($B$12:AK33),0),"")</f>
        <v/>
      </c>
      <c r="AL33" s="83" t="str">
        <f>IFERROR(VLOOKUP($H$2&amp;"_"&amp;$B33,HELPER,COLUMNS($B$12:AL33),0),"")</f>
        <v/>
      </c>
      <c r="AM33" s="83" t="str">
        <f>IFERROR(VLOOKUP($H$2&amp;"_"&amp;$B33,HELPER,COLUMNS($B$12:AM33),0),"")</f>
        <v/>
      </c>
      <c r="AN33" s="83" t="str">
        <f>IFERROR(VLOOKUP($H$2&amp;"_"&amp;$B33,HELPER,COLUMNS($B$12:AN33),0),"")</f>
        <v/>
      </c>
      <c r="AO33" s="83" t="str">
        <f>IFERROR(VLOOKUP($H$2&amp;"_"&amp;$B33,HELPER,COLUMNS($B$12:AO33),0),"")</f>
        <v/>
      </c>
      <c r="AP33" s="83" t="str">
        <f>IFERROR(VLOOKUP($H$2&amp;"_"&amp;$B33,HELPER,COLUMNS($B$12:AP33),0),"")</f>
        <v/>
      </c>
      <c r="AQ33" s="83" t="str">
        <f>IFERROR(VLOOKUP($H$2&amp;"_"&amp;$B33,HELPER,COLUMNS($B$12:AQ33),0),"")</f>
        <v/>
      </c>
      <c r="AR33" s="83" t="str">
        <f>IFERROR(VLOOKUP($H$2&amp;"_"&amp;$B33,HELPER,COLUMNS($B$12:AR33),0),"")</f>
        <v/>
      </c>
      <c r="AS33" s="83" t="str">
        <f>IFERROR(VLOOKUP($H$2&amp;"_"&amp;$B33,HELPER,COLUMNS($B$12:AS33),0),"")</f>
        <v/>
      </c>
      <c r="AT33" s="83" t="str">
        <f>IFERROR(VLOOKUP($H$2&amp;"_"&amp;$B33,HELPER,COLUMNS($B$12:AT33),0),"")</f>
        <v/>
      </c>
      <c r="AU33" s="83" t="str">
        <f>IFERROR(VLOOKUP($H$2&amp;"_"&amp;$B33,HELPER,COLUMNS($B$12:AU33),0),"")</f>
        <v/>
      </c>
      <c r="AV33" s="83" t="str">
        <f>IFERROR(VLOOKUP($H$2&amp;"_"&amp;$B33,HELPER,COLUMNS($B$12:AV33),0),"")</f>
        <v/>
      </c>
      <c r="AW33" s="83" t="str">
        <f>IFERROR(VLOOKUP($H$2&amp;"_"&amp;$B33,HELPER,COLUMNS($B$12:AW33),0),"")</f>
        <v/>
      </c>
      <c r="AX33" s="197" t="str">
        <f t="shared" si="26"/>
        <v/>
      </c>
    </row>
    <row r="34" spans="1:50" ht="27.6" x14ac:dyDescent="0.3">
      <c r="A34" s="37">
        <f t="shared" si="25"/>
        <v>0</v>
      </c>
      <c r="B34" s="210">
        <v>23</v>
      </c>
      <c r="C34" s="433" t="str">
        <f t="shared" si="27"/>
        <v/>
      </c>
      <c r="D34" s="279" t="str">
        <f>IFERROR(VLOOKUP($H$2&amp;"_"&amp;$B34,HELPER,COLUMNS($B$12:D34),0),"")</f>
        <v/>
      </c>
      <c r="E34" s="83" t="str">
        <f>IFERROR(VLOOKUP($H$2&amp;"_"&amp;$B34,HELPER,COLUMNS($B$12:E34),0),"")</f>
        <v/>
      </c>
      <c r="F34" s="83" t="str">
        <f>IFERROR(VLOOKUP($H$2&amp;"_"&amp;$B34,HELPER,COLUMNS($B$12:F34),0),"")</f>
        <v/>
      </c>
      <c r="G34" s="83" t="str">
        <f>IFERROR(VLOOKUP($H$2&amp;"_"&amp;$B34,HELPER,COLUMNS($B$12:G34),0),"")</f>
        <v/>
      </c>
      <c r="H34" s="83" t="str">
        <f>IFERROR(VLOOKUP($H$2&amp;"_"&amp;$B34,HELPER,COLUMNS($B$12:H34),0),"")</f>
        <v/>
      </c>
      <c r="I34" s="83" t="str">
        <f>IFERROR(VLOOKUP($H$2&amp;"_"&amp;$B34,HELPER,COLUMNS($B$12:I34),0),"")</f>
        <v/>
      </c>
      <c r="J34" s="83" t="str">
        <f>IFERROR(VLOOKUP($H$2&amp;"_"&amp;$B34,HELPER,COLUMNS($B$12:J34),0),"")</f>
        <v/>
      </c>
      <c r="K34" s="83" t="str">
        <f>IFERROR(VLOOKUP($H$2&amp;"_"&amp;$B34,HELPER,COLUMNS($B$12:K34),0),"")</f>
        <v/>
      </c>
      <c r="L34" s="83" t="str">
        <f>IFERROR(VLOOKUP($H$2&amp;"_"&amp;$B34,HELPER,COLUMNS($B$12:L34),0),"")</f>
        <v/>
      </c>
      <c r="M34" s="83" t="str">
        <f>IFERROR(VLOOKUP($H$2&amp;"_"&amp;$B34,HELPER,COLUMNS($B$12:M34),0),"")</f>
        <v/>
      </c>
      <c r="N34" s="83" t="str">
        <f>IFERROR(VLOOKUP($H$2&amp;"_"&amp;$B34,HELPER,COLUMNS($B$12:N34),0),"")</f>
        <v/>
      </c>
      <c r="O34" s="83" t="str">
        <f>IFERROR(VLOOKUP($H$2&amp;"_"&amp;$B34,HELPER,COLUMNS($B$12:O34),0),"")</f>
        <v/>
      </c>
      <c r="P34" s="83" t="str">
        <f>IFERROR(VLOOKUP($H$2&amp;"_"&amp;$B34,HELPER,COLUMNS($B$12:P34),0),"")</f>
        <v/>
      </c>
      <c r="Q34" s="83" t="str">
        <f>IFERROR(VLOOKUP($H$2&amp;"_"&amp;$B34,HELPER,COLUMNS($B$12:Q34),0),"")</f>
        <v/>
      </c>
      <c r="R34" s="83" t="str">
        <f>IFERROR(VLOOKUP($H$2&amp;"_"&amp;$B34,HELPER,COLUMNS($B$12:R34),0),"")</f>
        <v/>
      </c>
      <c r="S34" s="83" t="str">
        <f>IFERROR(VLOOKUP($H$2&amp;"_"&amp;$B34,HELPER,COLUMNS($B$12:S34),0),"")</f>
        <v/>
      </c>
      <c r="T34" s="83" t="str">
        <f>IFERROR(VLOOKUP($H$2&amp;"_"&amp;$B34,HELPER,COLUMNS($B$12:T34),0),"")</f>
        <v/>
      </c>
      <c r="U34" s="83" t="str">
        <f>IFERROR(VLOOKUP($H$2&amp;"_"&amp;$B34,HELPER,COLUMNS($B$12:U34),0),"")</f>
        <v/>
      </c>
      <c r="V34" s="83" t="str">
        <f>IFERROR(VLOOKUP($H$2&amp;"_"&amp;$B34,HELPER,COLUMNS($B$12:V34),0),"")</f>
        <v/>
      </c>
      <c r="W34" s="83" t="str">
        <f>IFERROR(VLOOKUP($H$2&amp;"_"&amp;$B34,HELPER,COLUMNS($B$12:W34),0),"")</f>
        <v/>
      </c>
      <c r="X34" s="83" t="str">
        <f>IFERROR(VLOOKUP($H$2&amp;"_"&amp;$B34,HELPER,COLUMNS($B$12:X34),0),"")</f>
        <v/>
      </c>
      <c r="Y34" s="83" t="str">
        <f>IFERROR(VLOOKUP($H$2&amp;"_"&amp;$B34,HELPER,COLUMNS($B$12:Y34),0),"")</f>
        <v/>
      </c>
      <c r="Z34" s="83" t="str">
        <f>IFERROR(VLOOKUP($H$2&amp;"_"&amp;$B34,HELPER,COLUMNS($B$12:Z34),0),"")</f>
        <v/>
      </c>
      <c r="AA34" s="83" t="str">
        <f>IFERROR(VLOOKUP($H$2&amp;"_"&amp;$B34,HELPER,COLUMNS($B$12:AA34),0),"")</f>
        <v/>
      </c>
      <c r="AB34" s="83" t="str">
        <f>IFERROR(VLOOKUP($H$2&amp;"_"&amp;$B34,HELPER,COLUMNS($B$12:AB34),0),"")</f>
        <v/>
      </c>
      <c r="AC34" s="83" t="str">
        <f>IFERROR(VLOOKUP($H$2&amp;"_"&amp;$B34,HELPER,COLUMNS($B$12:AC34),0),"")</f>
        <v/>
      </c>
      <c r="AD34" s="83" t="str">
        <f>IFERROR(VLOOKUP($H$2&amp;"_"&amp;$B34,HELPER,COLUMNS($B$12:AD34),0),"")</f>
        <v/>
      </c>
      <c r="AE34" s="83" t="str">
        <f>IFERROR(VLOOKUP($H$2&amp;"_"&amp;$B34,HELPER,COLUMNS($B$12:AE34),0),"")</f>
        <v/>
      </c>
      <c r="AF34" s="83" t="str">
        <f>IFERROR(VLOOKUP($H$2&amp;"_"&amp;$B34,HELPER,COLUMNS($B$12:AF34),0),"")</f>
        <v/>
      </c>
      <c r="AG34" s="83" t="str">
        <f>IFERROR(VLOOKUP($H$2&amp;"_"&amp;$B34,HELPER,COLUMNS($B$12:AG34),0),"")</f>
        <v/>
      </c>
      <c r="AH34" s="83" t="str">
        <f>IFERROR(VLOOKUP($H$2&amp;"_"&amp;$B34,HELPER,COLUMNS($B$12:AH34),0),"")</f>
        <v/>
      </c>
      <c r="AI34" s="83" t="str">
        <f>IFERROR(VLOOKUP($H$2&amp;"_"&amp;$B34,HELPER,COLUMNS($B$12:AI34),0),"")</f>
        <v/>
      </c>
      <c r="AJ34" s="83" t="str">
        <f>IFERROR(VLOOKUP($H$2&amp;"_"&amp;$B34,HELPER,COLUMNS($B$12:AJ34),0),"")</f>
        <v/>
      </c>
      <c r="AK34" s="83" t="str">
        <f>IFERROR(VLOOKUP($H$2&amp;"_"&amp;$B34,HELPER,COLUMNS($B$12:AK34),0),"")</f>
        <v/>
      </c>
      <c r="AL34" s="83" t="str">
        <f>IFERROR(VLOOKUP($H$2&amp;"_"&amp;$B34,HELPER,COLUMNS($B$12:AL34),0),"")</f>
        <v/>
      </c>
      <c r="AM34" s="83" t="str">
        <f>IFERROR(VLOOKUP($H$2&amp;"_"&amp;$B34,HELPER,COLUMNS($B$12:AM34),0),"")</f>
        <v/>
      </c>
      <c r="AN34" s="83" t="str">
        <f>IFERROR(VLOOKUP($H$2&amp;"_"&amp;$B34,HELPER,COLUMNS($B$12:AN34),0),"")</f>
        <v/>
      </c>
      <c r="AO34" s="83" t="str">
        <f>IFERROR(VLOOKUP($H$2&amp;"_"&amp;$B34,HELPER,COLUMNS($B$12:AO34),0),"")</f>
        <v/>
      </c>
      <c r="AP34" s="83" t="str">
        <f>IFERROR(VLOOKUP($H$2&amp;"_"&amp;$B34,HELPER,COLUMNS($B$12:AP34),0),"")</f>
        <v/>
      </c>
      <c r="AQ34" s="83" t="str">
        <f>IFERROR(VLOOKUP($H$2&amp;"_"&amp;$B34,HELPER,COLUMNS($B$12:AQ34),0),"")</f>
        <v/>
      </c>
      <c r="AR34" s="83" t="str">
        <f>IFERROR(VLOOKUP($H$2&amp;"_"&amp;$B34,HELPER,COLUMNS($B$12:AR34),0),"")</f>
        <v/>
      </c>
      <c r="AS34" s="83" t="str">
        <f>IFERROR(VLOOKUP($H$2&amp;"_"&amp;$B34,HELPER,COLUMNS($B$12:AS34),0),"")</f>
        <v/>
      </c>
      <c r="AT34" s="83" t="str">
        <f>IFERROR(VLOOKUP($H$2&amp;"_"&amp;$B34,HELPER,COLUMNS($B$12:AT34),0),"")</f>
        <v/>
      </c>
      <c r="AU34" s="83" t="str">
        <f>IFERROR(VLOOKUP($H$2&amp;"_"&amp;$B34,HELPER,COLUMNS($B$12:AU34),0),"")</f>
        <v/>
      </c>
      <c r="AV34" s="83" t="str">
        <f>IFERROR(VLOOKUP($H$2&amp;"_"&amp;$B34,HELPER,COLUMNS($B$12:AV34),0),"")</f>
        <v/>
      </c>
      <c r="AW34" s="83" t="str">
        <f>IFERROR(VLOOKUP($H$2&amp;"_"&amp;$B34,HELPER,COLUMNS($B$12:AW34),0),"")</f>
        <v/>
      </c>
      <c r="AX34" s="197" t="str">
        <f t="shared" si="26"/>
        <v/>
      </c>
    </row>
    <row r="35" spans="1:50" ht="27.6" x14ac:dyDescent="0.3">
      <c r="A35" s="37">
        <f t="shared" si="25"/>
        <v>0</v>
      </c>
      <c r="B35" s="210">
        <v>24</v>
      </c>
      <c r="C35" s="433" t="str">
        <f t="shared" si="27"/>
        <v/>
      </c>
      <c r="D35" s="279" t="str">
        <f>IFERROR(VLOOKUP($H$2&amp;"_"&amp;$B35,HELPER,COLUMNS($B$12:D35),0),"")</f>
        <v/>
      </c>
      <c r="E35" s="83" t="str">
        <f>IFERROR(VLOOKUP($H$2&amp;"_"&amp;$B35,HELPER,COLUMNS($B$12:E35),0),"")</f>
        <v/>
      </c>
      <c r="F35" s="83" t="str">
        <f>IFERROR(VLOOKUP($H$2&amp;"_"&amp;$B35,HELPER,COLUMNS($B$12:F35),0),"")</f>
        <v/>
      </c>
      <c r="G35" s="83" t="str">
        <f>IFERROR(VLOOKUP($H$2&amp;"_"&amp;$B35,HELPER,COLUMNS($B$12:G35),0),"")</f>
        <v/>
      </c>
      <c r="H35" s="83" t="str">
        <f>IFERROR(VLOOKUP($H$2&amp;"_"&amp;$B35,HELPER,COLUMNS($B$12:H35),0),"")</f>
        <v/>
      </c>
      <c r="I35" s="83" t="str">
        <f>IFERROR(VLOOKUP($H$2&amp;"_"&amp;$B35,HELPER,COLUMNS($B$12:I35),0),"")</f>
        <v/>
      </c>
      <c r="J35" s="83" t="str">
        <f>IFERROR(VLOOKUP($H$2&amp;"_"&amp;$B35,HELPER,COLUMNS($B$12:J35),0),"")</f>
        <v/>
      </c>
      <c r="K35" s="83" t="str">
        <f>IFERROR(VLOOKUP($H$2&amp;"_"&amp;$B35,HELPER,COLUMNS($B$12:K35),0),"")</f>
        <v/>
      </c>
      <c r="L35" s="83" t="str">
        <f>IFERROR(VLOOKUP($H$2&amp;"_"&amp;$B35,HELPER,COLUMNS($B$12:L35),0),"")</f>
        <v/>
      </c>
      <c r="M35" s="83" t="str">
        <f>IFERROR(VLOOKUP($H$2&amp;"_"&amp;$B35,HELPER,COLUMNS($B$12:M35),0),"")</f>
        <v/>
      </c>
      <c r="N35" s="83" t="str">
        <f>IFERROR(VLOOKUP($H$2&amp;"_"&amp;$B35,HELPER,COLUMNS($B$12:N35),0),"")</f>
        <v/>
      </c>
      <c r="O35" s="83" t="str">
        <f>IFERROR(VLOOKUP($H$2&amp;"_"&amp;$B35,HELPER,COLUMNS($B$12:O35),0),"")</f>
        <v/>
      </c>
      <c r="P35" s="83" t="str">
        <f>IFERROR(VLOOKUP($H$2&amp;"_"&amp;$B35,HELPER,COLUMNS($B$12:P35),0),"")</f>
        <v/>
      </c>
      <c r="Q35" s="83" t="str">
        <f>IFERROR(VLOOKUP($H$2&amp;"_"&amp;$B35,HELPER,COLUMNS($B$12:Q35),0),"")</f>
        <v/>
      </c>
      <c r="R35" s="83" t="str">
        <f>IFERROR(VLOOKUP($H$2&amp;"_"&amp;$B35,HELPER,COLUMNS($B$12:R35),0),"")</f>
        <v/>
      </c>
      <c r="S35" s="83" t="str">
        <f>IFERROR(VLOOKUP($H$2&amp;"_"&amp;$B35,HELPER,COLUMNS($B$12:S35),0),"")</f>
        <v/>
      </c>
      <c r="T35" s="83" t="str">
        <f>IFERROR(VLOOKUP($H$2&amp;"_"&amp;$B35,HELPER,COLUMNS($B$12:T35),0),"")</f>
        <v/>
      </c>
      <c r="U35" s="83" t="str">
        <f>IFERROR(VLOOKUP($H$2&amp;"_"&amp;$B35,HELPER,COLUMNS($B$12:U35),0),"")</f>
        <v/>
      </c>
      <c r="V35" s="83" t="str">
        <f>IFERROR(VLOOKUP($H$2&amp;"_"&amp;$B35,HELPER,COLUMNS($B$12:V35),0),"")</f>
        <v/>
      </c>
      <c r="W35" s="83" t="str">
        <f>IFERROR(VLOOKUP($H$2&amp;"_"&amp;$B35,HELPER,COLUMNS($B$12:W35),0),"")</f>
        <v/>
      </c>
      <c r="X35" s="83" t="str">
        <f>IFERROR(VLOOKUP($H$2&amp;"_"&amp;$B35,HELPER,COLUMNS($B$12:X35),0),"")</f>
        <v/>
      </c>
      <c r="Y35" s="83" t="str">
        <f>IFERROR(VLOOKUP($H$2&amp;"_"&amp;$B35,HELPER,COLUMNS($B$12:Y35),0),"")</f>
        <v/>
      </c>
      <c r="Z35" s="83" t="str">
        <f>IFERROR(VLOOKUP($H$2&amp;"_"&amp;$B35,HELPER,COLUMNS($B$12:Z35),0),"")</f>
        <v/>
      </c>
      <c r="AA35" s="83" t="str">
        <f>IFERROR(VLOOKUP($H$2&amp;"_"&amp;$B35,HELPER,COLUMNS($B$12:AA35),0),"")</f>
        <v/>
      </c>
      <c r="AB35" s="83" t="str">
        <f>IFERROR(VLOOKUP($H$2&amp;"_"&amp;$B35,HELPER,COLUMNS($B$12:AB35),0),"")</f>
        <v/>
      </c>
      <c r="AC35" s="83" t="str">
        <f>IFERROR(VLOOKUP($H$2&amp;"_"&amp;$B35,HELPER,COLUMNS($B$12:AC35),0),"")</f>
        <v/>
      </c>
      <c r="AD35" s="83" t="str">
        <f>IFERROR(VLOOKUP($H$2&amp;"_"&amp;$B35,HELPER,COLUMNS($B$12:AD35),0),"")</f>
        <v/>
      </c>
      <c r="AE35" s="83" t="str">
        <f>IFERROR(VLOOKUP($H$2&amp;"_"&amp;$B35,HELPER,COLUMNS($B$12:AE35),0),"")</f>
        <v/>
      </c>
      <c r="AF35" s="83" t="str">
        <f>IFERROR(VLOOKUP($H$2&amp;"_"&amp;$B35,HELPER,COLUMNS($B$12:AF35),0),"")</f>
        <v/>
      </c>
      <c r="AG35" s="83" t="str">
        <f>IFERROR(VLOOKUP($H$2&amp;"_"&amp;$B35,HELPER,COLUMNS($B$12:AG35),0),"")</f>
        <v/>
      </c>
      <c r="AH35" s="83" t="str">
        <f>IFERROR(VLOOKUP($H$2&amp;"_"&amp;$B35,HELPER,COLUMNS($B$12:AH35),0),"")</f>
        <v/>
      </c>
      <c r="AI35" s="83" t="str">
        <f>IFERROR(VLOOKUP($H$2&amp;"_"&amp;$B35,HELPER,COLUMNS($B$12:AI35),0),"")</f>
        <v/>
      </c>
      <c r="AJ35" s="83" t="str">
        <f>IFERROR(VLOOKUP($H$2&amp;"_"&amp;$B35,HELPER,COLUMNS($B$12:AJ35),0),"")</f>
        <v/>
      </c>
      <c r="AK35" s="83" t="str">
        <f>IFERROR(VLOOKUP($H$2&amp;"_"&amp;$B35,HELPER,COLUMNS($B$12:AK35),0),"")</f>
        <v/>
      </c>
      <c r="AL35" s="83" t="str">
        <f>IFERROR(VLOOKUP($H$2&amp;"_"&amp;$B35,HELPER,COLUMNS($B$12:AL35),0),"")</f>
        <v/>
      </c>
      <c r="AM35" s="83" t="str">
        <f>IFERROR(VLOOKUP($H$2&amp;"_"&amp;$B35,HELPER,COLUMNS($B$12:AM35),0),"")</f>
        <v/>
      </c>
      <c r="AN35" s="83" t="str">
        <f>IFERROR(VLOOKUP($H$2&amp;"_"&amp;$B35,HELPER,COLUMNS($B$12:AN35),0),"")</f>
        <v/>
      </c>
      <c r="AO35" s="83" t="str">
        <f>IFERROR(VLOOKUP($H$2&amp;"_"&amp;$B35,HELPER,COLUMNS($B$12:AO35),0),"")</f>
        <v/>
      </c>
      <c r="AP35" s="83" t="str">
        <f>IFERROR(VLOOKUP($H$2&amp;"_"&amp;$B35,HELPER,COLUMNS($B$12:AP35),0),"")</f>
        <v/>
      </c>
      <c r="AQ35" s="83" t="str">
        <f>IFERROR(VLOOKUP($H$2&amp;"_"&amp;$B35,HELPER,COLUMNS($B$12:AQ35),0),"")</f>
        <v/>
      </c>
      <c r="AR35" s="83" t="str">
        <f>IFERROR(VLOOKUP($H$2&amp;"_"&amp;$B35,HELPER,COLUMNS($B$12:AR35),0),"")</f>
        <v/>
      </c>
      <c r="AS35" s="83" t="str">
        <f>IFERROR(VLOOKUP($H$2&amp;"_"&amp;$B35,HELPER,COLUMNS($B$12:AS35),0),"")</f>
        <v/>
      </c>
      <c r="AT35" s="83" t="str">
        <f>IFERROR(VLOOKUP($H$2&amp;"_"&amp;$B35,HELPER,COLUMNS($B$12:AT35),0),"")</f>
        <v/>
      </c>
      <c r="AU35" s="83" t="str">
        <f>IFERROR(VLOOKUP($H$2&amp;"_"&amp;$B35,HELPER,COLUMNS($B$12:AU35),0),"")</f>
        <v/>
      </c>
      <c r="AV35" s="83" t="str">
        <f>IFERROR(VLOOKUP($H$2&amp;"_"&amp;$B35,HELPER,COLUMNS($B$12:AV35),0),"")</f>
        <v/>
      </c>
      <c r="AW35" s="83" t="str">
        <f>IFERROR(VLOOKUP($H$2&amp;"_"&amp;$B35,HELPER,COLUMNS($B$12:AW35),0),"")</f>
        <v/>
      </c>
      <c r="AX35" s="197" t="str">
        <f t="shared" si="26"/>
        <v/>
      </c>
    </row>
    <row r="36" spans="1:50" ht="27.6" x14ac:dyDescent="0.3">
      <c r="A36" s="37">
        <f t="shared" si="25"/>
        <v>0</v>
      </c>
      <c r="B36" s="210">
        <v>25</v>
      </c>
      <c r="C36" s="433" t="str">
        <f t="shared" si="27"/>
        <v/>
      </c>
      <c r="D36" s="279" t="str">
        <f>IFERROR(VLOOKUP($H$2&amp;"_"&amp;$B36,HELPER,COLUMNS($B$12:D36),0),"")</f>
        <v/>
      </c>
      <c r="E36" s="83" t="str">
        <f>IFERROR(VLOOKUP($H$2&amp;"_"&amp;$B36,HELPER,COLUMNS($B$12:E36),0),"")</f>
        <v/>
      </c>
      <c r="F36" s="83" t="str">
        <f>IFERROR(VLOOKUP($H$2&amp;"_"&amp;$B36,HELPER,COLUMNS($B$12:F36),0),"")</f>
        <v/>
      </c>
      <c r="G36" s="83" t="str">
        <f>IFERROR(VLOOKUP($H$2&amp;"_"&amp;$B36,HELPER,COLUMNS($B$12:G36),0),"")</f>
        <v/>
      </c>
      <c r="H36" s="83" t="str">
        <f>IFERROR(VLOOKUP($H$2&amp;"_"&amp;$B36,HELPER,COLUMNS($B$12:H36),0),"")</f>
        <v/>
      </c>
      <c r="I36" s="83" t="str">
        <f>IFERROR(VLOOKUP($H$2&amp;"_"&amp;$B36,HELPER,COLUMNS($B$12:I36),0),"")</f>
        <v/>
      </c>
      <c r="J36" s="83" t="str">
        <f>IFERROR(VLOOKUP($H$2&amp;"_"&amp;$B36,HELPER,COLUMNS($B$12:J36),0),"")</f>
        <v/>
      </c>
      <c r="K36" s="83" t="str">
        <f>IFERROR(VLOOKUP($H$2&amp;"_"&amp;$B36,HELPER,COLUMNS($B$12:K36),0),"")</f>
        <v/>
      </c>
      <c r="L36" s="83" t="str">
        <f>IFERROR(VLOOKUP($H$2&amp;"_"&amp;$B36,HELPER,COLUMNS($B$12:L36),0),"")</f>
        <v/>
      </c>
      <c r="M36" s="83" t="str">
        <f>IFERROR(VLOOKUP($H$2&amp;"_"&amp;$B36,HELPER,COLUMNS($B$12:M36),0),"")</f>
        <v/>
      </c>
      <c r="N36" s="83" t="str">
        <f>IFERROR(VLOOKUP($H$2&amp;"_"&amp;$B36,HELPER,COLUMNS($B$12:N36),0),"")</f>
        <v/>
      </c>
      <c r="O36" s="83" t="str">
        <f>IFERROR(VLOOKUP($H$2&amp;"_"&amp;$B36,HELPER,COLUMNS($B$12:O36),0),"")</f>
        <v/>
      </c>
      <c r="P36" s="83" t="str">
        <f>IFERROR(VLOOKUP($H$2&amp;"_"&amp;$B36,HELPER,COLUMNS($B$12:P36),0),"")</f>
        <v/>
      </c>
      <c r="Q36" s="83" t="str">
        <f>IFERROR(VLOOKUP($H$2&amp;"_"&amp;$B36,HELPER,COLUMNS($B$12:Q36),0),"")</f>
        <v/>
      </c>
      <c r="R36" s="83" t="str">
        <f>IFERROR(VLOOKUP($H$2&amp;"_"&amp;$B36,HELPER,COLUMNS($B$12:R36),0),"")</f>
        <v/>
      </c>
      <c r="S36" s="83" t="str">
        <f>IFERROR(VLOOKUP($H$2&amp;"_"&amp;$B36,HELPER,COLUMNS($B$12:S36),0),"")</f>
        <v/>
      </c>
      <c r="T36" s="83" t="str">
        <f>IFERROR(VLOOKUP($H$2&amp;"_"&amp;$B36,HELPER,COLUMNS($B$12:T36),0),"")</f>
        <v/>
      </c>
      <c r="U36" s="83" t="str">
        <f>IFERROR(VLOOKUP($H$2&amp;"_"&amp;$B36,HELPER,COLUMNS($B$12:U36),0),"")</f>
        <v/>
      </c>
      <c r="V36" s="83" t="str">
        <f>IFERROR(VLOOKUP($H$2&amp;"_"&amp;$B36,HELPER,COLUMNS($B$12:V36),0),"")</f>
        <v/>
      </c>
      <c r="W36" s="83" t="str">
        <f>IFERROR(VLOOKUP($H$2&amp;"_"&amp;$B36,HELPER,COLUMNS($B$12:W36),0),"")</f>
        <v/>
      </c>
      <c r="X36" s="83" t="str">
        <f>IFERROR(VLOOKUP($H$2&amp;"_"&amp;$B36,HELPER,COLUMNS($B$12:X36),0),"")</f>
        <v/>
      </c>
      <c r="Y36" s="83" t="str">
        <f>IFERROR(VLOOKUP($H$2&amp;"_"&amp;$B36,HELPER,COLUMNS($B$12:Y36),0),"")</f>
        <v/>
      </c>
      <c r="Z36" s="83" t="str">
        <f>IFERROR(VLOOKUP($H$2&amp;"_"&amp;$B36,HELPER,COLUMNS($B$12:Z36),0),"")</f>
        <v/>
      </c>
      <c r="AA36" s="83" t="str">
        <f>IFERROR(VLOOKUP($H$2&amp;"_"&amp;$B36,HELPER,COLUMNS($B$12:AA36),0),"")</f>
        <v/>
      </c>
      <c r="AB36" s="83" t="str">
        <f>IFERROR(VLOOKUP($H$2&amp;"_"&amp;$B36,HELPER,COLUMNS($B$12:AB36),0),"")</f>
        <v/>
      </c>
      <c r="AC36" s="83" t="str">
        <f>IFERROR(VLOOKUP($H$2&amp;"_"&amp;$B36,HELPER,COLUMNS($B$12:AC36),0),"")</f>
        <v/>
      </c>
      <c r="AD36" s="83" t="str">
        <f>IFERROR(VLOOKUP($H$2&amp;"_"&amp;$B36,HELPER,COLUMNS($B$12:AD36),0),"")</f>
        <v/>
      </c>
      <c r="AE36" s="83" t="str">
        <f>IFERROR(VLOOKUP($H$2&amp;"_"&amp;$B36,HELPER,COLUMNS($B$12:AE36),0),"")</f>
        <v/>
      </c>
      <c r="AF36" s="83" t="str">
        <f>IFERROR(VLOOKUP($H$2&amp;"_"&amp;$B36,HELPER,COLUMNS($B$12:AF36),0),"")</f>
        <v/>
      </c>
      <c r="AG36" s="83" t="str">
        <f>IFERROR(VLOOKUP($H$2&amp;"_"&amp;$B36,HELPER,COLUMNS($B$12:AG36),0),"")</f>
        <v/>
      </c>
      <c r="AH36" s="83" t="str">
        <f>IFERROR(VLOOKUP($H$2&amp;"_"&amp;$B36,HELPER,COLUMNS($B$12:AH36),0),"")</f>
        <v/>
      </c>
      <c r="AI36" s="83" t="str">
        <f>IFERROR(VLOOKUP($H$2&amp;"_"&amp;$B36,HELPER,COLUMNS($B$12:AI36),0),"")</f>
        <v/>
      </c>
      <c r="AJ36" s="83" t="str">
        <f>IFERROR(VLOOKUP($H$2&amp;"_"&amp;$B36,HELPER,COLUMNS($B$12:AJ36),0),"")</f>
        <v/>
      </c>
      <c r="AK36" s="83" t="str">
        <f>IFERROR(VLOOKUP($H$2&amp;"_"&amp;$B36,HELPER,COLUMNS($B$12:AK36),0),"")</f>
        <v/>
      </c>
      <c r="AL36" s="83" t="str">
        <f>IFERROR(VLOOKUP($H$2&amp;"_"&amp;$B36,HELPER,COLUMNS($B$12:AL36),0),"")</f>
        <v/>
      </c>
      <c r="AM36" s="83" t="str">
        <f>IFERROR(VLOOKUP($H$2&amp;"_"&amp;$B36,HELPER,COLUMNS($B$12:AM36),0),"")</f>
        <v/>
      </c>
      <c r="AN36" s="83" t="str">
        <f>IFERROR(VLOOKUP($H$2&amp;"_"&amp;$B36,HELPER,COLUMNS($B$12:AN36),0),"")</f>
        <v/>
      </c>
      <c r="AO36" s="83" t="str">
        <f>IFERROR(VLOOKUP($H$2&amp;"_"&amp;$B36,HELPER,COLUMNS($B$12:AO36),0),"")</f>
        <v/>
      </c>
      <c r="AP36" s="83" t="str">
        <f>IFERROR(VLOOKUP($H$2&amp;"_"&amp;$B36,HELPER,COLUMNS($B$12:AP36),0),"")</f>
        <v/>
      </c>
      <c r="AQ36" s="83" t="str">
        <f>IFERROR(VLOOKUP($H$2&amp;"_"&amp;$B36,HELPER,COLUMNS($B$12:AQ36),0),"")</f>
        <v/>
      </c>
      <c r="AR36" s="83" t="str">
        <f>IFERROR(VLOOKUP($H$2&amp;"_"&amp;$B36,HELPER,COLUMNS($B$12:AR36),0),"")</f>
        <v/>
      </c>
      <c r="AS36" s="83" t="str">
        <f>IFERROR(VLOOKUP($H$2&amp;"_"&amp;$B36,HELPER,COLUMNS($B$12:AS36),0),"")</f>
        <v/>
      </c>
      <c r="AT36" s="83" t="str">
        <f>IFERROR(VLOOKUP($H$2&amp;"_"&amp;$B36,HELPER,COLUMNS($B$12:AT36),0),"")</f>
        <v/>
      </c>
      <c r="AU36" s="83" t="str">
        <f>IFERROR(VLOOKUP($H$2&amp;"_"&amp;$B36,HELPER,COLUMNS($B$12:AU36),0),"")</f>
        <v/>
      </c>
      <c r="AV36" s="83" t="str">
        <f>IFERROR(VLOOKUP($H$2&amp;"_"&amp;$B36,HELPER,COLUMNS($B$12:AV36),0),"")</f>
        <v/>
      </c>
      <c r="AW36" s="83" t="str">
        <f>IFERROR(VLOOKUP($H$2&amp;"_"&amp;$B36,HELPER,COLUMNS($B$12:AW36),0),"")</f>
        <v/>
      </c>
      <c r="AX36" s="197" t="str">
        <f t="shared" si="26"/>
        <v/>
      </c>
    </row>
    <row r="37" spans="1:50" ht="27.6" x14ac:dyDescent="0.3">
      <c r="A37" s="37">
        <f t="shared" si="25"/>
        <v>0</v>
      </c>
      <c r="B37" s="210">
        <v>26</v>
      </c>
      <c r="C37" s="433" t="str">
        <f t="shared" si="27"/>
        <v/>
      </c>
      <c r="D37" s="279" t="str">
        <f>IFERROR(VLOOKUP($H$2&amp;"_"&amp;$B37,HELPER,COLUMNS($B$12:D37),0),"")</f>
        <v/>
      </c>
      <c r="E37" s="83" t="str">
        <f>IFERROR(VLOOKUP($H$2&amp;"_"&amp;$B37,HELPER,COLUMNS($B$12:E37),0),"")</f>
        <v/>
      </c>
      <c r="F37" s="83" t="str">
        <f>IFERROR(VLOOKUP($H$2&amp;"_"&amp;$B37,HELPER,COLUMNS($B$12:F37),0),"")</f>
        <v/>
      </c>
      <c r="G37" s="83" t="str">
        <f>IFERROR(VLOOKUP($H$2&amp;"_"&amp;$B37,HELPER,COLUMNS($B$12:G37),0),"")</f>
        <v/>
      </c>
      <c r="H37" s="83" t="str">
        <f>IFERROR(VLOOKUP($H$2&amp;"_"&amp;$B37,HELPER,COLUMNS($B$12:H37),0),"")</f>
        <v/>
      </c>
      <c r="I37" s="83" t="str">
        <f>IFERROR(VLOOKUP($H$2&amp;"_"&amp;$B37,HELPER,COLUMNS($B$12:I37),0),"")</f>
        <v/>
      </c>
      <c r="J37" s="83" t="str">
        <f>IFERROR(VLOOKUP($H$2&amp;"_"&amp;$B37,HELPER,COLUMNS($B$12:J37),0),"")</f>
        <v/>
      </c>
      <c r="K37" s="83" t="str">
        <f>IFERROR(VLOOKUP($H$2&amp;"_"&amp;$B37,HELPER,COLUMNS($B$12:K37),0),"")</f>
        <v/>
      </c>
      <c r="L37" s="83" t="str">
        <f>IFERROR(VLOOKUP($H$2&amp;"_"&amp;$B37,HELPER,COLUMNS($B$12:L37),0),"")</f>
        <v/>
      </c>
      <c r="M37" s="83" t="str">
        <f>IFERROR(VLOOKUP($H$2&amp;"_"&amp;$B37,HELPER,COLUMNS($B$12:M37),0),"")</f>
        <v/>
      </c>
      <c r="N37" s="83" t="str">
        <f>IFERROR(VLOOKUP($H$2&amp;"_"&amp;$B37,HELPER,COLUMNS($B$12:N37),0),"")</f>
        <v/>
      </c>
      <c r="O37" s="83" t="str">
        <f>IFERROR(VLOOKUP($H$2&amp;"_"&amp;$B37,HELPER,COLUMNS($B$12:O37),0),"")</f>
        <v/>
      </c>
      <c r="P37" s="83" t="str">
        <f>IFERROR(VLOOKUP($H$2&amp;"_"&amp;$B37,HELPER,COLUMNS($B$12:P37),0),"")</f>
        <v/>
      </c>
      <c r="Q37" s="83" t="str">
        <f>IFERROR(VLOOKUP($H$2&amp;"_"&amp;$B37,HELPER,COLUMNS($B$12:Q37),0),"")</f>
        <v/>
      </c>
      <c r="R37" s="83" t="str">
        <f>IFERROR(VLOOKUP($H$2&amp;"_"&amp;$B37,HELPER,COLUMNS($B$12:R37),0),"")</f>
        <v/>
      </c>
      <c r="S37" s="83" t="str">
        <f>IFERROR(VLOOKUP($H$2&amp;"_"&amp;$B37,HELPER,COLUMNS($B$12:S37),0),"")</f>
        <v/>
      </c>
      <c r="T37" s="83" t="str">
        <f>IFERROR(VLOOKUP($H$2&amp;"_"&amp;$B37,HELPER,COLUMNS($B$12:T37),0),"")</f>
        <v/>
      </c>
      <c r="U37" s="83" t="str">
        <f>IFERROR(VLOOKUP($H$2&amp;"_"&amp;$B37,HELPER,COLUMNS($B$12:U37),0),"")</f>
        <v/>
      </c>
      <c r="V37" s="83" t="str">
        <f>IFERROR(VLOOKUP($H$2&amp;"_"&amp;$B37,HELPER,COLUMNS($B$12:V37),0),"")</f>
        <v/>
      </c>
      <c r="W37" s="83" t="str">
        <f>IFERROR(VLOOKUP($H$2&amp;"_"&amp;$B37,HELPER,COLUMNS($B$12:W37),0),"")</f>
        <v/>
      </c>
      <c r="X37" s="83" t="str">
        <f>IFERROR(VLOOKUP($H$2&amp;"_"&amp;$B37,HELPER,COLUMNS($B$12:X37),0),"")</f>
        <v/>
      </c>
      <c r="Y37" s="83" t="str">
        <f>IFERROR(VLOOKUP($H$2&amp;"_"&amp;$B37,HELPER,COLUMNS($B$12:Y37),0),"")</f>
        <v/>
      </c>
      <c r="Z37" s="83" t="str">
        <f>IFERROR(VLOOKUP($H$2&amp;"_"&amp;$B37,HELPER,COLUMNS($B$12:Z37),0),"")</f>
        <v/>
      </c>
      <c r="AA37" s="83" t="str">
        <f>IFERROR(VLOOKUP($H$2&amp;"_"&amp;$B37,HELPER,COLUMNS($B$12:AA37),0),"")</f>
        <v/>
      </c>
      <c r="AB37" s="83" t="str">
        <f>IFERROR(VLOOKUP($H$2&amp;"_"&amp;$B37,HELPER,COLUMNS($B$12:AB37),0),"")</f>
        <v/>
      </c>
      <c r="AC37" s="83" t="str">
        <f>IFERROR(VLOOKUP($H$2&amp;"_"&amp;$B37,HELPER,COLUMNS($B$12:AC37),0),"")</f>
        <v/>
      </c>
      <c r="AD37" s="83" t="str">
        <f>IFERROR(VLOOKUP($H$2&amp;"_"&amp;$B37,HELPER,COLUMNS($B$12:AD37),0),"")</f>
        <v/>
      </c>
      <c r="AE37" s="83" t="str">
        <f>IFERROR(VLOOKUP($H$2&amp;"_"&amp;$B37,HELPER,COLUMNS($B$12:AE37),0),"")</f>
        <v/>
      </c>
      <c r="AF37" s="83" t="str">
        <f>IFERROR(VLOOKUP($H$2&amp;"_"&amp;$B37,HELPER,COLUMNS($B$12:AF37),0),"")</f>
        <v/>
      </c>
      <c r="AG37" s="83" t="str">
        <f>IFERROR(VLOOKUP($H$2&amp;"_"&amp;$B37,HELPER,COLUMNS($B$12:AG37),0),"")</f>
        <v/>
      </c>
      <c r="AH37" s="83" t="str">
        <f>IFERROR(VLOOKUP($H$2&amp;"_"&amp;$B37,HELPER,COLUMNS($B$12:AH37),0),"")</f>
        <v/>
      </c>
      <c r="AI37" s="83" t="str">
        <f>IFERROR(VLOOKUP($H$2&amp;"_"&amp;$B37,HELPER,COLUMNS($B$12:AI37),0),"")</f>
        <v/>
      </c>
      <c r="AJ37" s="83" t="str">
        <f>IFERROR(VLOOKUP($H$2&amp;"_"&amp;$B37,HELPER,COLUMNS($B$12:AJ37),0),"")</f>
        <v/>
      </c>
      <c r="AK37" s="83" t="str">
        <f>IFERROR(VLOOKUP($H$2&amp;"_"&amp;$B37,HELPER,COLUMNS($B$12:AK37),0),"")</f>
        <v/>
      </c>
      <c r="AL37" s="83" t="str">
        <f>IFERROR(VLOOKUP($H$2&amp;"_"&amp;$B37,HELPER,COLUMNS($B$12:AL37),0),"")</f>
        <v/>
      </c>
      <c r="AM37" s="83" t="str">
        <f>IFERROR(VLOOKUP($H$2&amp;"_"&amp;$B37,HELPER,COLUMNS($B$12:AM37),0),"")</f>
        <v/>
      </c>
      <c r="AN37" s="83" t="str">
        <f>IFERROR(VLOOKUP($H$2&amp;"_"&amp;$B37,HELPER,COLUMNS($B$12:AN37),0),"")</f>
        <v/>
      </c>
      <c r="AO37" s="83" t="str">
        <f>IFERROR(VLOOKUP($H$2&amp;"_"&amp;$B37,HELPER,COLUMNS($B$12:AO37),0),"")</f>
        <v/>
      </c>
      <c r="AP37" s="83" t="str">
        <f>IFERROR(VLOOKUP($H$2&amp;"_"&amp;$B37,HELPER,COLUMNS($B$12:AP37),0),"")</f>
        <v/>
      </c>
      <c r="AQ37" s="83" t="str">
        <f>IFERROR(VLOOKUP($H$2&amp;"_"&amp;$B37,HELPER,COLUMNS($B$12:AQ37),0),"")</f>
        <v/>
      </c>
      <c r="AR37" s="83" t="str">
        <f>IFERROR(VLOOKUP($H$2&amp;"_"&amp;$B37,HELPER,COLUMNS($B$12:AR37),0),"")</f>
        <v/>
      </c>
      <c r="AS37" s="83" t="str">
        <f>IFERROR(VLOOKUP($H$2&amp;"_"&amp;$B37,HELPER,COLUMNS($B$12:AS37),0),"")</f>
        <v/>
      </c>
      <c r="AT37" s="83" t="str">
        <f>IFERROR(VLOOKUP($H$2&amp;"_"&amp;$B37,HELPER,COLUMNS($B$12:AT37),0),"")</f>
        <v/>
      </c>
      <c r="AU37" s="83" t="str">
        <f>IFERROR(VLOOKUP($H$2&amp;"_"&amp;$B37,HELPER,COLUMNS($B$12:AU37),0),"")</f>
        <v/>
      </c>
      <c r="AV37" s="83" t="str">
        <f>IFERROR(VLOOKUP($H$2&amp;"_"&amp;$B37,HELPER,COLUMNS($B$12:AV37),0),"")</f>
        <v/>
      </c>
      <c r="AW37" s="83" t="str">
        <f>IFERROR(VLOOKUP($H$2&amp;"_"&amp;$B37,HELPER,COLUMNS($B$12:AW37),0),"")</f>
        <v/>
      </c>
      <c r="AX37" s="197" t="str">
        <f t="shared" si="26"/>
        <v/>
      </c>
    </row>
    <row r="38" spans="1:50" ht="27.6" x14ac:dyDescent="0.3">
      <c r="A38" s="37">
        <f t="shared" si="25"/>
        <v>0</v>
      </c>
      <c r="B38" s="210">
        <v>27</v>
      </c>
      <c r="C38" s="433" t="str">
        <f t="shared" si="27"/>
        <v/>
      </c>
      <c r="D38" s="279" t="str">
        <f>IFERROR(VLOOKUP($H$2&amp;"_"&amp;$B38,HELPER,COLUMNS($B$12:D38),0),"")</f>
        <v/>
      </c>
      <c r="E38" s="83" t="str">
        <f>IFERROR(VLOOKUP($H$2&amp;"_"&amp;$B38,HELPER,COLUMNS($B$12:E38),0),"")</f>
        <v/>
      </c>
      <c r="F38" s="83" t="str">
        <f>IFERROR(VLOOKUP($H$2&amp;"_"&amp;$B38,HELPER,COLUMNS($B$12:F38),0),"")</f>
        <v/>
      </c>
      <c r="G38" s="83" t="str">
        <f>IFERROR(VLOOKUP($H$2&amp;"_"&amp;$B38,HELPER,COLUMNS($B$12:G38),0),"")</f>
        <v/>
      </c>
      <c r="H38" s="83" t="str">
        <f>IFERROR(VLOOKUP($H$2&amp;"_"&amp;$B38,HELPER,COLUMNS($B$12:H38),0),"")</f>
        <v/>
      </c>
      <c r="I38" s="83" t="str">
        <f>IFERROR(VLOOKUP($H$2&amp;"_"&amp;$B38,HELPER,COLUMNS($B$12:I38),0),"")</f>
        <v/>
      </c>
      <c r="J38" s="83" t="str">
        <f>IFERROR(VLOOKUP($H$2&amp;"_"&amp;$B38,HELPER,COLUMNS($B$12:J38),0),"")</f>
        <v/>
      </c>
      <c r="K38" s="83" t="str">
        <f>IFERROR(VLOOKUP($H$2&amp;"_"&amp;$B38,HELPER,COLUMNS($B$12:K38),0),"")</f>
        <v/>
      </c>
      <c r="L38" s="83" t="str">
        <f>IFERROR(VLOOKUP($H$2&amp;"_"&amp;$B38,HELPER,COLUMNS($B$12:L38),0),"")</f>
        <v/>
      </c>
      <c r="M38" s="83" t="str">
        <f>IFERROR(VLOOKUP($H$2&amp;"_"&amp;$B38,HELPER,COLUMNS($B$12:M38),0),"")</f>
        <v/>
      </c>
      <c r="N38" s="83" t="str">
        <f>IFERROR(VLOOKUP($H$2&amp;"_"&amp;$B38,HELPER,COLUMNS($B$12:N38),0),"")</f>
        <v/>
      </c>
      <c r="O38" s="83" t="str">
        <f>IFERROR(VLOOKUP($H$2&amp;"_"&amp;$B38,HELPER,COLUMNS($B$12:O38),0),"")</f>
        <v/>
      </c>
      <c r="P38" s="83" t="str">
        <f>IFERROR(VLOOKUP($H$2&amp;"_"&amp;$B38,HELPER,COLUMNS($B$12:P38),0),"")</f>
        <v/>
      </c>
      <c r="Q38" s="83" t="str">
        <f>IFERROR(VLOOKUP($H$2&amp;"_"&amp;$B38,HELPER,COLUMNS($B$12:Q38),0),"")</f>
        <v/>
      </c>
      <c r="R38" s="83" t="str">
        <f>IFERROR(VLOOKUP($H$2&amp;"_"&amp;$B38,HELPER,COLUMNS($B$12:R38),0),"")</f>
        <v/>
      </c>
      <c r="S38" s="83" t="str">
        <f>IFERROR(VLOOKUP($H$2&amp;"_"&amp;$B38,HELPER,COLUMNS($B$12:S38),0),"")</f>
        <v/>
      </c>
      <c r="T38" s="83" t="str">
        <f>IFERROR(VLOOKUP($H$2&amp;"_"&amp;$B38,HELPER,COLUMNS($B$12:T38),0),"")</f>
        <v/>
      </c>
      <c r="U38" s="83" t="str">
        <f>IFERROR(VLOOKUP($H$2&amp;"_"&amp;$B38,HELPER,COLUMNS($B$12:U38),0),"")</f>
        <v/>
      </c>
      <c r="V38" s="83" t="str">
        <f>IFERROR(VLOOKUP($H$2&amp;"_"&amp;$B38,HELPER,COLUMNS($B$12:V38),0),"")</f>
        <v/>
      </c>
      <c r="W38" s="83" t="str">
        <f>IFERROR(VLOOKUP($H$2&amp;"_"&amp;$B38,HELPER,COLUMNS($B$12:W38),0),"")</f>
        <v/>
      </c>
      <c r="X38" s="83" t="str">
        <f>IFERROR(VLOOKUP($H$2&amp;"_"&amp;$B38,HELPER,COLUMNS($B$12:X38),0),"")</f>
        <v/>
      </c>
      <c r="Y38" s="83" t="str">
        <f>IFERROR(VLOOKUP($H$2&amp;"_"&amp;$B38,HELPER,COLUMNS($B$12:Y38),0),"")</f>
        <v/>
      </c>
      <c r="Z38" s="83" t="str">
        <f>IFERROR(VLOOKUP($H$2&amp;"_"&amp;$B38,HELPER,COLUMNS($B$12:Z38),0),"")</f>
        <v/>
      </c>
      <c r="AA38" s="83" t="str">
        <f>IFERROR(VLOOKUP($H$2&amp;"_"&amp;$B38,HELPER,COLUMNS($B$12:AA38),0),"")</f>
        <v/>
      </c>
      <c r="AB38" s="83" t="str">
        <f>IFERROR(VLOOKUP($H$2&amp;"_"&amp;$B38,HELPER,COLUMNS($B$12:AB38),0),"")</f>
        <v/>
      </c>
      <c r="AC38" s="83" t="str">
        <f>IFERROR(VLOOKUP($H$2&amp;"_"&amp;$B38,HELPER,COLUMNS($B$12:AC38),0),"")</f>
        <v/>
      </c>
      <c r="AD38" s="83" t="str">
        <f>IFERROR(VLOOKUP($H$2&amp;"_"&amp;$B38,HELPER,COLUMNS($B$12:AD38),0),"")</f>
        <v/>
      </c>
      <c r="AE38" s="83" t="str">
        <f>IFERROR(VLOOKUP($H$2&amp;"_"&amp;$B38,HELPER,COLUMNS($B$12:AE38),0),"")</f>
        <v/>
      </c>
      <c r="AF38" s="83" t="str">
        <f>IFERROR(VLOOKUP($H$2&amp;"_"&amp;$B38,HELPER,COLUMNS($B$12:AF38),0),"")</f>
        <v/>
      </c>
      <c r="AG38" s="83" t="str">
        <f>IFERROR(VLOOKUP($H$2&amp;"_"&amp;$B38,HELPER,COLUMNS($B$12:AG38),0),"")</f>
        <v/>
      </c>
      <c r="AH38" s="83" t="str">
        <f>IFERROR(VLOOKUP($H$2&amp;"_"&amp;$B38,HELPER,COLUMNS($B$12:AH38),0),"")</f>
        <v/>
      </c>
      <c r="AI38" s="83" t="str">
        <f>IFERROR(VLOOKUP($H$2&amp;"_"&amp;$B38,HELPER,COLUMNS($B$12:AI38),0),"")</f>
        <v/>
      </c>
      <c r="AJ38" s="83" t="str">
        <f>IFERROR(VLOOKUP($H$2&amp;"_"&amp;$B38,HELPER,COLUMNS($B$12:AJ38),0),"")</f>
        <v/>
      </c>
      <c r="AK38" s="83" t="str">
        <f>IFERROR(VLOOKUP($H$2&amp;"_"&amp;$B38,HELPER,COLUMNS($B$12:AK38),0),"")</f>
        <v/>
      </c>
      <c r="AL38" s="83" t="str">
        <f>IFERROR(VLOOKUP($H$2&amp;"_"&amp;$B38,HELPER,COLUMNS($B$12:AL38),0),"")</f>
        <v/>
      </c>
      <c r="AM38" s="83" t="str">
        <f>IFERROR(VLOOKUP($H$2&amp;"_"&amp;$B38,HELPER,COLUMNS($B$12:AM38),0),"")</f>
        <v/>
      </c>
      <c r="AN38" s="83" t="str">
        <f>IFERROR(VLOOKUP($H$2&amp;"_"&amp;$B38,HELPER,COLUMNS($B$12:AN38),0),"")</f>
        <v/>
      </c>
      <c r="AO38" s="83" t="str">
        <f>IFERROR(VLOOKUP($H$2&amp;"_"&amp;$B38,HELPER,COLUMNS($B$12:AO38),0),"")</f>
        <v/>
      </c>
      <c r="AP38" s="83" t="str">
        <f>IFERROR(VLOOKUP($H$2&amp;"_"&amp;$B38,HELPER,COLUMNS($B$12:AP38),0),"")</f>
        <v/>
      </c>
      <c r="AQ38" s="83" t="str">
        <f>IFERROR(VLOOKUP($H$2&amp;"_"&amp;$B38,HELPER,COLUMNS($B$12:AQ38),0),"")</f>
        <v/>
      </c>
      <c r="AR38" s="83" t="str">
        <f>IFERROR(VLOOKUP($H$2&amp;"_"&amp;$B38,HELPER,COLUMNS($B$12:AR38),0),"")</f>
        <v/>
      </c>
      <c r="AS38" s="83" t="str">
        <f>IFERROR(VLOOKUP($H$2&amp;"_"&amp;$B38,HELPER,COLUMNS($B$12:AS38),0),"")</f>
        <v/>
      </c>
      <c r="AT38" s="83" t="str">
        <f>IFERROR(VLOOKUP($H$2&amp;"_"&amp;$B38,HELPER,COLUMNS($B$12:AT38),0),"")</f>
        <v/>
      </c>
      <c r="AU38" s="83" t="str">
        <f>IFERROR(VLOOKUP($H$2&amp;"_"&amp;$B38,HELPER,COLUMNS($B$12:AU38),0),"")</f>
        <v/>
      </c>
      <c r="AV38" s="83" t="str">
        <f>IFERROR(VLOOKUP($H$2&amp;"_"&amp;$B38,HELPER,COLUMNS($B$12:AV38),0),"")</f>
        <v/>
      </c>
      <c r="AW38" s="83" t="str">
        <f>IFERROR(VLOOKUP($H$2&amp;"_"&amp;$B38,HELPER,COLUMNS($B$12:AW38),0),"")</f>
        <v/>
      </c>
      <c r="AX38" s="197" t="str">
        <f t="shared" si="26"/>
        <v/>
      </c>
    </row>
    <row r="39" spans="1:50" ht="27.6" x14ac:dyDescent="0.3">
      <c r="A39" s="37">
        <f t="shared" si="25"/>
        <v>0</v>
      </c>
      <c r="B39" s="210">
        <v>28</v>
      </c>
      <c r="C39" s="433" t="str">
        <f t="shared" si="27"/>
        <v/>
      </c>
      <c r="D39" s="279" t="str">
        <f>IFERROR(VLOOKUP($H$2&amp;"_"&amp;$B39,HELPER,COLUMNS($B$12:D39),0),"")</f>
        <v/>
      </c>
      <c r="E39" s="83" t="str">
        <f>IFERROR(VLOOKUP($H$2&amp;"_"&amp;$B39,HELPER,COLUMNS($B$12:E39),0),"")</f>
        <v/>
      </c>
      <c r="F39" s="83" t="str">
        <f>IFERROR(VLOOKUP($H$2&amp;"_"&amp;$B39,HELPER,COLUMNS($B$12:F39),0),"")</f>
        <v/>
      </c>
      <c r="G39" s="83" t="str">
        <f>IFERROR(VLOOKUP($H$2&amp;"_"&amp;$B39,HELPER,COLUMNS($B$12:G39),0),"")</f>
        <v/>
      </c>
      <c r="H39" s="83" t="str">
        <f>IFERROR(VLOOKUP($H$2&amp;"_"&amp;$B39,HELPER,COLUMNS($B$12:H39),0),"")</f>
        <v/>
      </c>
      <c r="I39" s="83" t="str">
        <f>IFERROR(VLOOKUP($H$2&amp;"_"&amp;$B39,HELPER,COLUMNS($B$12:I39),0),"")</f>
        <v/>
      </c>
      <c r="J39" s="83" t="str">
        <f>IFERROR(VLOOKUP($H$2&amp;"_"&amp;$B39,HELPER,COLUMNS($B$12:J39),0),"")</f>
        <v/>
      </c>
      <c r="K39" s="83" t="str">
        <f>IFERROR(VLOOKUP($H$2&amp;"_"&amp;$B39,HELPER,COLUMNS($B$12:K39),0),"")</f>
        <v/>
      </c>
      <c r="L39" s="83" t="str">
        <f>IFERROR(VLOOKUP($H$2&amp;"_"&amp;$B39,HELPER,COLUMNS($B$12:L39),0),"")</f>
        <v/>
      </c>
      <c r="M39" s="83" t="str">
        <f>IFERROR(VLOOKUP($H$2&amp;"_"&amp;$B39,HELPER,COLUMNS($B$12:M39),0),"")</f>
        <v/>
      </c>
      <c r="N39" s="83" t="str">
        <f>IFERROR(VLOOKUP($H$2&amp;"_"&amp;$B39,HELPER,COLUMNS($B$12:N39),0),"")</f>
        <v/>
      </c>
      <c r="O39" s="83" t="str">
        <f>IFERROR(VLOOKUP($H$2&amp;"_"&amp;$B39,HELPER,COLUMNS($B$12:O39),0),"")</f>
        <v/>
      </c>
      <c r="P39" s="83" t="str">
        <f>IFERROR(VLOOKUP($H$2&amp;"_"&amp;$B39,HELPER,COLUMNS($B$12:P39),0),"")</f>
        <v/>
      </c>
      <c r="Q39" s="83" t="str">
        <f>IFERROR(VLOOKUP($H$2&amp;"_"&amp;$B39,HELPER,COLUMNS($B$12:Q39),0),"")</f>
        <v/>
      </c>
      <c r="R39" s="83" t="str">
        <f>IFERROR(VLOOKUP($H$2&amp;"_"&amp;$B39,HELPER,COLUMNS($B$12:R39),0),"")</f>
        <v/>
      </c>
      <c r="S39" s="83" t="str">
        <f>IFERROR(VLOOKUP($H$2&amp;"_"&amp;$B39,HELPER,COLUMNS($B$12:S39),0),"")</f>
        <v/>
      </c>
      <c r="T39" s="83" t="str">
        <f>IFERROR(VLOOKUP($H$2&amp;"_"&amp;$B39,HELPER,COLUMNS($B$12:T39),0),"")</f>
        <v/>
      </c>
      <c r="U39" s="83" t="str">
        <f>IFERROR(VLOOKUP($H$2&amp;"_"&amp;$B39,HELPER,COLUMNS($B$12:U39),0),"")</f>
        <v/>
      </c>
      <c r="V39" s="83" t="str">
        <f>IFERROR(VLOOKUP($H$2&amp;"_"&amp;$B39,HELPER,COLUMNS($B$12:V39),0),"")</f>
        <v/>
      </c>
      <c r="W39" s="83" t="str">
        <f>IFERROR(VLOOKUP($H$2&amp;"_"&amp;$B39,HELPER,COLUMNS($B$12:W39),0),"")</f>
        <v/>
      </c>
      <c r="X39" s="83" t="str">
        <f>IFERROR(VLOOKUP($H$2&amp;"_"&amp;$B39,HELPER,COLUMNS($B$12:X39),0),"")</f>
        <v/>
      </c>
      <c r="Y39" s="83" t="str">
        <f>IFERROR(VLOOKUP($H$2&amp;"_"&amp;$B39,HELPER,COLUMNS($B$12:Y39),0),"")</f>
        <v/>
      </c>
      <c r="Z39" s="83" t="str">
        <f>IFERROR(VLOOKUP($H$2&amp;"_"&amp;$B39,HELPER,COLUMNS($B$12:Z39),0),"")</f>
        <v/>
      </c>
      <c r="AA39" s="83" t="str">
        <f>IFERROR(VLOOKUP($H$2&amp;"_"&amp;$B39,HELPER,COLUMNS($B$12:AA39),0),"")</f>
        <v/>
      </c>
      <c r="AB39" s="83" t="str">
        <f>IFERROR(VLOOKUP($H$2&amp;"_"&amp;$B39,HELPER,COLUMNS($B$12:AB39),0),"")</f>
        <v/>
      </c>
      <c r="AC39" s="83" t="str">
        <f>IFERROR(VLOOKUP($H$2&amp;"_"&amp;$B39,HELPER,COLUMNS($B$12:AC39),0),"")</f>
        <v/>
      </c>
      <c r="AD39" s="83" t="str">
        <f>IFERROR(VLOOKUP($H$2&amp;"_"&amp;$B39,HELPER,COLUMNS($B$12:AD39),0),"")</f>
        <v/>
      </c>
      <c r="AE39" s="83" t="str">
        <f>IFERROR(VLOOKUP($H$2&amp;"_"&amp;$B39,HELPER,COLUMNS($B$12:AE39),0),"")</f>
        <v/>
      </c>
      <c r="AF39" s="83" t="str">
        <f>IFERROR(VLOOKUP($H$2&amp;"_"&amp;$B39,HELPER,COLUMNS($B$12:AF39),0),"")</f>
        <v/>
      </c>
      <c r="AG39" s="83" t="str">
        <f>IFERROR(VLOOKUP($H$2&amp;"_"&amp;$B39,HELPER,COLUMNS($B$12:AG39),0),"")</f>
        <v/>
      </c>
      <c r="AH39" s="83" t="str">
        <f>IFERROR(VLOOKUP($H$2&amp;"_"&amp;$B39,HELPER,COLUMNS($B$12:AH39),0),"")</f>
        <v/>
      </c>
      <c r="AI39" s="83" t="str">
        <f>IFERROR(VLOOKUP($H$2&amp;"_"&amp;$B39,HELPER,COLUMNS($B$12:AI39),0),"")</f>
        <v/>
      </c>
      <c r="AJ39" s="83" t="str">
        <f>IFERROR(VLOOKUP($H$2&amp;"_"&amp;$B39,HELPER,COLUMNS($B$12:AJ39),0),"")</f>
        <v/>
      </c>
      <c r="AK39" s="83" t="str">
        <f>IFERROR(VLOOKUP($H$2&amp;"_"&amp;$B39,HELPER,COLUMNS($B$12:AK39),0),"")</f>
        <v/>
      </c>
      <c r="AL39" s="83" t="str">
        <f>IFERROR(VLOOKUP($H$2&amp;"_"&amp;$B39,HELPER,COLUMNS($B$12:AL39),0),"")</f>
        <v/>
      </c>
      <c r="AM39" s="83" t="str">
        <f>IFERROR(VLOOKUP($H$2&amp;"_"&amp;$B39,HELPER,COLUMNS($B$12:AM39),0),"")</f>
        <v/>
      </c>
      <c r="AN39" s="83" t="str">
        <f>IFERROR(VLOOKUP($H$2&amp;"_"&amp;$B39,HELPER,COLUMNS($B$12:AN39),0),"")</f>
        <v/>
      </c>
      <c r="AO39" s="83" t="str">
        <f>IFERROR(VLOOKUP($H$2&amp;"_"&amp;$B39,HELPER,COLUMNS($B$12:AO39),0),"")</f>
        <v/>
      </c>
      <c r="AP39" s="83" t="str">
        <f>IFERROR(VLOOKUP($H$2&amp;"_"&amp;$B39,HELPER,COLUMNS($B$12:AP39),0),"")</f>
        <v/>
      </c>
      <c r="AQ39" s="83" t="str">
        <f>IFERROR(VLOOKUP($H$2&amp;"_"&amp;$B39,HELPER,COLUMNS($B$12:AQ39),0),"")</f>
        <v/>
      </c>
      <c r="AR39" s="83" t="str">
        <f>IFERROR(VLOOKUP($H$2&amp;"_"&amp;$B39,HELPER,COLUMNS($B$12:AR39),0),"")</f>
        <v/>
      </c>
      <c r="AS39" s="83" t="str">
        <f>IFERROR(VLOOKUP($H$2&amp;"_"&amp;$B39,HELPER,COLUMNS($B$12:AS39),0),"")</f>
        <v/>
      </c>
      <c r="AT39" s="83" t="str">
        <f>IFERROR(VLOOKUP($H$2&amp;"_"&amp;$B39,HELPER,COLUMNS($B$12:AT39),0),"")</f>
        <v/>
      </c>
      <c r="AU39" s="83" t="str">
        <f>IFERROR(VLOOKUP($H$2&amp;"_"&amp;$B39,HELPER,COLUMNS($B$12:AU39),0),"")</f>
        <v/>
      </c>
      <c r="AV39" s="83" t="str">
        <f>IFERROR(VLOOKUP($H$2&amp;"_"&amp;$B39,HELPER,COLUMNS($B$12:AV39),0),"")</f>
        <v/>
      </c>
      <c r="AW39" s="83" t="str">
        <f>IFERROR(VLOOKUP($H$2&amp;"_"&amp;$B39,HELPER,COLUMNS($B$12:AW39),0),"")</f>
        <v/>
      </c>
      <c r="AX39" s="197" t="str">
        <f t="shared" si="26"/>
        <v/>
      </c>
    </row>
    <row r="40" spans="1:50" ht="27.6" x14ac:dyDescent="0.3">
      <c r="A40" s="37">
        <f t="shared" si="25"/>
        <v>0</v>
      </c>
      <c r="B40" s="210">
        <v>29</v>
      </c>
      <c r="C40" s="433" t="str">
        <f t="shared" si="27"/>
        <v/>
      </c>
      <c r="D40" s="279" t="str">
        <f>IFERROR(VLOOKUP($H$2&amp;"_"&amp;$B40,HELPER,COLUMNS($B$12:D40),0),"")</f>
        <v/>
      </c>
      <c r="E40" s="83" t="str">
        <f>IFERROR(VLOOKUP($H$2&amp;"_"&amp;$B40,HELPER,COLUMNS($B$12:E40),0),"")</f>
        <v/>
      </c>
      <c r="F40" s="83" t="str">
        <f>IFERROR(VLOOKUP($H$2&amp;"_"&amp;$B40,HELPER,COLUMNS($B$12:F40),0),"")</f>
        <v/>
      </c>
      <c r="G40" s="83" t="str">
        <f>IFERROR(VLOOKUP($H$2&amp;"_"&amp;$B40,HELPER,COLUMNS($B$12:G40),0),"")</f>
        <v/>
      </c>
      <c r="H40" s="83" t="str">
        <f>IFERROR(VLOOKUP($H$2&amp;"_"&amp;$B40,HELPER,COLUMNS($B$12:H40),0),"")</f>
        <v/>
      </c>
      <c r="I40" s="83" t="str">
        <f>IFERROR(VLOOKUP($H$2&amp;"_"&amp;$B40,HELPER,COLUMNS($B$12:I40),0),"")</f>
        <v/>
      </c>
      <c r="J40" s="83" t="str">
        <f>IFERROR(VLOOKUP($H$2&amp;"_"&amp;$B40,HELPER,COLUMNS($B$12:J40),0),"")</f>
        <v/>
      </c>
      <c r="K40" s="83" t="str">
        <f>IFERROR(VLOOKUP($H$2&amp;"_"&amp;$B40,HELPER,COLUMNS($B$12:K40),0),"")</f>
        <v/>
      </c>
      <c r="L40" s="83" t="str">
        <f>IFERROR(VLOOKUP($H$2&amp;"_"&amp;$B40,HELPER,COLUMNS($B$12:L40),0),"")</f>
        <v/>
      </c>
      <c r="M40" s="83" t="str">
        <f>IFERROR(VLOOKUP($H$2&amp;"_"&amp;$B40,HELPER,COLUMNS($B$12:M40),0),"")</f>
        <v/>
      </c>
      <c r="N40" s="83" t="str">
        <f>IFERROR(VLOOKUP($H$2&amp;"_"&amp;$B40,HELPER,COLUMNS($B$12:N40),0),"")</f>
        <v/>
      </c>
      <c r="O40" s="83" t="str">
        <f>IFERROR(VLOOKUP($H$2&amp;"_"&amp;$B40,HELPER,COLUMNS($B$12:O40),0),"")</f>
        <v/>
      </c>
      <c r="P40" s="83" t="str">
        <f>IFERROR(VLOOKUP($H$2&amp;"_"&amp;$B40,HELPER,COLUMNS($B$12:P40),0),"")</f>
        <v/>
      </c>
      <c r="Q40" s="83" t="str">
        <f>IFERROR(VLOOKUP($H$2&amp;"_"&amp;$B40,HELPER,COLUMNS($B$12:Q40),0),"")</f>
        <v/>
      </c>
      <c r="R40" s="83" t="str">
        <f>IFERROR(VLOOKUP($H$2&amp;"_"&amp;$B40,HELPER,COLUMNS($B$12:R40),0),"")</f>
        <v/>
      </c>
      <c r="S40" s="83" t="str">
        <f>IFERROR(VLOOKUP($H$2&amp;"_"&amp;$B40,HELPER,COLUMNS($B$12:S40),0),"")</f>
        <v/>
      </c>
      <c r="T40" s="83" t="str">
        <f>IFERROR(VLOOKUP($H$2&amp;"_"&amp;$B40,HELPER,COLUMNS($B$12:T40),0),"")</f>
        <v/>
      </c>
      <c r="U40" s="83" t="str">
        <f>IFERROR(VLOOKUP($H$2&amp;"_"&amp;$B40,HELPER,COLUMNS($B$12:U40),0),"")</f>
        <v/>
      </c>
      <c r="V40" s="83" t="str">
        <f>IFERROR(VLOOKUP($H$2&amp;"_"&amp;$B40,HELPER,COLUMNS($B$12:V40),0),"")</f>
        <v/>
      </c>
      <c r="W40" s="83" t="str">
        <f>IFERROR(VLOOKUP($H$2&amp;"_"&amp;$B40,HELPER,COLUMNS($B$12:W40),0),"")</f>
        <v/>
      </c>
      <c r="X40" s="83" t="str">
        <f>IFERROR(VLOOKUP($H$2&amp;"_"&amp;$B40,HELPER,COLUMNS($B$12:X40),0),"")</f>
        <v/>
      </c>
      <c r="Y40" s="83" t="str">
        <f>IFERROR(VLOOKUP($H$2&amp;"_"&amp;$B40,HELPER,COLUMNS($B$12:Y40),0),"")</f>
        <v/>
      </c>
      <c r="Z40" s="83" t="str">
        <f>IFERROR(VLOOKUP($H$2&amp;"_"&amp;$B40,HELPER,COLUMNS($B$12:Z40),0),"")</f>
        <v/>
      </c>
      <c r="AA40" s="83" t="str">
        <f>IFERROR(VLOOKUP($H$2&amp;"_"&amp;$B40,HELPER,COLUMNS($B$12:AA40),0),"")</f>
        <v/>
      </c>
      <c r="AB40" s="83" t="str">
        <f>IFERROR(VLOOKUP($H$2&amp;"_"&amp;$B40,HELPER,COLUMNS($B$12:AB40),0),"")</f>
        <v/>
      </c>
      <c r="AC40" s="83" t="str">
        <f>IFERROR(VLOOKUP($H$2&amp;"_"&amp;$B40,HELPER,COLUMNS($B$12:AC40),0),"")</f>
        <v/>
      </c>
      <c r="AD40" s="83" t="str">
        <f>IFERROR(VLOOKUP($H$2&amp;"_"&amp;$B40,HELPER,COLUMNS($B$12:AD40),0),"")</f>
        <v/>
      </c>
      <c r="AE40" s="83" t="str">
        <f>IFERROR(VLOOKUP($H$2&amp;"_"&amp;$B40,HELPER,COLUMNS($B$12:AE40),0),"")</f>
        <v/>
      </c>
      <c r="AF40" s="83" t="str">
        <f>IFERROR(VLOOKUP($H$2&amp;"_"&amp;$B40,HELPER,COLUMNS($B$12:AF40),0),"")</f>
        <v/>
      </c>
      <c r="AG40" s="83" t="str">
        <f>IFERROR(VLOOKUP($H$2&amp;"_"&amp;$B40,HELPER,COLUMNS($B$12:AG40),0),"")</f>
        <v/>
      </c>
      <c r="AH40" s="83" t="str">
        <f>IFERROR(VLOOKUP($H$2&amp;"_"&amp;$B40,HELPER,COLUMNS($B$12:AH40),0),"")</f>
        <v/>
      </c>
      <c r="AI40" s="83" t="str">
        <f>IFERROR(VLOOKUP($H$2&amp;"_"&amp;$B40,HELPER,COLUMNS($B$12:AI40),0),"")</f>
        <v/>
      </c>
      <c r="AJ40" s="83" t="str">
        <f>IFERROR(VLOOKUP($H$2&amp;"_"&amp;$B40,HELPER,COLUMNS($B$12:AJ40),0),"")</f>
        <v/>
      </c>
      <c r="AK40" s="83" t="str">
        <f>IFERROR(VLOOKUP($H$2&amp;"_"&amp;$B40,HELPER,COLUMNS($B$12:AK40),0),"")</f>
        <v/>
      </c>
      <c r="AL40" s="83" t="str">
        <f>IFERROR(VLOOKUP($H$2&amp;"_"&amp;$B40,HELPER,COLUMNS($B$12:AL40),0),"")</f>
        <v/>
      </c>
      <c r="AM40" s="83" t="str">
        <f>IFERROR(VLOOKUP($H$2&amp;"_"&amp;$B40,HELPER,COLUMNS($B$12:AM40),0),"")</f>
        <v/>
      </c>
      <c r="AN40" s="83" t="str">
        <f>IFERROR(VLOOKUP($H$2&amp;"_"&amp;$B40,HELPER,COLUMNS($B$12:AN40),0),"")</f>
        <v/>
      </c>
      <c r="AO40" s="83" t="str">
        <f>IFERROR(VLOOKUP($H$2&amp;"_"&amp;$B40,HELPER,COLUMNS($B$12:AO40),0),"")</f>
        <v/>
      </c>
      <c r="AP40" s="83" t="str">
        <f>IFERROR(VLOOKUP($H$2&amp;"_"&amp;$B40,HELPER,COLUMNS($B$12:AP40),0),"")</f>
        <v/>
      </c>
      <c r="AQ40" s="83" t="str">
        <f>IFERROR(VLOOKUP($H$2&amp;"_"&amp;$B40,HELPER,COLUMNS($B$12:AQ40),0),"")</f>
        <v/>
      </c>
      <c r="AR40" s="83" t="str">
        <f>IFERROR(VLOOKUP($H$2&amp;"_"&amp;$B40,HELPER,COLUMNS($B$12:AR40),0),"")</f>
        <v/>
      </c>
      <c r="AS40" s="83" t="str">
        <f>IFERROR(VLOOKUP($H$2&amp;"_"&amp;$B40,HELPER,COLUMNS($B$12:AS40),0),"")</f>
        <v/>
      </c>
      <c r="AT40" s="83" t="str">
        <f>IFERROR(VLOOKUP($H$2&amp;"_"&amp;$B40,HELPER,COLUMNS($B$12:AT40),0),"")</f>
        <v/>
      </c>
      <c r="AU40" s="83" t="str">
        <f>IFERROR(VLOOKUP($H$2&amp;"_"&amp;$B40,HELPER,COLUMNS($B$12:AU40),0),"")</f>
        <v/>
      </c>
      <c r="AV40" s="83" t="str">
        <f>IFERROR(VLOOKUP($H$2&amp;"_"&amp;$B40,HELPER,COLUMNS($B$12:AV40),0),"")</f>
        <v/>
      </c>
      <c r="AW40" s="83" t="str">
        <f>IFERROR(VLOOKUP($H$2&amp;"_"&amp;$B40,HELPER,COLUMNS($B$12:AW40),0),"")</f>
        <v/>
      </c>
      <c r="AX40" s="197" t="str">
        <f t="shared" si="26"/>
        <v/>
      </c>
    </row>
    <row r="41" spans="1:50" ht="27.6" x14ac:dyDescent="0.3">
      <c r="A41" s="37">
        <f t="shared" si="25"/>
        <v>0</v>
      </c>
      <c r="B41" s="210">
        <v>30</v>
      </c>
      <c r="C41" s="433" t="str">
        <f t="shared" si="27"/>
        <v/>
      </c>
      <c r="D41" s="279" t="str">
        <f>IFERROR(VLOOKUP($H$2&amp;"_"&amp;$B41,HELPER,COLUMNS($B$12:D41),0),"")</f>
        <v/>
      </c>
      <c r="E41" s="83" t="str">
        <f>IFERROR(VLOOKUP($H$2&amp;"_"&amp;$B41,HELPER,COLUMNS($B$12:E41),0),"")</f>
        <v/>
      </c>
      <c r="F41" s="83" t="str">
        <f>IFERROR(VLOOKUP($H$2&amp;"_"&amp;$B41,HELPER,COLUMNS($B$12:F41),0),"")</f>
        <v/>
      </c>
      <c r="G41" s="83" t="str">
        <f>IFERROR(VLOOKUP($H$2&amp;"_"&amp;$B41,HELPER,COLUMNS($B$12:G41),0),"")</f>
        <v/>
      </c>
      <c r="H41" s="83" t="str">
        <f>IFERROR(VLOOKUP($H$2&amp;"_"&amp;$B41,HELPER,COLUMNS($B$12:H41),0),"")</f>
        <v/>
      </c>
      <c r="I41" s="83" t="str">
        <f>IFERROR(VLOOKUP($H$2&amp;"_"&amp;$B41,HELPER,COLUMNS($B$12:I41),0),"")</f>
        <v/>
      </c>
      <c r="J41" s="83" t="str">
        <f>IFERROR(VLOOKUP($H$2&amp;"_"&amp;$B41,HELPER,COLUMNS($B$12:J41),0),"")</f>
        <v/>
      </c>
      <c r="K41" s="83" t="str">
        <f>IFERROR(VLOOKUP($H$2&amp;"_"&amp;$B41,HELPER,COLUMNS($B$12:K41),0),"")</f>
        <v/>
      </c>
      <c r="L41" s="83" t="str">
        <f>IFERROR(VLOOKUP($H$2&amp;"_"&amp;$B41,HELPER,COLUMNS($B$12:L41),0),"")</f>
        <v/>
      </c>
      <c r="M41" s="83" t="str">
        <f>IFERROR(VLOOKUP($H$2&amp;"_"&amp;$B41,HELPER,COLUMNS($B$12:M41),0),"")</f>
        <v/>
      </c>
      <c r="N41" s="83" t="str">
        <f>IFERROR(VLOOKUP($H$2&amp;"_"&amp;$B41,HELPER,COLUMNS($B$12:N41),0),"")</f>
        <v/>
      </c>
      <c r="O41" s="83" t="str">
        <f>IFERROR(VLOOKUP($H$2&amp;"_"&amp;$B41,HELPER,COLUMNS($B$12:O41),0),"")</f>
        <v/>
      </c>
      <c r="P41" s="83" t="str">
        <f>IFERROR(VLOOKUP($H$2&amp;"_"&amp;$B41,HELPER,COLUMNS($B$12:P41),0),"")</f>
        <v/>
      </c>
      <c r="Q41" s="83" t="str">
        <f>IFERROR(VLOOKUP($H$2&amp;"_"&amp;$B41,HELPER,COLUMNS($B$12:Q41),0),"")</f>
        <v/>
      </c>
      <c r="R41" s="83" t="str">
        <f>IFERROR(VLOOKUP($H$2&amp;"_"&amp;$B41,HELPER,COLUMNS($B$12:R41),0),"")</f>
        <v/>
      </c>
      <c r="S41" s="83" t="str">
        <f>IFERROR(VLOOKUP($H$2&amp;"_"&amp;$B41,HELPER,COLUMNS($B$12:S41),0),"")</f>
        <v/>
      </c>
      <c r="T41" s="83" t="str">
        <f>IFERROR(VLOOKUP($H$2&amp;"_"&amp;$B41,HELPER,COLUMNS($B$12:T41),0),"")</f>
        <v/>
      </c>
      <c r="U41" s="83" t="str">
        <f>IFERROR(VLOOKUP($H$2&amp;"_"&amp;$B41,HELPER,COLUMNS($B$12:U41),0),"")</f>
        <v/>
      </c>
      <c r="V41" s="83" t="str">
        <f>IFERROR(VLOOKUP($H$2&amp;"_"&amp;$B41,HELPER,COLUMNS($B$12:V41),0),"")</f>
        <v/>
      </c>
      <c r="W41" s="83" t="str">
        <f>IFERROR(VLOOKUP($H$2&amp;"_"&amp;$B41,HELPER,COLUMNS($B$12:W41),0),"")</f>
        <v/>
      </c>
      <c r="X41" s="83" t="str">
        <f>IFERROR(VLOOKUP($H$2&amp;"_"&amp;$B41,HELPER,COLUMNS($B$12:X41),0),"")</f>
        <v/>
      </c>
      <c r="Y41" s="83" t="str">
        <f>IFERROR(VLOOKUP($H$2&amp;"_"&amp;$B41,HELPER,COLUMNS($B$12:Y41),0),"")</f>
        <v/>
      </c>
      <c r="Z41" s="83" t="str">
        <f>IFERROR(VLOOKUP($H$2&amp;"_"&amp;$B41,HELPER,COLUMNS($B$12:Z41),0),"")</f>
        <v/>
      </c>
      <c r="AA41" s="83" t="str">
        <f>IFERROR(VLOOKUP($H$2&amp;"_"&amp;$B41,HELPER,COLUMNS($B$12:AA41),0),"")</f>
        <v/>
      </c>
      <c r="AB41" s="83" t="str">
        <f>IFERROR(VLOOKUP($H$2&amp;"_"&amp;$B41,HELPER,COLUMNS($B$12:AB41),0),"")</f>
        <v/>
      </c>
      <c r="AC41" s="83" t="str">
        <f>IFERROR(VLOOKUP($H$2&amp;"_"&amp;$B41,HELPER,COLUMNS($B$12:AC41),0),"")</f>
        <v/>
      </c>
      <c r="AD41" s="83" t="str">
        <f>IFERROR(VLOOKUP($H$2&amp;"_"&amp;$B41,HELPER,COLUMNS($B$12:AD41),0),"")</f>
        <v/>
      </c>
      <c r="AE41" s="83" t="str">
        <f>IFERROR(VLOOKUP($H$2&amp;"_"&amp;$B41,HELPER,COLUMNS($B$12:AE41),0),"")</f>
        <v/>
      </c>
      <c r="AF41" s="83" t="str">
        <f>IFERROR(VLOOKUP($H$2&amp;"_"&amp;$B41,HELPER,COLUMNS($B$12:AF41),0),"")</f>
        <v/>
      </c>
      <c r="AG41" s="83" t="str">
        <f>IFERROR(VLOOKUP($H$2&amp;"_"&amp;$B41,HELPER,COLUMNS($B$12:AG41),0),"")</f>
        <v/>
      </c>
      <c r="AH41" s="83" t="str">
        <f>IFERROR(VLOOKUP($H$2&amp;"_"&amp;$B41,HELPER,COLUMNS($B$12:AH41),0),"")</f>
        <v/>
      </c>
      <c r="AI41" s="83" t="str">
        <f>IFERROR(VLOOKUP($H$2&amp;"_"&amp;$B41,HELPER,COLUMNS($B$12:AI41),0),"")</f>
        <v/>
      </c>
      <c r="AJ41" s="83" t="str">
        <f>IFERROR(VLOOKUP($H$2&amp;"_"&amp;$B41,HELPER,COLUMNS($B$12:AJ41),0),"")</f>
        <v/>
      </c>
      <c r="AK41" s="83" t="str">
        <f>IFERROR(VLOOKUP($H$2&amp;"_"&amp;$B41,HELPER,COLUMNS($B$12:AK41),0),"")</f>
        <v/>
      </c>
      <c r="AL41" s="83" t="str">
        <f>IFERROR(VLOOKUP($H$2&amp;"_"&amp;$B41,HELPER,COLUMNS($B$12:AL41),0),"")</f>
        <v/>
      </c>
      <c r="AM41" s="83" t="str">
        <f>IFERROR(VLOOKUP($H$2&amp;"_"&amp;$B41,HELPER,COLUMNS($B$12:AM41),0),"")</f>
        <v/>
      </c>
      <c r="AN41" s="83" t="str">
        <f>IFERROR(VLOOKUP($H$2&amp;"_"&amp;$B41,HELPER,COLUMNS($B$12:AN41),0),"")</f>
        <v/>
      </c>
      <c r="AO41" s="83" t="str">
        <f>IFERROR(VLOOKUP($H$2&amp;"_"&amp;$B41,HELPER,COLUMNS($B$12:AO41),0),"")</f>
        <v/>
      </c>
      <c r="AP41" s="83" t="str">
        <f>IFERROR(VLOOKUP($H$2&amp;"_"&amp;$B41,HELPER,COLUMNS($B$12:AP41),0),"")</f>
        <v/>
      </c>
      <c r="AQ41" s="83" t="str">
        <f>IFERROR(VLOOKUP($H$2&amp;"_"&amp;$B41,HELPER,COLUMNS($B$12:AQ41),0),"")</f>
        <v/>
      </c>
      <c r="AR41" s="83" t="str">
        <f>IFERROR(VLOOKUP($H$2&amp;"_"&amp;$B41,HELPER,COLUMNS($B$12:AR41),0),"")</f>
        <v/>
      </c>
      <c r="AS41" s="83" t="str">
        <f>IFERROR(VLOOKUP($H$2&amp;"_"&amp;$B41,HELPER,COLUMNS($B$12:AS41),0),"")</f>
        <v/>
      </c>
      <c r="AT41" s="83" t="str">
        <f>IFERROR(VLOOKUP($H$2&amp;"_"&amp;$B41,HELPER,COLUMNS($B$12:AT41),0),"")</f>
        <v/>
      </c>
      <c r="AU41" s="83" t="str">
        <f>IFERROR(VLOOKUP($H$2&amp;"_"&amp;$B41,HELPER,COLUMNS($B$12:AU41),0),"")</f>
        <v/>
      </c>
      <c r="AV41" s="83" t="str">
        <f>IFERROR(VLOOKUP($H$2&amp;"_"&amp;$B41,HELPER,COLUMNS($B$12:AV41),0),"")</f>
        <v/>
      </c>
      <c r="AW41" s="83" t="str">
        <f>IFERROR(VLOOKUP($H$2&amp;"_"&amp;$B41,HELPER,COLUMNS($B$12:AW41),0),"")</f>
        <v/>
      </c>
      <c r="AX41" s="197" t="str">
        <f t="shared" si="26"/>
        <v/>
      </c>
    </row>
    <row r="42" spans="1:50" ht="27.6" x14ac:dyDescent="0.3">
      <c r="A42" s="37">
        <f t="shared" si="25"/>
        <v>0</v>
      </c>
      <c r="B42" s="210">
        <v>31</v>
      </c>
      <c r="C42" s="433" t="str">
        <f t="shared" si="27"/>
        <v/>
      </c>
      <c r="D42" s="279" t="str">
        <f>IFERROR(VLOOKUP($H$2&amp;"_"&amp;$B42,HELPER,COLUMNS($B$12:D42),0),"")</f>
        <v/>
      </c>
      <c r="E42" s="83" t="str">
        <f>IFERROR(VLOOKUP($H$2&amp;"_"&amp;$B42,HELPER,COLUMNS($B$12:E42),0),"")</f>
        <v/>
      </c>
      <c r="F42" s="83" t="str">
        <f>IFERROR(VLOOKUP($H$2&amp;"_"&amp;$B42,HELPER,COLUMNS($B$12:F42),0),"")</f>
        <v/>
      </c>
      <c r="G42" s="83" t="str">
        <f>IFERROR(VLOOKUP($H$2&amp;"_"&amp;$B42,HELPER,COLUMNS($B$12:G42),0),"")</f>
        <v/>
      </c>
      <c r="H42" s="83" t="str">
        <f>IFERROR(VLOOKUP($H$2&amp;"_"&amp;$B42,HELPER,COLUMNS($B$12:H42),0),"")</f>
        <v/>
      </c>
      <c r="I42" s="83" t="str">
        <f>IFERROR(VLOOKUP($H$2&amp;"_"&amp;$B42,HELPER,COLUMNS($B$12:I42),0),"")</f>
        <v/>
      </c>
      <c r="J42" s="83" t="str">
        <f>IFERROR(VLOOKUP($H$2&amp;"_"&amp;$B42,HELPER,COLUMNS($B$12:J42),0),"")</f>
        <v/>
      </c>
      <c r="K42" s="83" t="str">
        <f>IFERROR(VLOOKUP($H$2&amp;"_"&amp;$B42,HELPER,COLUMNS($B$12:K42),0),"")</f>
        <v/>
      </c>
      <c r="L42" s="83" t="str">
        <f>IFERROR(VLOOKUP($H$2&amp;"_"&amp;$B42,HELPER,COLUMNS($B$12:L42),0),"")</f>
        <v/>
      </c>
      <c r="M42" s="83" t="str">
        <f>IFERROR(VLOOKUP($H$2&amp;"_"&amp;$B42,HELPER,COLUMNS($B$12:M42),0),"")</f>
        <v/>
      </c>
      <c r="N42" s="83" t="str">
        <f>IFERROR(VLOOKUP($H$2&amp;"_"&amp;$B42,HELPER,COLUMNS($B$12:N42),0),"")</f>
        <v/>
      </c>
      <c r="O42" s="83" t="str">
        <f>IFERROR(VLOOKUP($H$2&amp;"_"&amp;$B42,HELPER,COLUMNS($B$12:O42),0),"")</f>
        <v/>
      </c>
      <c r="P42" s="83" t="str">
        <f>IFERROR(VLOOKUP($H$2&amp;"_"&amp;$B42,HELPER,COLUMNS($B$12:P42),0),"")</f>
        <v/>
      </c>
      <c r="Q42" s="83" t="str">
        <f>IFERROR(VLOOKUP($H$2&amp;"_"&amp;$B42,HELPER,COLUMNS($B$12:Q42),0),"")</f>
        <v/>
      </c>
      <c r="R42" s="83" t="str">
        <f>IFERROR(VLOOKUP($H$2&amp;"_"&amp;$B42,HELPER,COLUMNS($B$12:R42),0),"")</f>
        <v/>
      </c>
      <c r="S42" s="83" t="str">
        <f>IFERROR(VLOOKUP($H$2&amp;"_"&amp;$B42,HELPER,COLUMNS($B$12:S42),0),"")</f>
        <v/>
      </c>
      <c r="T42" s="83" t="str">
        <f>IFERROR(VLOOKUP($H$2&amp;"_"&amp;$B42,HELPER,COLUMNS($B$12:T42),0),"")</f>
        <v/>
      </c>
      <c r="U42" s="83" t="str">
        <f>IFERROR(VLOOKUP($H$2&amp;"_"&amp;$B42,HELPER,COLUMNS($B$12:U42),0),"")</f>
        <v/>
      </c>
      <c r="V42" s="83" t="str">
        <f>IFERROR(VLOOKUP($H$2&amp;"_"&amp;$B42,HELPER,COLUMNS($B$12:V42),0),"")</f>
        <v/>
      </c>
      <c r="W42" s="83" t="str">
        <f>IFERROR(VLOOKUP($H$2&amp;"_"&amp;$B42,HELPER,COLUMNS($B$12:W42),0),"")</f>
        <v/>
      </c>
      <c r="X42" s="83" t="str">
        <f>IFERROR(VLOOKUP($H$2&amp;"_"&amp;$B42,HELPER,COLUMNS($B$12:X42),0),"")</f>
        <v/>
      </c>
      <c r="Y42" s="83" t="str">
        <f>IFERROR(VLOOKUP($H$2&amp;"_"&amp;$B42,HELPER,COLUMNS($B$12:Y42),0),"")</f>
        <v/>
      </c>
      <c r="Z42" s="83" t="str">
        <f>IFERROR(VLOOKUP($H$2&amp;"_"&amp;$B42,HELPER,COLUMNS($B$12:Z42),0),"")</f>
        <v/>
      </c>
      <c r="AA42" s="83" t="str">
        <f>IFERROR(VLOOKUP($H$2&amp;"_"&amp;$B42,HELPER,COLUMNS($B$12:AA42),0),"")</f>
        <v/>
      </c>
      <c r="AB42" s="83" t="str">
        <f>IFERROR(VLOOKUP($H$2&amp;"_"&amp;$B42,HELPER,COLUMNS($B$12:AB42),0),"")</f>
        <v/>
      </c>
      <c r="AC42" s="83" t="str">
        <f>IFERROR(VLOOKUP($H$2&amp;"_"&amp;$B42,HELPER,COLUMNS($B$12:AC42),0),"")</f>
        <v/>
      </c>
      <c r="AD42" s="83" t="str">
        <f>IFERROR(VLOOKUP($H$2&amp;"_"&amp;$B42,HELPER,COLUMNS($B$12:AD42),0),"")</f>
        <v/>
      </c>
      <c r="AE42" s="83" t="str">
        <f>IFERROR(VLOOKUP($H$2&amp;"_"&amp;$B42,HELPER,COLUMNS($B$12:AE42),0),"")</f>
        <v/>
      </c>
      <c r="AF42" s="83" t="str">
        <f>IFERROR(VLOOKUP($H$2&amp;"_"&amp;$B42,HELPER,COLUMNS($B$12:AF42),0),"")</f>
        <v/>
      </c>
      <c r="AG42" s="83" t="str">
        <f>IFERROR(VLOOKUP($H$2&amp;"_"&amp;$B42,HELPER,COLUMNS($B$12:AG42),0),"")</f>
        <v/>
      </c>
      <c r="AH42" s="83" t="str">
        <f>IFERROR(VLOOKUP($H$2&amp;"_"&amp;$B42,HELPER,COLUMNS($B$12:AH42),0),"")</f>
        <v/>
      </c>
      <c r="AI42" s="83" t="str">
        <f>IFERROR(VLOOKUP($H$2&amp;"_"&amp;$B42,HELPER,COLUMNS($B$12:AI42),0),"")</f>
        <v/>
      </c>
      <c r="AJ42" s="83" t="str">
        <f>IFERROR(VLOOKUP($H$2&amp;"_"&amp;$B42,HELPER,COLUMNS($B$12:AJ42),0),"")</f>
        <v/>
      </c>
      <c r="AK42" s="83" t="str">
        <f>IFERROR(VLOOKUP($H$2&amp;"_"&amp;$B42,HELPER,COLUMNS($B$12:AK42),0),"")</f>
        <v/>
      </c>
      <c r="AL42" s="83" t="str">
        <f>IFERROR(VLOOKUP($H$2&amp;"_"&amp;$B42,HELPER,COLUMNS($B$12:AL42),0),"")</f>
        <v/>
      </c>
      <c r="AM42" s="83" t="str">
        <f>IFERROR(VLOOKUP($H$2&amp;"_"&amp;$B42,HELPER,COLUMNS($B$12:AM42),0),"")</f>
        <v/>
      </c>
      <c r="AN42" s="83" t="str">
        <f>IFERROR(VLOOKUP($H$2&amp;"_"&amp;$B42,HELPER,COLUMNS($B$12:AN42),0),"")</f>
        <v/>
      </c>
      <c r="AO42" s="83" t="str">
        <f>IFERROR(VLOOKUP($H$2&amp;"_"&amp;$B42,HELPER,COLUMNS($B$12:AO42),0),"")</f>
        <v/>
      </c>
      <c r="AP42" s="83" t="str">
        <f>IFERROR(VLOOKUP($H$2&amp;"_"&amp;$B42,HELPER,COLUMNS($B$12:AP42),0),"")</f>
        <v/>
      </c>
      <c r="AQ42" s="83" t="str">
        <f>IFERROR(VLOOKUP($H$2&amp;"_"&amp;$B42,HELPER,COLUMNS($B$12:AQ42),0),"")</f>
        <v/>
      </c>
      <c r="AR42" s="83" t="str">
        <f>IFERROR(VLOOKUP($H$2&amp;"_"&amp;$B42,HELPER,COLUMNS($B$12:AR42),0),"")</f>
        <v/>
      </c>
      <c r="AS42" s="83" t="str">
        <f>IFERROR(VLOOKUP($H$2&amp;"_"&amp;$B42,HELPER,COLUMNS($B$12:AS42),0),"")</f>
        <v/>
      </c>
      <c r="AT42" s="83" t="str">
        <f>IFERROR(VLOOKUP($H$2&amp;"_"&amp;$B42,HELPER,COLUMNS($B$12:AT42),0),"")</f>
        <v/>
      </c>
      <c r="AU42" s="83" t="str">
        <f>IFERROR(VLOOKUP($H$2&amp;"_"&amp;$B42,HELPER,COLUMNS($B$12:AU42),0),"")</f>
        <v/>
      </c>
      <c r="AV42" s="83" t="str">
        <f>IFERROR(VLOOKUP($H$2&amp;"_"&amp;$B42,HELPER,COLUMNS($B$12:AV42),0),"")</f>
        <v/>
      </c>
      <c r="AW42" s="83" t="str">
        <f>IFERROR(VLOOKUP($H$2&amp;"_"&amp;$B42,HELPER,COLUMNS($B$12:AW42),0),"")</f>
        <v/>
      </c>
      <c r="AX42" s="197" t="str">
        <f t="shared" si="26"/>
        <v/>
      </c>
    </row>
    <row r="43" spans="1:50" ht="27.6" x14ac:dyDescent="0.3">
      <c r="A43" s="37">
        <f t="shared" si="25"/>
        <v>0</v>
      </c>
      <c r="B43" s="210">
        <v>32</v>
      </c>
      <c r="C43" s="433" t="str">
        <f t="shared" si="27"/>
        <v/>
      </c>
      <c r="D43" s="279" t="str">
        <f>IFERROR(VLOOKUP($H$2&amp;"_"&amp;$B43,HELPER,COLUMNS($B$12:D43),0),"")</f>
        <v/>
      </c>
      <c r="E43" s="83" t="str">
        <f>IFERROR(VLOOKUP($H$2&amp;"_"&amp;$B43,HELPER,COLUMNS($B$12:E43),0),"")</f>
        <v/>
      </c>
      <c r="F43" s="83" t="str">
        <f>IFERROR(VLOOKUP($H$2&amp;"_"&amp;$B43,HELPER,COLUMNS($B$12:F43),0),"")</f>
        <v/>
      </c>
      <c r="G43" s="83" t="str">
        <f>IFERROR(VLOOKUP($H$2&amp;"_"&amp;$B43,HELPER,COLUMNS($B$12:G43),0),"")</f>
        <v/>
      </c>
      <c r="H43" s="83" t="str">
        <f>IFERROR(VLOOKUP($H$2&amp;"_"&amp;$B43,HELPER,COLUMNS($B$12:H43),0),"")</f>
        <v/>
      </c>
      <c r="I43" s="83" t="str">
        <f>IFERROR(VLOOKUP($H$2&amp;"_"&amp;$B43,HELPER,COLUMNS($B$12:I43),0),"")</f>
        <v/>
      </c>
      <c r="J43" s="83" t="str">
        <f>IFERROR(VLOOKUP($H$2&amp;"_"&amp;$B43,HELPER,COLUMNS($B$12:J43),0),"")</f>
        <v/>
      </c>
      <c r="K43" s="83" t="str">
        <f>IFERROR(VLOOKUP($H$2&amp;"_"&amp;$B43,HELPER,COLUMNS($B$12:K43),0),"")</f>
        <v/>
      </c>
      <c r="L43" s="83" t="str">
        <f>IFERROR(VLOOKUP($H$2&amp;"_"&amp;$B43,HELPER,COLUMNS($B$12:L43),0),"")</f>
        <v/>
      </c>
      <c r="M43" s="83" t="str">
        <f>IFERROR(VLOOKUP($H$2&amp;"_"&amp;$B43,HELPER,COLUMNS($B$12:M43),0),"")</f>
        <v/>
      </c>
      <c r="N43" s="83" t="str">
        <f>IFERROR(VLOOKUP($H$2&amp;"_"&amp;$B43,HELPER,COLUMNS($B$12:N43),0),"")</f>
        <v/>
      </c>
      <c r="O43" s="83" t="str">
        <f>IFERROR(VLOOKUP($H$2&amp;"_"&amp;$B43,HELPER,COLUMNS($B$12:O43),0),"")</f>
        <v/>
      </c>
      <c r="P43" s="83" t="str">
        <f>IFERROR(VLOOKUP($H$2&amp;"_"&amp;$B43,HELPER,COLUMNS($B$12:P43),0),"")</f>
        <v/>
      </c>
      <c r="Q43" s="83" t="str">
        <f>IFERROR(VLOOKUP($H$2&amp;"_"&amp;$B43,HELPER,COLUMNS($B$12:Q43),0),"")</f>
        <v/>
      </c>
      <c r="R43" s="83" t="str">
        <f>IFERROR(VLOOKUP($H$2&amp;"_"&amp;$B43,HELPER,COLUMNS($B$12:R43),0),"")</f>
        <v/>
      </c>
      <c r="S43" s="83" t="str">
        <f>IFERROR(VLOOKUP($H$2&amp;"_"&amp;$B43,HELPER,COLUMNS($B$12:S43),0),"")</f>
        <v/>
      </c>
      <c r="T43" s="83" t="str">
        <f>IFERROR(VLOOKUP($H$2&amp;"_"&amp;$B43,HELPER,COLUMNS($B$12:T43),0),"")</f>
        <v/>
      </c>
      <c r="U43" s="83" t="str">
        <f>IFERROR(VLOOKUP($H$2&amp;"_"&amp;$B43,HELPER,COLUMNS($B$12:U43),0),"")</f>
        <v/>
      </c>
      <c r="V43" s="83" t="str">
        <f>IFERROR(VLOOKUP($H$2&amp;"_"&amp;$B43,HELPER,COLUMNS($B$12:V43),0),"")</f>
        <v/>
      </c>
      <c r="W43" s="83" t="str">
        <f>IFERROR(VLOOKUP($H$2&amp;"_"&amp;$B43,HELPER,COLUMNS($B$12:W43),0),"")</f>
        <v/>
      </c>
      <c r="X43" s="83" t="str">
        <f>IFERROR(VLOOKUP($H$2&amp;"_"&amp;$B43,HELPER,COLUMNS($B$12:X43),0),"")</f>
        <v/>
      </c>
      <c r="Y43" s="83" t="str">
        <f>IFERROR(VLOOKUP($H$2&amp;"_"&amp;$B43,HELPER,COLUMNS($B$12:Y43),0),"")</f>
        <v/>
      </c>
      <c r="Z43" s="83" t="str">
        <f>IFERROR(VLOOKUP($H$2&amp;"_"&amp;$B43,HELPER,COLUMNS($B$12:Z43),0),"")</f>
        <v/>
      </c>
      <c r="AA43" s="83" t="str">
        <f>IFERROR(VLOOKUP($H$2&amp;"_"&amp;$B43,HELPER,COLUMNS($B$12:AA43),0),"")</f>
        <v/>
      </c>
      <c r="AB43" s="83" t="str">
        <f>IFERROR(VLOOKUP($H$2&amp;"_"&amp;$B43,HELPER,COLUMNS($B$12:AB43),0),"")</f>
        <v/>
      </c>
      <c r="AC43" s="83" t="str">
        <f>IFERROR(VLOOKUP($H$2&amp;"_"&amp;$B43,HELPER,COLUMNS($B$12:AC43),0),"")</f>
        <v/>
      </c>
      <c r="AD43" s="83" t="str">
        <f>IFERROR(VLOOKUP($H$2&amp;"_"&amp;$B43,HELPER,COLUMNS($B$12:AD43),0),"")</f>
        <v/>
      </c>
      <c r="AE43" s="83" t="str">
        <f>IFERROR(VLOOKUP($H$2&amp;"_"&amp;$B43,HELPER,COLUMNS($B$12:AE43),0),"")</f>
        <v/>
      </c>
      <c r="AF43" s="83" t="str">
        <f>IFERROR(VLOOKUP($H$2&amp;"_"&amp;$B43,HELPER,COLUMNS($B$12:AF43),0),"")</f>
        <v/>
      </c>
      <c r="AG43" s="83" t="str">
        <f>IFERROR(VLOOKUP($H$2&amp;"_"&amp;$B43,HELPER,COLUMNS($B$12:AG43),0),"")</f>
        <v/>
      </c>
      <c r="AH43" s="83" t="str">
        <f>IFERROR(VLOOKUP($H$2&amp;"_"&amp;$B43,HELPER,COLUMNS($B$12:AH43),0),"")</f>
        <v/>
      </c>
      <c r="AI43" s="83" t="str">
        <f>IFERROR(VLOOKUP($H$2&amp;"_"&amp;$B43,HELPER,COLUMNS($B$12:AI43),0),"")</f>
        <v/>
      </c>
      <c r="AJ43" s="83" t="str">
        <f>IFERROR(VLOOKUP($H$2&amp;"_"&amp;$B43,HELPER,COLUMNS($B$12:AJ43),0),"")</f>
        <v/>
      </c>
      <c r="AK43" s="83" t="str">
        <f>IFERROR(VLOOKUP($H$2&amp;"_"&amp;$B43,HELPER,COLUMNS($B$12:AK43),0),"")</f>
        <v/>
      </c>
      <c r="AL43" s="83" t="str">
        <f>IFERROR(VLOOKUP($H$2&amp;"_"&amp;$B43,HELPER,COLUMNS($B$12:AL43),0),"")</f>
        <v/>
      </c>
      <c r="AM43" s="83" t="str">
        <f>IFERROR(VLOOKUP($H$2&amp;"_"&amp;$B43,HELPER,COLUMNS($B$12:AM43),0),"")</f>
        <v/>
      </c>
      <c r="AN43" s="83" t="str">
        <f>IFERROR(VLOOKUP($H$2&amp;"_"&amp;$B43,HELPER,COLUMNS($B$12:AN43),0),"")</f>
        <v/>
      </c>
      <c r="AO43" s="83" t="str">
        <f>IFERROR(VLOOKUP($H$2&amp;"_"&amp;$B43,HELPER,COLUMNS($B$12:AO43),0),"")</f>
        <v/>
      </c>
      <c r="AP43" s="83" t="str">
        <f>IFERROR(VLOOKUP($H$2&amp;"_"&amp;$B43,HELPER,COLUMNS($B$12:AP43),0),"")</f>
        <v/>
      </c>
      <c r="AQ43" s="83" t="str">
        <f>IFERROR(VLOOKUP($H$2&amp;"_"&amp;$B43,HELPER,COLUMNS($B$12:AQ43),0),"")</f>
        <v/>
      </c>
      <c r="AR43" s="83" t="str">
        <f>IFERROR(VLOOKUP($H$2&amp;"_"&amp;$B43,HELPER,COLUMNS($B$12:AR43),0),"")</f>
        <v/>
      </c>
      <c r="AS43" s="83" t="str">
        <f>IFERROR(VLOOKUP($H$2&amp;"_"&amp;$B43,HELPER,COLUMNS($B$12:AS43),0),"")</f>
        <v/>
      </c>
      <c r="AT43" s="83" t="str">
        <f>IFERROR(VLOOKUP($H$2&amp;"_"&amp;$B43,HELPER,COLUMNS($B$12:AT43),0),"")</f>
        <v/>
      </c>
      <c r="AU43" s="83" t="str">
        <f>IFERROR(VLOOKUP($H$2&amp;"_"&amp;$B43,HELPER,COLUMNS($B$12:AU43),0),"")</f>
        <v/>
      </c>
      <c r="AV43" s="83" t="str">
        <f>IFERROR(VLOOKUP($H$2&amp;"_"&amp;$B43,HELPER,COLUMNS($B$12:AV43),0),"")</f>
        <v/>
      </c>
      <c r="AW43" s="83" t="str">
        <f>IFERROR(VLOOKUP($H$2&amp;"_"&amp;$B43,HELPER,COLUMNS($B$12:AW43),0),"")</f>
        <v/>
      </c>
      <c r="AX43" s="197" t="str">
        <f t="shared" si="26"/>
        <v/>
      </c>
    </row>
    <row r="44" spans="1:50" ht="27.6" x14ac:dyDescent="0.3">
      <c r="A44" s="37">
        <f t="shared" si="25"/>
        <v>0</v>
      </c>
      <c r="B44" s="210">
        <v>33</v>
      </c>
      <c r="C44" s="433" t="str">
        <f t="shared" si="27"/>
        <v/>
      </c>
      <c r="D44" s="279" t="str">
        <f>IFERROR(VLOOKUP($H$2&amp;"_"&amp;$B44,HELPER,COLUMNS($B$12:D44),0),"")</f>
        <v/>
      </c>
      <c r="E44" s="83" t="str">
        <f>IFERROR(VLOOKUP($H$2&amp;"_"&amp;$B44,HELPER,COLUMNS($B$12:E44),0),"")</f>
        <v/>
      </c>
      <c r="F44" s="83" t="str">
        <f>IFERROR(VLOOKUP($H$2&amp;"_"&amp;$B44,HELPER,COLUMNS($B$12:F44),0),"")</f>
        <v/>
      </c>
      <c r="G44" s="83" t="str">
        <f>IFERROR(VLOOKUP($H$2&amp;"_"&amp;$B44,HELPER,COLUMNS($B$12:G44),0),"")</f>
        <v/>
      </c>
      <c r="H44" s="83" t="str">
        <f>IFERROR(VLOOKUP($H$2&amp;"_"&amp;$B44,HELPER,COLUMNS($B$12:H44),0),"")</f>
        <v/>
      </c>
      <c r="I44" s="83" t="str">
        <f>IFERROR(VLOOKUP($H$2&amp;"_"&amp;$B44,HELPER,COLUMNS($B$12:I44),0),"")</f>
        <v/>
      </c>
      <c r="J44" s="83" t="str">
        <f>IFERROR(VLOOKUP($H$2&amp;"_"&amp;$B44,HELPER,COLUMNS($B$12:J44),0),"")</f>
        <v/>
      </c>
      <c r="K44" s="83" t="str">
        <f>IFERROR(VLOOKUP($H$2&amp;"_"&amp;$B44,HELPER,COLUMNS($B$12:K44),0),"")</f>
        <v/>
      </c>
      <c r="L44" s="83" t="str">
        <f>IFERROR(VLOOKUP($H$2&amp;"_"&amp;$B44,HELPER,COLUMNS($B$12:L44),0),"")</f>
        <v/>
      </c>
      <c r="M44" s="83" t="str">
        <f>IFERROR(VLOOKUP($H$2&amp;"_"&amp;$B44,HELPER,COLUMNS($B$12:M44),0),"")</f>
        <v/>
      </c>
      <c r="N44" s="83" t="str">
        <f>IFERROR(VLOOKUP($H$2&amp;"_"&amp;$B44,HELPER,COLUMNS($B$12:N44),0),"")</f>
        <v/>
      </c>
      <c r="O44" s="83" t="str">
        <f>IFERROR(VLOOKUP($H$2&amp;"_"&amp;$B44,HELPER,COLUMNS($B$12:O44),0),"")</f>
        <v/>
      </c>
      <c r="P44" s="83" t="str">
        <f>IFERROR(VLOOKUP($H$2&amp;"_"&amp;$B44,HELPER,COLUMNS($B$12:P44),0),"")</f>
        <v/>
      </c>
      <c r="Q44" s="83" t="str">
        <f>IFERROR(VLOOKUP($H$2&amp;"_"&amp;$B44,HELPER,COLUMNS($B$12:Q44),0),"")</f>
        <v/>
      </c>
      <c r="R44" s="83" t="str">
        <f>IFERROR(VLOOKUP($H$2&amp;"_"&amp;$B44,HELPER,COLUMNS($B$12:R44),0),"")</f>
        <v/>
      </c>
      <c r="S44" s="83" t="str">
        <f>IFERROR(VLOOKUP($H$2&amp;"_"&amp;$B44,HELPER,COLUMNS($B$12:S44),0),"")</f>
        <v/>
      </c>
      <c r="T44" s="83" t="str">
        <f>IFERROR(VLOOKUP($H$2&amp;"_"&amp;$B44,HELPER,COLUMNS($B$12:T44),0),"")</f>
        <v/>
      </c>
      <c r="U44" s="83" t="str">
        <f>IFERROR(VLOOKUP($H$2&amp;"_"&amp;$B44,HELPER,COLUMNS($B$12:U44),0),"")</f>
        <v/>
      </c>
      <c r="V44" s="83" t="str">
        <f>IFERROR(VLOOKUP($H$2&amp;"_"&amp;$B44,HELPER,COLUMNS($B$12:V44),0),"")</f>
        <v/>
      </c>
      <c r="W44" s="83" t="str">
        <f>IFERROR(VLOOKUP($H$2&amp;"_"&amp;$B44,HELPER,COLUMNS($B$12:W44),0),"")</f>
        <v/>
      </c>
      <c r="X44" s="83" t="str">
        <f>IFERROR(VLOOKUP($H$2&amp;"_"&amp;$B44,HELPER,COLUMNS($B$12:X44),0),"")</f>
        <v/>
      </c>
      <c r="Y44" s="83" t="str">
        <f>IFERROR(VLOOKUP($H$2&amp;"_"&amp;$B44,HELPER,COLUMNS($B$12:Y44),0),"")</f>
        <v/>
      </c>
      <c r="Z44" s="83" t="str">
        <f>IFERROR(VLOOKUP($H$2&amp;"_"&amp;$B44,HELPER,COLUMNS($B$12:Z44),0),"")</f>
        <v/>
      </c>
      <c r="AA44" s="83" t="str">
        <f>IFERROR(VLOOKUP($H$2&amp;"_"&amp;$B44,HELPER,COLUMNS($B$12:AA44),0),"")</f>
        <v/>
      </c>
      <c r="AB44" s="83" t="str">
        <f>IFERROR(VLOOKUP($H$2&amp;"_"&amp;$B44,HELPER,COLUMNS($B$12:AB44),0),"")</f>
        <v/>
      </c>
      <c r="AC44" s="83" t="str">
        <f>IFERROR(VLOOKUP($H$2&amp;"_"&amp;$B44,HELPER,COLUMNS($B$12:AC44),0),"")</f>
        <v/>
      </c>
      <c r="AD44" s="83" t="str">
        <f>IFERROR(VLOOKUP($H$2&amp;"_"&amp;$B44,HELPER,COLUMNS($B$12:AD44),0),"")</f>
        <v/>
      </c>
      <c r="AE44" s="83" t="str">
        <f>IFERROR(VLOOKUP($H$2&amp;"_"&amp;$B44,HELPER,COLUMNS($B$12:AE44),0),"")</f>
        <v/>
      </c>
      <c r="AF44" s="83" t="str">
        <f>IFERROR(VLOOKUP($H$2&amp;"_"&amp;$B44,HELPER,COLUMNS($B$12:AF44),0),"")</f>
        <v/>
      </c>
      <c r="AG44" s="83" t="str">
        <f>IFERROR(VLOOKUP($H$2&amp;"_"&amp;$B44,HELPER,COLUMNS($B$12:AG44),0),"")</f>
        <v/>
      </c>
      <c r="AH44" s="83" t="str">
        <f>IFERROR(VLOOKUP($H$2&amp;"_"&amp;$B44,HELPER,COLUMNS($B$12:AH44),0),"")</f>
        <v/>
      </c>
      <c r="AI44" s="83" t="str">
        <f>IFERROR(VLOOKUP($H$2&amp;"_"&amp;$B44,HELPER,COLUMNS($B$12:AI44),0),"")</f>
        <v/>
      </c>
      <c r="AJ44" s="83" t="str">
        <f>IFERROR(VLOOKUP($H$2&amp;"_"&amp;$B44,HELPER,COLUMNS($B$12:AJ44),0),"")</f>
        <v/>
      </c>
      <c r="AK44" s="83" t="str">
        <f>IFERROR(VLOOKUP($H$2&amp;"_"&amp;$B44,HELPER,COLUMNS($B$12:AK44),0),"")</f>
        <v/>
      </c>
      <c r="AL44" s="83" t="str">
        <f>IFERROR(VLOOKUP($H$2&amp;"_"&amp;$B44,HELPER,COLUMNS($B$12:AL44),0),"")</f>
        <v/>
      </c>
      <c r="AM44" s="83" t="str">
        <f>IFERROR(VLOOKUP($H$2&amp;"_"&amp;$B44,HELPER,COLUMNS($B$12:AM44),0),"")</f>
        <v/>
      </c>
      <c r="AN44" s="83" t="str">
        <f>IFERROR(VLOOKUP($H$2&amp;"_"&amp;$B44,HELPER,COLUMNS($B$12:AN44),0),"")</f>
        <v/>
      </c>
      <c r="AO44" s="83" t="str">
        <f>IFERROR(VLOOKUP($H$2&amp;"_"&amp;$B44,HELPER,COLUMNS($B$12:AO44),0),"")</f>
        <v/>
      </c>
      <c r="AP44" s="83" t="str">
        <f>IFERROR(VLOOKUP($H$2&amp;"_"&amp;$B44,HELPER,COLUMNS($B$12:AP44),0),"")</f>
        <v/>
      </c>
      <c r="AQ44" s="83" t="str">
        <f>IFERROR(VLOOKUP($H$2&amp;"_"&amp;$B44,HELPER,COLUMNS($B$12:AQ44),0),"")</f>
        <v/>
      </c>
      <c r="AR44" s="83" t="str">
        <f>IFERROR(VLOOKUP($H$2&amp;"_"&amp;$B44,HELPER,COLUMNS($B$12:AR44),0),"")</f>
        <v/>
      </c>
      <c r="AS44" s="83" t="str">
        <f>IFERROR(VLOOKUP($H$2&amp;"_"&amp;$B44,HELPER,COLUMNS($B$12:AS44),0),"")</f>
        <v/>
      </c>
      <c r="AT44" s="83" t="str">
        <f>IFERROR(VLOOKUP($H$2&amp;"_"&amp;$B44,HELPER,COLUMNS($B$12:AT44),0),"")</f>
        <v/>
      </c>
      <c r="AU44" s="83" t="str">
        <f>IFERROR(VLOOKUP($H$2&amp;"_"&amp;$B44,HELPER,COLUMNS($B$12:AU44),0),"")</f>
        <v/>
      </c>
      <c r="AV44" s="83" t="str">
        <f>IFERROR(VLOOKUP($H$2&amp;"_"&amp;$B44,HELPER,COLUMNS($B$12:AV44),0),"")</f>
        <v/>
      </c>
      <c r="AW44" s="83" t="str">
        <f>IFERROR(VLOOKUP($H$2&amp;"_"&amp;$B44,HELPER,COLUMNS($B$12:AW44),0),"")</f>
        <v/>
      </c>
      <c r="AX44" s="197" t="str">
        <f t="shared" si="26"/>
        <v/>
      </c>
    </row>
    <row r="45" spans="1:50" ht="27.6" x14ac:dyDescent="0.3">
      <c r="A45" s="37">
        <f t="shared" si="25"/>
        <v>0</v>
      </c>
      <c r="B45" s="210">
        <v>34</v>
      </c>
      <c r="C45" s="433" t="str">
        <f t="shared" si="27"/>
        <v/>
      </c>
      <c r="D45" s="279" t="str">
        <f>IFERROR(VLOOKUP($H$2&amp;"_"&amp;$B45,HELPER,COLUMNS($B$12:D45),0),"")</f>
        <v/>
      </c>
      <c r="E45" s="83" t="str">
        <f>IFERROR(VLOOKUP($H$2&amp;"_"&amp;$B45,HELPER,COLUMNS($B$12:E45),0),"")</f>
        <v/>
      </c>
      <c r="F45" s="83" t="str">
        <f>IFERROR(VLOOKUP($H$2&amp;"_"&amp;$B45,HELPER,COLUMNS($B$12:F45),0),"")</f>
        <v/>
      </c>
      <c r="G45" s="83" t="str">
        <f>IFERROR(VLOOKUP($H$2&amp;"_"&amp;$B45,HELPER,COLUMNS($B$12:G45),0),"")</f>
        <v/>
      </c>
      <c r="H45" s="83" t="str">
        <f>IFERROR(VLOOKUP($H$2&amp;"_"&amp;$B45,HELPER,COLUMNS($B$12:H45),0),"")</f>
        <v/>
      </c>
      <c r="I45" s="83" t="str">
        <f>IFERROR(VLOOKUP($H$2&amp;"_"&amp;$B45,HELPER,COLUMNS($B$12:I45),0),"")</f>
        <v/>
      </c>
      <c r="J45" s="83" t="str">
        <f>IFERROR(VLOOKUP($H$2&amp;"_"&amp;$B45,HELPER,COLUMNS($B$12:J45),0),"")</f>
        <v/>
      </c>
      <c r="K45" s="83" t="str">
        <f>IFERROR(VLOOKUP($H$2&amp;"_"&amp;$B45,HELPER,COLUMNS($B$12:K45),0),"")</f>
        <v/>
      </c>
      <c r="L45" s="83" t="str">
        <f>IFERROR(VLOOKUP($H$2&amp;"_"&amp;$B45,HELPER,COLUMNS($B$12:L45),0),"")</f>
        <v/>
      </c>
      <c r="M45" s="83" t="str">
        <f>IFERROR(VLOOKUP($H$2&amp;"_"&amp;$B45,HELPER,COLUMNS($B$12:M45),0),"")</f>
        <v/>
      </c>
      <c r="N45" s="83" t="str">
        <f>IFERROR(VLOOKUP($H$2&amp;"_"&amp;$B45,HELPER,COLUMNS($B$12:N45),0),"")</f>
        <v/>
      </c>
      <c r="O45" s="83" t="str">
        <f>IFERROR(VLOOKUP($H$2&amp;"_"&amp;$B45,HELPER,COLUMNS($B$12:O45),0),"")</f>
        <v/>
      </c>
      <c r="P45" s="83" t="str">
        <f>IFERROR(VLOOKUP($H$2&amp;"_"&amp;$B45,HELPER,COLUMNS($B$12:P45),0),"")</f>
        <v/>
      </c>
      <c r="Q45" s="83" t="str">
        <f>IFERROR(VLOOKUP($H$2&amp;"_"&amp;$B45,HELPER,COLUMNS($B$12:Q45),0),"")</f>
        <v/>
      </c>
      <c r="R45" s="83" t="str">
        <f>IFERROR(VLOOKUP($H$2&amp;"_"&amp;$B45,HELPER,COLUMNS($B$12:R45),0),"")</f>
        <v/>
      </c>
      <c r="S45" s="83" t="str">
        <f>IFERROR(VLOOKUP($H$2&amp;"_"&amp;$B45,HELPER,COLUMNS($B$12:S45),0),"")</f>
        <v/>
      </c>
      <c r="T45" s="83" t="str">
        <f>IFERROR(VLOOKUP($H$2&amp;"_"&amp;$B45,HELPER,COLUMNS($B$12:T45),0),"")</f>
        <v/>
      </c>
      <c r="U45" s="83" t="str">
        <f>IFERROR(VLOOKUP($H$2&amp;"_"&amp;$B45,HELPER,COLUMNS($B$12:U45),0),"")</f>
        <v/>
      </c>
      <c r="V45" s="83" t="str">
        <f>IFERROR(VLOOKUP($H$2&amp;"_"&amp;$B45,HELPER,COLUMNS($B$12:V45),0),"")</f>
        <v/>
      </c>
      <c r="W45" s="83" t="str">
        <f>IFERROR(VLOOKUP($H$2&amp;"_"&amp;$B45,HELPER,COLUMNS($B$12:W45),0),"")</f>
        <v/>
      </c>
      <c r="X45" s="83" t="str">
        <f>IFERROR(VLOOKUP($H$2&amp;"_"&amp;$B45,HELPER,COLUMNS($B$12:X45),0),"")</f>
        <v/>
      </c>
      <c r="Y45" s="83" t="str">
        <f>IFERROR(VLOOKUP($H$2&amp;"_"&amp;$B45,HELPER,COLUMNS($B$12:Y45),0),"")</f>
        <v/>
      </c>
      <c r="Z45" s="83" t="str">
        <f>IFERROR(VLOOKUP($H$2&amp;"_"&amp;$B45,HELPER,COLUMNS($B$12:Z45),0),"")</f>
        <v/>
      </c>
      <c r="AA45" s="83" t="str">
        <f>IFERROR(VLOOKUP($H$2&amp;"_"&amp;$B45,HELPER,COLUMNS($B$12:AA45),0),"")</f>
        <v/>
      </c>
      <c r="AB45" s="83" t="str">
        <f>IFERROR(VLOOKUP($H$2&amp;"_"&amp;$B45,HELPER,COLUMNS($B$12:AB45),0),"")</f>
        <v/>
      </c>
      <c r="AC45" s="83" t="str">
        <f>IFERROR(VLOOKUP($H$2&amp;"_"&amp;$B45,HELPER,COLUMNS($B$12:AC45),0),"")</f>
        <v/>
      </c>
      <c r="AD45" s="83" t="str">
        <f>IFERROR(VLOOKUP($H$2&amp;"_"&amp;$B45,HELPER,COLUMNS($B$12:AD45),0),"")</f>
        <v/>
      </c>
      <c r="AE45" s="83" t="str">
        <f>IFERROR(VLOOKUP($H$2&amp;"_"&amp;$B45,HELPER,COLUMNS($B$12:AE45),0),"")</f>
        <v/>
      </c>
      <c r="AF45" s="83" t="str">
        <f>IFERROR(VLOOKUP($H$2&amp;"_"&amp;$B45,HELPER,COLUMNS($B$12:AF45),0),"")</f>
        <v/>
      </c>
      <c r="AG45" s="83" t="str">
        <f>IFERROR(VLOOKUP($H$2&amp;"_"&amp;$B45,HELPER,COLUMNS($B$12:AG45),0),"")</f>
        <v/>
      </c>
      <c r="AH45" s="83" t="str">
        <f>IFERROR(VLOOKUP($H$2&amp;"_"&amp;$B45,HELPER,COLUMNS($B$12:AH45),0),"")</f>
        <v/>
      </c>
      <c r="AI45" s="83" t="str">
        <f>IFERROR(VLOOKUP($H$2&amp;"_"&amp;$B45,HELPER,COLUMNS($B$12:AI45),0),"")</f>
        <v/>
      </c>
      <c r="AJ45" s="83" t="str">
        <f>IFERROR(VLOOKUP($H$2&amp;"_"&amp;$B45,HELPER,COLUMNS($B$12:AJ45),0),"")</f>
        <v/>
      </c>
      <c r="AK45" s="83" t="str">
        <f>IFERROR(VLOOKUP($H$2&amp;"_"&amp;$B45,HELPER,COLUMNS($B$12:AK45),0),"")</f>
        <v/>
      </c>
      <c r="AL45" s="83" t="str">
        <f>IFERROR(VLOOKUP($H$2&amp;"_"&amp;$B45,HELPER,COLUMNS($B$12:AL45),0),"")</f>
        <v/>
      </c>
      <c r="AM45" s="83" t="str">
        <f>IFERROR(VLOOKUP($H$2&amp;"_"&amp;$B45,HELPER,COLUMNS($B$12:AM45),0),"")</f>
        <v/>
      </c>
      <c r="AN45" s="83" t="str">
        <f>IFERROR(VLOOKUP($H$2&amp;"_"&amp;$B45,HELPER,COLUMNS($B$12:AN45),0),"")</f>
        <v/>
      </c>
      <c r="AO45" s="83" t="str">
        <f>IFERROR(VLOOKUP($H$2&amp;"_"&amp;$B45,HELPER,COLUMNS($B$12:AO45),0),"")</f>
        <v/>
      </c>
      <c r="AP45" s="83" t="str">
        <f>IFERROR(VLOOKUP($H$2&amp;"_"&amp;$B45,HELPER,COLUMNS($B$12:AP45),0),"")</f>
        <v/>
      </c>
      <c r="AQ45" s="83" t="str">
        <f>IFERROR(VLOOKUP($H$2&amp;"_"&amp;$B45,HELPER,COLUMNS($B$12:AQ45),0),"")</f>
        <v/>
      </c>
      <c r="AR45" s="83" t="str">
        <f>IFERROR(VLOOKUP($H$2&amp;"_"&amp;$B45,HELPER,COLUMNS($B$12:AR45),0),"")</f>
        <v/>
      </c>
      <c r="AS45" s="83" t="str">
        <f>IFERROR(VLOOKUP($H$2&amp;"_"&amp;$B45,HELPER,COLUMNS($B$12:AS45),0),"")</f>
        <v/>
      </c>
      <c r="AT45" s="83" t="str">
        <f>IFERROR(VLOOKUP($H$2&amp;"_"&amp;$B45,HELPER,COLUMNS($B$12:AT45),0),"")</f>
        <v/>
      </c>
      <c r="AU45" s="83" t="str">
        <f>IFERROR(VLOOKUP($H$2&amp;"_"&amp;$B45,HELPER,COLUMNS($B$12:AU45),0),"")</f>
        <v/>
      </c>
      <c r="AV45" s="83" t="str">
        <f>IFERROR(VLOOKUP($H$2&amp;"_"&amp;$B45,HELPER,COLUMNS($B$12:AV45),0),"")</f>
        <v/>
      </c>
      <c r="AW45" s="83" t="str">
        <f>IFERROR(VLOOKUP($H$2&amp;"_"&amp;$B45,HELPER,COLUMNS($B$12:AW45),0),"")</f>
        <v/>
      </c>
      <c r="AX45" s="197" t="str">
        <f t="shared" si="26"/>
        <v/>
      </c>
    </row>
    <row r="46" spans="1:50" ht="27.6" x14ac:dyDescent="0.3">
      <c r="A46" s="37">
        <f t="shared" si="25"/>
        <v>0</v>
      </c>
      <c r="B46" s="210">
        <v>35</v>
      </c>
      <c r="C46" s="433" t="str">
        <f t="shared" si="27"/>
        <v/>
      </c>
      <c r="D46" s="279" t="str">
        <f>IFERROR(VLOOKUP($H$2&amp;"_"&amp;$B46,HELPER,COLUMNS($B$12:D46),0),"")</f>
        <v/>
      </c>
      <c r="E46" s="83" t="str">
        <f>IFERROR(VLOOKUP($H$2&amp;"_"&amp;$B46,HELPER,COLUMNS($B$12:E46),0),"")</f>
        <v/>
      </c>
      <c r="F46" s="83" t="str">
        <f>IFERROR(VLOOKUP($H$2&amp;"_"&amp;$B46,HELPER,COLUMNS($B$12:F46),0),"")</f>
        <v/>
      </c>
      <c r="G46" s="83" t="str">
        <f>IFERROR(VLOOKUP($H$2&amp;"_"&amp;$B46,HELPER,COLUMNS($B$12:G46),0),"")</f>
        <v/>
      </c>
      <c r="H46" s="83" t="str">
        <f>IFERROR(VLOOKUP($H$2&amp;"_"&amp;$B46,HELPER,COLUMNS($B$12:H46),0),"")</f>
        <v/>
      </c>
      <c r="I46" s="83" t="str">
        <f>IFERROR(VLOOKUP($H$2&amp;"_"&amp;$B46,HELPER,COLUMNS($B$12:I46),0),"")</f>
        <v/>
      </c>
      <c r="J46" s="83" t="str">
        <f>IFERROR(VLOOKUP($H$2&amp;"_"&amp;$B46,HELPER,COLUMNS($B$12:J46),0),"")</f>
        <v/>
      </c>
      <c r="K46" s="83" t="str">
        <f>IFERROR(VLOOKUP($H$2&amp;"_"&amp;$B46,HELPER,COLUMNS($B$12:K46),0),"")</f>
        <v/>
      </c>
      <c r="L46" s="83" t="str">
        <f>IFERROR(VLOOKUP($H$2&amp;"_"&amp;$B46,HELPER,COLUMNS($B$12:L46),0),"")</f>
        <v/>
      </c>
      <c r="M46" s="83" t="str">
        <f>IFERROR(VLOOKUP($H$2&amp;"_"&amp;$B46,HELPER,COLUMNS($B$12:M46),0),"")</f>
        <v/>
      </c>
      <c r="N46" s="83" t="str">
        <f>IFERROR(VLOOKUP($H$2&amp;"_"&amp;$B46,HELPER,COLUMNS($B$12:N46),0),"")</f>
        <v/>
      </c>
      <c r="O46" s="83" t="str">
        <f>IFERROR(VLOOKUP($H$2&amp;"_"&amp;$B46,HELPER,COLUMNS($B$12:O46),0),"")</f>
        <v/>
      </c>
      <c r="P46" s="83" t="str">
        <f>IFERROR(VLOOKUP($H$2&amp;"_"&amp;$B46,HELPER,COLUMNS($B$12:P46),0),"")</f>
        <v/>
      </c>
      <c r="Q46" s="83" t="str">
        <f>IFERROR(VLOOKUP($H$2&amp;"_"&amp;$B46,HELPER,COLUMNS($B$12:Q46),0),"")</f>
        <v/>
      </c>
      <c r="R46" s="83" t="str">
        <f>IFERROR(VLOOKUP($H$2&amp;"_"&amp;$B46,HELPER,COLUMNS($B$12:R46),0),"")</f>
        <v/>
      </c>
      <c r="S46" s="83" t="str">
        <f>IFERROR(VLOOKUP($H$2&amp;"_"&amp;$B46,HELPER,COLUMNS($B$12:S46),0),"")</f>
        <v/>
      </c>
      <c r="T46" s="83" t="str">
        <f>IFERROR(VLOOKUP($H$2&amp;"_"&amp;$B46,HELPER,COLUMNS($B$12:T46),0),"")</f>
        <v/>
      </c>
      <c r="U46" s="83" t="str">
        <f>IFERROR(VLOOKUP($H$2&amp;"_"&amp;$B46,HELPER,COLUMNS($B$12:U46),0),"")</f>
        <v/>
      </c>
      <c r="V46" s="83" t="str">
        <f>IFERROR(VLOOKUP($H$2&amp;"_"&amp;$B46,HELPER,COLUMNS($B$12:V46),0),"")</f>
        <v/>
      </c>
      <c r="W46" s="83" t="str">
        <f>IFERROR(VLOOKUP($H$2&amp;"_"&amp;$B46,HELPER,COLUMNS($B$12:W46),0),"")</f>
        <v/>
      </c>
      <c r="X46" s="83" t="str">
        <f>IFERROR(VLOOKUP($H$2&amp;"_"&amp;$B46,HELPER,COLUMNS($B$12:X46),0),"")</f>
        <v/>
      </c>
      <c r="Y46" s="83" t="str">
        <f>IFERROR(VLOOKUP($H$2&amp;"_"&amp;$B46,HELPER,COLUMNS($B$12:Y46),0),"")</f>
        <v/>
      </c>
      <c r="Z46" s="83" t="str">
        <f>IFERROR(VLOOKUP($H$2&amp;"_"&amp;$B46,HELPER,COLUMNS($B$12:Z46),0),"")</f>
        <v/>
      </c>
      <c r="AA46" s="83" t="str">
        <f>IFERROR(VLOOKUP($H$2&amp;"_"&amp;$B46,HELPER,COLUMNS($B$12:AA46),0),"")</f>
        <v/>
      </c>
      <c r="AB46" s="83" t="str">
        <f>IFERROR(VLOOKUP($H$2&amp;"_"&amp;$B46,HELPER,COLUMNS($B$12:AB46),0),"")</f>
        <v/>
      </c>
      <c r="AC46" s="83" t="str">
        <f>IFERROR(VLOOKUP($H$2&amp;"_"&amp;$B46,HELPER,COLUMNS($B$12:AC46),0),"")</f>
        <v/>
      </c>
      <c r="AD46" s="83" t="str">
        <f>IFERROR(VLOOKUP($H$2&amp;"_"&amp;$B46,HELPER,COLUMNS($B$12:AD46),0),"")</f>
        <v/>
      </c>
      <c r="AE46" s="83" t="str">
        <f>IFERROR(VLOOKUP($H$2&amp;"_"&amp;$B46,HELPER,COLUMNS($B$12:AE46),0),"")</f>
        <v/>
      </c>
      <c r="AF46" s="83" t="str">
        <f>IFERROR(VLOOKUP($H$2&amp;"_"&amp;$B46,HELPER,COLUMNS($B$12:AF46),0),"")</f>
        <v/>
      </c>
      <c r="AG46" s="83" t="str">
        <f>IFERROR(VLOOKUP($H$2&amp;"_"&amp;$B46,HELPER,COLUMNS($B$12:AG46),0),"")</f>
        <v/>
      </c>
      <c r="AH46" s="83" t="str">
        <f>IFERROR(VLOOKUP($H$2&amp;"_"&amp;$B46,HELPER,COLUMNS($B$12:AH46),0),"")</f>
        <v/>
      </c>
      <c r="AI46" s="83" t="str">
        <f>IFERROR(VLOOKUP($H$2&amp;"_"&amp;$B46,HELPER,COLUMNS($B$12:AI46),0),"")</f>
        <v/>
      </c>
      <c r="AJ46" s="83" t="str">
        <f>IFERROR(VLOOKUP($H$2&amp;"_"&amp;$B46,HELPER,COLUMNS($B$12:AJ46),0),"")</f>
        <v/>
      </c>
      <c r="AK46" s="83" t="str">
        <f>IFERROR(VLOOKUP($H$2&amp;"_"&amp;$B46,HELPER,COLUMNS($B$12:AK46),0),"")</f>
        <v/>
      </c>
      <c r="AL46" s="83" t="str">
        <f>IFERROR(VLOOKUP($H$2&amp;"_"&amp;$B46,HELPER,COLUMNS($B$12:AL46),0),"")</f>
        <v/>
      </c>
      <c r="AM46" s="83" t="str">
        <f>IFERROR(VLOOKUP($H$2&amp;"_"&amp;$B46,HELPER,COLUMNS($B$12:AM46),0),"")</f>
        <v/>
      </c>
      <c r="AN46" s="83" t="str">
        <f>IFERROR(VLOOKUP($H$2&amp;"_"&amp;$B46,HELPER,COLUMNS($B$12:AN46),0),"")</f>
        <v/>
      </c>
      <c r="AO46" s="83" t="str">
        <f>IFERROR(VLOOKUP($H$2&amp;"_"&amp;$B46,HELPER,COLUMNS($B$12:AO46),0),"")</f>
        <v/>
      </c>
      <c r="AP46" s="83" t="str">
        <f>IFERROR(VLOOKUP($H$2&amp;"_"&amp;$B46,HELPER,COLUMNS($B$12:AP46),0),"")</f>
        <v/>
      </c>
      <c r="AQ46" s="83" t="str">
        <f>IFERROR(VLOOKUP($H$2&amp;"_"&amp;$B46,HELPER,COLUMNS($B$12:AQ46),0),"")</f>
        <v/>
      </c>
      <c r="AR46" s="83" t="str">
        <f>IFERROR(VLOOKUP($H$2&amp;"_"&amp;$B46,HELPER,COLUMNS($B$12:AR46),0),"")</f>
        <v/>
      </c>
      <c r="AS46" s="83" t="str">
        <f>IFERROR(VLOOKUP($H$2&amp;"_"&amp;$B46,HELPER,COLUMNS($B$12:AS46),0),"")</f>
        <v/>
      </c>
      <c r="AT46" s="83" t="str">
        <f>IFERROR(VLOOKUP($H$2&amp;"_"&amp;$B46,HELPER,COLUMNS($B$12:AT46),0),"")</f>
        <v/>
      </c>
      <c r="AU46" s="83" t="str">
        <f>IFERROR(VLOOKUP($H$2&amp;"_"&amp;$B46,HELPER,COLUMNS($B$12:AU46),0),"")</f>
        <v/>
      </c>
      <c r="AV46" s="83" t="str">
        <f>IFERROR(VLOOKUP($H$2&amp;"_"&amp;$B46,HELPER,COLUMNS($B$12:AV46),0),"")</f>
        <v/>
      </c>
      <c r="AW46" s="83" t="str">
        <f>IFERROR(VLOOKUP($H$2&amp;"_"&amp;$B46,HELPER,COLUMNS($B$12:AW46),0),"")</f>
        <v/>
      </c>
      <c r="AX46" s="197" t="str">
        <f t="shared" si="26"/>
        <v/>
      </c>
    </row>
    <row r="47" spans="1:50" x14ac:dyDescent="0.3">
      <c r="A47" s="37">
        <f t="shared" si="25"/>
        <v>0</v>
      </c>
      <c r="B47" s="210">
        <v>36</v>
      </c>
      <c r="C47" s="433" t="str">
        <f t="shared" si="27"/>
        <v/>
      </c>
      <c r="D47" s="279" t="str">
        <f>IFERROR(VLOOKUP($H$2&amp;"_"&amp;$B47,HELPER,COLUMNS($B$12:D47),0),"")</f>
        <v/>
      </c>
      <c r="E47" s="83" t="str">
        <f>IFERROR(VLOOKUP($H$2&amp;"_"&amp;$B47,HELPER,COLUMNS($B$12:E47),0),"")</f>
        <v/>
      </c>
      <c r="F47" s="83" t="str">
        <f>IFERROR(VLOOKUP($H$2&amp;"_"&amp;$B47,HELPER,COLUMNS($B$12:F47),0),"")</f>
        <v/>
      </c>
      <c r="G47" s="83" t="str">
        <f>IFERROR(VLOOKUP($H$2&amp;"_"&amp;$B47,HELPER,COLUMNS($B$12:G47),0),"")</f>
        <v/>
      </c>
      <c r="H47" s="83" t="str">
        <f>IFERROR(VLOOKUP($H$2&amp;"_"&amp;$B47,HELPER,COLUMNS($B$12:H47),0),"")</f>
        <v/>
      </c>
      <c r="I47" s="83" t="str">
        <f>IFERROR(VLOOKUP($H$2&amp;"_"&amp;$B47,HELPER,COLUMNS($B$12:I47),0),"")</f>
        <v/>
      </c>
      <c r="J47" s="83" t="str">
        <f>IFERROR(VLOOKUP($H$2&amp;"_"&amp;$B47,HELPER,COLUMNS($B$12:J47),0),"")</f>
        <v/>
      </c>
      <c r="K47" s="83" t="str">
        <f>IFERROR(VLOOKUP($H$2&amp;"_"&amp;$B47,HELPER,COLUMNS($B$12:K47),0),"")</f>
        <v/>
      </c>
      <c r="L47" s="83" t="str">
        <f>IFERROR(VLOOKUP($H$2&amp;"_"&amp;$B47,HELPER,COLUMNS($B$12:L47),0),"")</f>
        <v/>
      </c>
      <c r="M47" s="83" t="str">
        <f>IFERROR(VLOOKUP($H$2&amp;"_"&amp;$B47,HELPER,COLUMNS($B$12:M47),0),"")</f>
        <v/>
      </c>
      <c r="N47" s="83" t="str">
        <f>IFERROR(VLOOKUP($H$2&amp;"_"&amp;$B47,HELPER,COLUMNS($B$12:N47),0),"")</f>
        <v/>
      </c>
      <c r="O47" s="83" t="str">
        <f>IFERROR(VLOOKUP($H$2&amp;"_"&amp;$B47,HELPER,COLUMNS($B$12:O47),0),"")</f>
        <v/>
      </c>
      <c r="P47" s="83" t="str">
        <f>IFERROR(VLOOKUP($H$2&amp;"_"&amp;$B47,HELPER,COLUMNS($B$12:P47),0),"")</f>
        <v/>
      </c>
      <c r="Q47" s="83" t="str">
        <f>IFERROR(VLOOKUP($H$2&amp;"_"&amp;$B47,HELPER,COLUMNS($B$12:Q47),0),"")</f>
        <v/>
      </c>
      <c r="R47" s="83" t="str">
        <f>IFERROR(VLOOKUP($H$2&amp;"_"&amp;$B47,HELPER,COLUMNS($B$12:R47),0),"")</f>
        <v/>
      </c>
      <c r="S47" s="83" t="str">
        <f>IFERROR(VLOOKUP($H$2&amp;"_"&amp;$B47,HELPER,COLUMNS($B$12:S47),0),"")</f>
        <v/>
      </c>
      <c r="T47" s="83" t="str">
        <f>IFERROR(VLOOKUP($H$2&amp;"_"&amp;$B47,HELPER,COLUMNS($B$12:T47),0),"")</f>
        <v/>
      </c>
      <c r="U47" s="83" t="str">
        <f>IFERROR(VLOOKUP($H$2&amp;"_"&amp;$B47,HELPER,COLUMNS($B$12:U47),0),"")</f>
        <v/>
      </c>
      <c r="V47" s="83" t="str">
        <f>IFERROR(VLOOKUP($H$2&amp;"_"&amp;$B47,HELPER,COLUMNS($B$12:V47),0),"")</f>
        <v/>
      </c>
      <c r="W47" s="83" t="str">
        <f>IFERROR(VLOOKUP($H$2&amp;"_"&amp;$B47,HELPER,COLUMNS($B$12:W47),0),"")</f>
        <v/>
      </c>
      <c r="X47" s="83" t="str">
        <f>IFERROR(VLOOKUP($H$2&amp;"_"&amp;$B47,HELPER,COLUMNS($B$12:X47),0),"")</f>
        <v/>
      </c>
      <c r="Y47" s="83" t="str">
        <f>IFERROR(VLOOKUP($H$2&amp;"_"&amp;$B47,HELPER,COLUMNS($B$12:Y47),0),"")</f>
        <v/>
      </c>
      <c r="Z47" s="83" t="str">
        <f>IFERROR(VLOOKUP($H$2&amp;"_"&amp;$B47,HELPER,COLUMNS($B$12:Z47),0),"")</f>
        <v/>
      </c>
      <c r="AA47" s="83" t="str">
        <f>IFERROR(VLOOKUP($H$2&amp;"_"&amp;$B47,HELPER,COLUMNS($B$12:AA47),0),"")</f>
        <v/>
      </c>
      <c r="AB47" s="83" t="str">
        <f>IFERROR(VLOOKUP($H$2&amp;"_"&amp;$B47,HELPER,COLUMNS($B$12:AB47),0),"")</f>
        <v/>
      </c>
      <c r="AC47" s="83" t="str">
        <f>IFERROR(VLOOKUP($H$2&amp;"_"&amp;$B47,HELPER,COLUMNS($B$12:AC47),0),"")</f>
        <v/>
      </c>
      <c r="AD47" s="83" t="str">
        <f>IFERROR(VLOOKUP($H$2&amp;"_"&amp;$B47,HELPER,COLUMNS($B$12:AD47),0),"")</f>
        <v/>
      </c>
      <c r="AE47" s="83" t="str">
        <f>IFERROR(VLOOKUP($H$2&amp;"_"&amp;$B47,HELPER,COLUMNS($B$12:AE47),0),"")</f>
        <v/>
      </c>
      <c r="AF47" s="83" t="str">
        <f>IFERROR(VLOOKUP($H$2&amp;"_"&amp;$B47,HELPER,COLUMNS($B$12:AF47),0),"")</f>
        <v/>
      </c>
      <c r="AG47" s="83" t="str">
        <f>IFERROR(VLOOKUP($H$2&amp;"_"&amp;$B47,HELPER,COLUMNS($B$12:AG47),0),"")</f>
        <v/>
      </c>
      <c r="AH47" s="83" t="str">
        <f>IFERROR(VLOOKUP($H$2&amp;"_"&amp;$B47,HELPER,COLUMNS($B$12:AH47),0),"")</f>
        <v/>
      </c>
      <c r="AI47" s="83" t="str">
        <f>IFERROR(VLOOKUP($H$2&amp;"_"&amp;$B47,HELPER,COLUMNS($B$12:AI47),0),"")</f>
        <v/>
      </c>
      <c r="AJ47" s="83" t="str">
        <f>IFERROR(VLOOKUP($H$2&amp;"_"&amp;$B47,HELPER,COLUMNS($B$12:AJ47),0),"")</f>
        <v/>
      </c>
      <c r="AK47" s="83" t="str">
        <f>IFERROR(VLOOKUP($H$2&amp;"_"&amp;$B47,HELPER,COLUMNS($B$12:AK47),0),"")</f>
        <v/>
      </c>
      <c r="AL47" s="83" t="str">
        <f>IFERROR(VLOOKUP($H$2&amp;"_"&amp;$B47,HELPER,COLUMNS($B$12:AL47),0),"")</f>
        <v/>
      </c>
      <c r="AM47" s="83" t="str">
        <f>IFERROR(VLOOKUP($H$2&amp;"_"&amp;$B47,HELPER,COLUMNS($B$12:AM47),0),"")</f>
        <v/>
      </c>
      <c r="AN47" s="83" t="str">
        <f>IFERROR(VLOOKUP($H$2&amp;"_"&amp;$B47,HELPER,COLUMNS($B$12:AN47),0),"")</f>
        <v/>
      </c>
      <c r="AO47" s="83" t="str">
        <f>IFERROR(VLOOKUP($H$2&amp;"_"&amp;$B47,HELPER,COLUMNS($B$12:AO47),0),"")</f>
        <v/>
      </c>
      <c r="AP47" s="83" t="str">
        <f>IFERROR(VLOOKUP($H$2&amp;"_"&amp;$B47,HELPER,COLUMNS($B$12:AP47),0),"")</f>
        <v/>
      </c>
      <c r="AQ47" s="83" t="str">
        <f>IFERROR(VLOOKUP($H$2&amp;"_"&amp;$B47,HELPER,COLUMNS($B$12:AQ47),0),"")</f>
        <v/>
      </c>
      <c r="AR47" s="83" t="str">
        <f>IFERROR(VLOOKUP($H$2&amp;"_"&amp;$B47,HELPER,COLUMNS($B$12:AR47),0),"")</f>
        <v/>
      </c>
      <c r="AS47" s="83" t="str">
        <f>IFERROR(VLOOKUP($H$2&amp;"_"&amp;$B47,HELPER,COLUMNS($B$12:AS47),0),"")</f>
        <v/>
      </c>
      <c r="AT47" s="83" t="str">
        <f>IFERROR(VLOOKUP($H$2&amp;"_"&amp;$B47,HELPER,COLUMNS($B$12:AT47),0),"")</f>
        <v/>
      </c>
      <c r="AU47" s="83" t="str">
        <f>IFERROR(VLOOKUP($H$2&amp;"_"&amp;$B47,HELPER,COLUMNS($B$12:AU47),0),"")</f>
        <v/>
      </c>
      <c r="AV47" s="83" t="str">
        <f>IFERROR(VLOOKUP($H$2&amp;"_"&amp;$B47,HELPER,COLUMNS($B$12:AV47),0),"")</f>
        <v/>
      </c>
      <c r="AW47" s="83" t="str">
        <f>IFERROR(VLOOKUP($H$2&amp;"_"&amp;$B47,HELPER,COLUMNS($B$12:AW47),0),"")</f>
        <v/>
      </c>
      <c r="AX47" s="197" t="str">
        <f t="shared" si="26"/>
        <v/>
      </c>
    </row>
    <row r="48" spans="1:50" x14ac:dyDescent="0.3">
      <c r="A48" s="37">
        <f t="shared" si="25"/>
        <v>0</v>
      </c>
      <c r="B48" s="210">
        <v>37</v>
      </c>
      <c r="C48" s="433" t="str">
        <f t="shared" si="27"/>
        <v/>
      </c>
      <c r="D48" s="279" t="str">
        <f>IFERROR(VLOOKUP($H$2&amp;"_"&amp;$B48,HELPER,COLUMNS($B$12:D48),0),"")</f>
        <v/>
      </c>
      <c r="E48" s="83" t="str">
        <f>IFERROR(VLOOKUP($H$2&amp;"_"&amp;$B48,HELPER,COLUMNS($B$12:E48),0),"")</f>
        <v/>
      </c>
      <c r="F48" s="83" t="str">
        <f>IFERROR(VLOOKUP($H$2&amp;"_"&amp;$B48,HELPER,COLUMNS($B$12:F48),0),"")</f>
        <v/>
      </c>
      <c r="G48" s="83" t="str">
        <f>IFERROR(VLOOKUP($H$2&amp;"_"&amp;$B48,HELPER,COLUMNS($B$12:G48),0),"")</f>
        <v/>
      </c>
      <c r="H48" s="83" t="str">
        <f>IFERROR(VLOOKUP($H$2&amp;"_"&amp;$B48,HELPER,COLUMNS($B$12:H48),0),"")</f>
        <v/>
      </c>
      <c r="I48" s="83" t="str">
        <f>IFERROR(VLOOKUP($H$2&amp;"_"&amp;$B48,HELPER,COLUMNS($B$12:I48),0),"")</f>
        <v/>
      </c>
      <c r="J48" s="83" t="str">
        <f>IFERROR(VLOOKUP($H$2&amp;"_"&amp;$B48,HELPER,COLUMNS($B$12:J48),0),"")</f>
        <v/>
      </c>
      <c r="K48" s="83" t="str">
        <f>IFERROR(VLOOKUP($H$2&amp;"_"&amp;$B48,HELPER,COLUMNS($B$12:K48),0),"")</f>
        <v/>
      </c>
      <c r="L48" s="83" t="str">
        <f>IFERROR(VLOOKUP($H$2&amp;"_"&amp;$B48,HELPER,COLUMNS($B$12:L48),0),"")</f>
        <v/>
      </c>
      <c r="M48" s="83" t="str">
        <f>IFERROR(VLOOKUP($H$2&amp;"_"&amp;$B48,HELPER,COLUMNS($B$12:M48),0),"")</f>
        <v/>
      </c>
      <c r="N48" s="83" t="str">
        <f>IFERROR(VLOOKUP($H$2&amp;"_"&amp;$B48,HELPER,COLUMNS($B$12:N48),0),"")</f>
        <v/>
      </c>
      <c r="O48" s="83" t="str">
        <f>IFERROR(VLOOKUP($H$2&amp;"_"&amp;$B48,HELPER,COLUMNS($B$12:O48),0),"")</f>
        <v/>
      </c>
      <c r="P48" s="83" t="str">
        <f>IFERROR(VLOOKUP($H$2&amp;"_"&amp;$B48,HELPER,COLUMNS($B$12:P48),0),"")</f>
        <v/>
      </c>
      <c r="Q48" s="83" t="str">
        <f>IFERROR(VLOOKUP($H$2&amp;"_"&amp;$B48,HELPER,COLUMNS($B$12:Q48),0),"")</f>
        <v/>
      </c>
      <c r="R48" s="83" t="str">
        <f>IFERROR(VLOOKUP($H$2&amp;"_"&amp;$B48,HELPER,COLUMNS($B$12:R48),0),"")</f>
        <v/>
      </c>
      <c r="S48" s="83" t="str">
        <f>IFERROR(VLOOKUP($H$2&amp;"_"&amp;$B48,HELPER,COLUMNS($B$12:S48),0),"")</f>
        <v/>
      </c>
      <c r="T48" s="83" t="str">
        <f>IFERROR(VLOOKUP($H$2&amp;"_"&amp;$B48,HELPER,COLUMNS($B$12:T48),0),"")</f>
        <v/>
      </c>
      <c r="U48" s="83" t="str">
        <f>IFERROR(VLOOKUP($H$2&amp;"_"&amp;$B48,HELPER,COLUMNS($B$12:U48),0),"")</f>
        <v/>
      </c>
      <c r="V48" s="83" t="str">
        <f>IFERROR(VLOOKUP($H$2&amp;"_"&amp;$B48,HELPER,COLUMNS($B$12:V48),0),"")</f>
        <v/>
      </c>
      <c r="W48" s="83" t="str">
        <f>IFERROR(VLOOKUP($H$2&amp;"_"&amp;$B48,HELPER,COLUMNS($B$12:W48),0),"")</f>
        <v/>
      </c>
      <c r="X48" s="83" t="str">
        <f>IFERROR(VLOOKUP($H$2&amp;"_"&amp;$B48,HELPER,COLUMNS($B$12:X48),0),"")</f>
        <v/>
      </c>
      <c r="Y48" s="83" t="str">
        <f>IFERROR(VLOOKUP($H$2&amp;"_"&amp;$B48,HELPER,COLUMNS($B$12:Y48),0),"")</f>
        <v/>
      </c>
      <c r="Z48" s="83" t="str">
        <f>IFERROR(VLOOKUP($H$2&amp;"_"&amp;$B48,HELPER,COLUMNS($B$12:Z48),0),"")</f>
        <v/>
      </c>
      <c r="AA48" s="83" t="str">
        <f>IFERROR(VLOOKUP($H$2&amp;"_"&amp;$B48,HELPER,COLUMNS($B$12:AA48),0),"")</f>
        <v/>
      </c>
      <c r="AB48" s="83" t="str">
        <f>IFERROR(VLOOKUP($H$2&amp;"_"&amp;$B48,HELPER,COLUMNS($B$12:AB48),0),"")</f>
        <v/>
      </c>
      <c r="AC48" s="83" t="str">
        <f>IFERROR(VLOOKUP($H$2&amp;"_"&amp;$B48,HELPER,COLUMNS($B$12:AC48),0),"")</f>
        <v/>
      </c>
      <c r="AD48" s="83" t="str">
        <f>IFERROR(VLOOKUP($H$2&amp;"_"&amp;$B48,HELPER,COLUMNS($B$12:AD48),0),"")</f>
        <v/>
      </c>
      <c r="AE48" s="83" t="str">
        <f>IFERROR(VLOOKUP($H$2&amp;"_"&amp;$B48,HELPER,COLUMNS($B$12:AE48),0),"")</f>
        <v/>
      </c>
      <c r="AF48" s="83" t="str">
        <f>IFERROR(VLOOKUP($H$2&amp;"_"&amp;$B48,HELPER,COLUMNS($B$12:AF48),0),"")</f>
        <v/>
      </c>
      <c r="AG48" s="83" t="str">
        <f>IFERROR(VLOOKUP($H$2&amp;"_"&amp;$B48,HELPER,COLUMNS($B$12:AG48),0),"")</f>
        <v/>
      </c>
      <c r="AH48" s="83" t="str">
        <f>IFERROR(VLOOKUP($H$2&amp;"_"&amp;$B48,HELPER,COLUMNS($B$12:AH48),0),"")</f>
        <v/>
      </c>
      <c r="AI48" s="83" t="str">
        <f>IFERROR(VLOOKUP($H$2&amp;"_"&amp;$B48,HELPER,COLUMNS($B$12:AI48),0),"")</f>
        <v/>
      </c>
      <c r="AJ48" s="83" t="str">
        <f>IFERROR(VLOOKUP($H$2&amp;"_"&amp;$B48,HELPER,COLUMNS($B$12:AJ48),0),"")</f>
        <v/>
      </c>
      <c r="AK48" s="83" t="str">
        <f>IFERROR(VLOOKUP($H$2&amp;"_"&amp;$B48,HELPER,COLUMNS($B$12:AK48),0),"")</f>
        <v/>
      </c>
      <c r="AL48" s="83" t="str">
        <f>IFERROR(VLOOKUP($H$2&amp;"_"&amp;$B48,HELPER,COLUMNS($B$12:AL48),0),"")</f>
        <v/>
      </c>
      <c r="AM48" s="83" t="str">
        <f>IFERROR(VLOOKUP($H$2&amp;"_"&amp;$B48,HELPER,COLUMNS($B$12:AM48),0),"")</f>
        <v/>
      </c>
      <c r="AN48" s="83" t="str">
        <f>IFERROR(VLOOKUP($H$2&amp;"_"&amp;$B48,HELPER,COLUMNS($B$12:AN48),0),"")</f>
        <v/>
      </c>
      <c r="AO48" s="83" t="str">
        <f>IFERROR(VLOOKUP($H$2&amp;"_"&amp;$B48,HELPER,COLUMNS($B$12:AO48),0),"")</f>
        <v/>
      </c>
      <c r="AP48" s="83" t="str">
        <f>IFERROR(VLOOKUP($H$2&amp;"_"&amp;$B48,HELPER,COLUMNS($B$12:AP48),0),"")</f>
        <v/>
      </c>
      <c r="AQ48" s="83" t="str">
        <f>IFERROR(VLOOKUP($H$2&amp;"_"&amp;$B48,HELPER,COLUMNS($B$12:AQ48),0),"")</f>
        <v/>
      </c>
      <c r="AR48" s="83" t="str">
        <f>IFERROR(VLOOKUP($H$2&amp;"_"&amp;$B48,HELPER,COLUMNS($B$12:AR48),0),"")</f>
        <v/>
      </c>
      <c r="AS48" s="83" t="str">
        <f>IFERROR(VLOOKUP($H$2&amp;"_"&amp;$B48,HELPER,COLUMNS($B$12:AS48),0),"")</f>
        <v/>
      </c>
      <c r="AT48" s="83" t="str">
        <f>IFERROR(VLOOKUP($H$2&amp;"_"&amp;$B48,HELPER,COLUMNS($B$12:AT48),0),"")</f>
        <v/>
      </c>
      <c r="AU48" s="83" t="str">
        <f>IFERROR(VLOOKUP($H$2&amp;"_"&amp;$B48,HELPER,COLUMNS($B$12:AU48),0),"")</f>
        <v/>
      </c>
      <c r="AV48" s="83" t="str">
        <f>IFERROR(VLOOKUP($H$2&amp;"_"&amp;$B48,HELPER,COLUMNS($B$12:AV48),0),"")</f>
        <v/>
      </c>
      <c r="AW48" s="83" t="str">
        <f>IFERROR(VLOOKUP($H$2&amp;"_"&amp;$B48,HELPER,COLUMNS($B$12:AW48),0),"")</f>
        <v/>
      </c>
      <c r="AX48" s="197" t="str">
        <f t="shared" si="26"/>
        <v/>
      </c>
    </row>
    <row r="49" spans="1:50" x14ac:dyDescent="0.3">
      <c r="A49" s="37">
        <f t="shared" si="25"/>
        <v>0</v>
      </c>
      <c r="B49" s="210">
        <v>38</v>
      </c>
      <c r="C49" s="433" t="str">
        <f t="shared" si="27"/>
        <v/>
      </c>
      <c r="D49" s="279" t="str">
        <f>IFERROR(VLOOKUP($H$2&amp;"_"&amp;$B49,HELPER,COLUMNS($B$12:D49),0),"")</f>
        <v/>
      </c>
      <c r="E49" s="83" t="str">
        <f>IFERROR(VLOOKUP($H$2&amp;"_"&amp;$B49,HELPER,COLUMNS($B$12:E49),0),"")</f>
        <v/>
      </c>
      <c r="F49" s="83" t="str">
        <f>IFERROR(VLOOKUP($H$2&amp;"_"&amp;$B49,HELPER,COLUMNS($B$12:F49),0),"")</f>
        <v/>
      </c>
      <c r="G49" s="83" t="str">
        <f>IFERROR(VLOOKUP($H$2&amp;"_"&amp;$B49,HELPER,COLUMNS($B$12:G49),0),"")</f>
        <v/>
      </c>
      <c r="H49" s="83" t="str">
        <f>IFERROR(VLOOKUP($H$2&amp;"_"&amp;$B49,HELPER,COLUMNS($B$12:H49),0),"")</f>
        <v/>
      </c>
      <c r="I49" s="83" t="str">
        <f>IFERROR(VLOOKUP($H$2&amp;"_"&amp;$B49,HELPER,COLUMNS($B$12:I49),0),"")</f>
        <v/>
      </c>
      <c r="J49" s="83" t="str">
        <f>IFERROR(VLOOKUP($H$2&amp;"_"&amp;$B49,HELPER,COLUMNS($B$12:J49),0),"")</f>
        <v/>
      </c>
      <c r="K49" s="83" t="str">
        <f>IFERROR(VLOOKUP($H$2&amp;"_"&amp;$B49,HELPER,COLUMNS($B$12:K49),0),"")</f>
        <v/>
      </c>
      <c r="L49" s="83" t="str">
        <f>IFERROR(VLOOKUP($H$2&amp;"_"&amp;$B49,HELPER,COLUMNS($B$12:L49),0),"")</f>
        <v/>
      </c>
      <c r="M49" s="83" t="str">
        <f>IFERROR(VLOOKUP($H$2&amp;"_"&amp;$B49,HELPER,COLUMNS($B$12:M49),0),"")</f>
        <v/>
      </c>
      <c r="N49" s="83" t="str">
        <f>IFERROR(VLOOKUP($H$2&amp;"_"&amp;$B49,HELPER,COLUMNS($B$12:N49),0),"")</f>
        <v/>
      </c>
      <c r="O49" s="83" t="str">
        <f>IFERROR(VLOOKUP($H$2&amp;"_"&amp;$B49,HELPER,COLUMNS($B$12:O49),0),"")</f>
        <v/>
      </c>
      <c r="P49" s="83" t="str">
        <f>IFERROR(VLOOKUP($H$2&amp;"_"&amp;$B49,HELPER,COLUMNS($B$12:P49),0),"")</f>
        <v/>
      </c>
      <c r="Q49" s="83" t="str">
        <f>IFERROR(VLOOKUP($H$2&amp;"_"&amp;$B49,HELPER,COLUMNS($B$12:Q49),0),"")</f>
        <v/>
      </c>
      <c r="R49" s="83" t="str">
        <f>IFERROR(VLOOKUP($H$2&amp;"_"&amp;$B49,HELPER,COLUMNS($B$12:R49),0),"")</f>
        <v/>
      </c>
      <c r="S49" s="83" t="str">
        <f>IFERROR(VLOOKUP($H$2&amp;"_"&amp;$B49,HELPER,COLUMNS($B$12:S49),0),"")</f>
        <v/>
      </c>
      <c r="T49" s="83" t="str">
        <f>IFERROR(VLOOKUP($H$2&amp;"_"&amp;$B49,HELPER,COLUMNS($B$12:T49),0),"")</f>
        <v/>
      </c>
      <c r="U49" s="83" t="str">
        <f>IFERROR(VLOOKUP($H$2&amp;"_"&amp;$B49,HELPER,COLUMNS($B$12:U49),0),"")</f>
        <v/>
      </c>
      <c r="V49" s="83" t="str">
        <f>IFERROR(VLOOKUP($H$2&amp;"_"&amp;$B49,HELPER,COLUMNS($B$12:V49),0),"")</f>
        <v/>
      </c>
      <c r="W49" s="83" t="str">
        <f>IFERROR(VLOOKUP($H$2&amp;"_"&amp;$B49,HELPER,COLUMNS($B$12:W49),0),"")</f>
        <v/>
      </c>
      <c r="X49" s="83" t="str">
        <f>IFERROR(VLOOKUP($H$2&amp;"_"&amp;$B49,HELPER,COLUMNS($B$12:X49),0),"")</f>
        <v/>
      </c>
      <c r="Y49" s="83" t="str">
        <f>IFERROR(VLOOKUP($H$2&amp;"_"&amp;$B49,HELPER,COLUMNS($B$12:Y49),0),"")</f>
        <v/>
      </c>
      <c r="Z49" s="83" t="str">
        <f>IFERROR(VLOOKUP($H$2&amp;"_"&amp;$B49,HELPER,COLUMNS($B$12:Z49),0),"")</f>
        <v/>
      </c>
      <c r="AA49" s="83" t="str">
        <f>IFERROR(VLOOKUP($H$2&amp;"_"&amp;$B49,HELPER,COLUMNS($B$12:AA49),0),"")</f>
        <v/>
      </c>
      <c r="AB49" s="83" t="str">
        <f>IFERROR(VLOOKUP($H$2&amp;"_"&amp;$B49,HELPER,COLUMNS($B$12:AB49),0),"")</f>
        <v/>
      </c>
      <c r="AC49" s="83" t="str">
        <f>IFERROR(VLOOKUP($H$2&amp;"_"&amp;$B49,HELPER,COLUMNS($B$12:AC49),0),"")</f>
        <v/>
      </c>
      <c r="AD49" s="83" t="str">
        <f>IFERROR(VLOOKUP($H$2&amp;"_"&amp;$B49,HELPER,COLUMNS($B$12:AD49),0),"")</f>
        <v/>
      </c>
      <c r="AE49" s="83" t="str">
        <f>IFERROR(VLOOKUP($H$2&amp;"_"&amp;$B49,HELPER,COLUMNS($B$12:AE49),0),"")</f>
        <v/>
      </c>
      <c r="AF49" s="83" t="str">
        <f>IFERROR(VLOOKUP($H$2&amp;"_"&amp;$B49,HELPER,COLUMNS($B$12:AF49),0),"")</f>
        <v/>
      </c>
      <c r="AG49" s="83" t="str">
        <f>IFERROR(VLOOKUP($H$2&amp;"_"&amp;$B49,HELPER,COLUMNS($B$12:AG49),0),"")</f>
        <v/>
      </c>
      <c r="AH49" s="83" t="str">
        <f>IFERROR(VLOOKUP($H$2&amp;"_"&amp;$B49,HELPER,COLUMNS($B$12:AH49),0),"")</f>
        <v/>
      </c>
      <c r="AI49" s="83" t="str">
        <f>IFERROR(VLOOKUP($H$2&amp;"_"&amp;$B49,HELPER,COLUMNS($B$12:AI49),0),"")</f>
        <v/>
      </c>
      <c r="AJ49" s="83" t="str">
        <f>IFERROR(VLOOKUP($H$2&amp;"_"&amp;$B49,HELPER,COLUMNS($B$12:AJ49),0),"")</f>
        <v/>
      </c>
      <c r="AK49" s="83" t="str">
        <f>IFERROR(VLOOKUP($H$2&amp;"_"&amp;$B49,HELPER,COLUMNS($B$12:AK49),0),"")</f>
        <v/>
      </c>
      <c r="AL49" s="83" t="str">
        <f>IFERROR(VLOOKUP($H$2&amp;"_"&amp;$B49,HELPER,COLUMNS($B$12:AL49),0),"")</f>
        <v/>
      </c>
      <c r="AM49" s="83" t="str">
        <f>IFERROR(VLOOKUP($H$2&amp;"_"&amp;$B49,HELPER,COLUMNS($B$12:AM49),0),"")</f>
        <v/>
      </c>
      <c r="AN49" s="83" t="str">
        <f>IFERROR(VLOOKUP($H$2&amp;"_"&amp;$B49,HELPER,COLUMNS($B$12:AN49),0),"")</f>
        <v/>
      </c>
      <c r="AO49" s="83" t="str">
        <f>IFERROR(VLOOKUP($H$2&amp;"_"&amp;$B49,HELPER,COLUMNS($B$12:AO49),0),"")</f>
        <v/>
      </c>
      <c r="AP49" s="83" t="str">
        <f>IFERROR(VLOOKUP($H$2&amp;"_"&amp;$B49,HELPER,COLUMNS($B$12:AP49),0),"")</f>
        <v/>
      </c>
      <c r="AQ49" s="83" t="str">
        <f>IFERROR(VLOOKUP($H$2&amp;"_"&amp;$B49,HELPER,COLUMNS($B$12:AQ49),0),"")</f>
        <v/>
      </c>
      <c r="AR49" s="83" t="str">
        <f>IFERROR(VLOOKUP($H$2&amp;"_"&amp;$B49,HELPER,COLUMNS($B$12:AR49),0),"")</f>
        <v/>
      </c>
      <c r="AS49" s="83" t="str">
        <f>IFERROR(VLOOKUP($H$2&amp;"_"&amp;$B49,HELPER,COLUMNS($B$12:AS49),0),"")</f>
        <v/>
      </c>
      <c r="AT49" s="83" t="str">
        <f>IFERROR(VLOOKUP($H$2&amp;"_"&amp;$B49,HELPER,COLUMNS($B$12:AT49),0),"")</f>
        <v/>
      </c>
      <c r="AU49" s="83" t="str">
        <f>IFERROR(VLOOKUP($H$2&amp;"_"&amp;$B49,HELPER,COLUMNS($B$12:AU49),0),"")</f>
        <v/>
      </c>
      <c r="AV49" s="83" t="str">
        <f>IFERROR(VLOOKUP($H$2&amp;"_"&amp;$B49,HELPER,COLUMNS($B$12:AV49),0),"")</f>
        <v/>
      </c>
      <c r="AW49" s="83" t="str">
        <f>IFERROR(VLOOKUP($H$2&amp;"_"&amp;$B49,HELPER,COLUMNS($B$12:AW49),0),"")</f>
        <v/>
      </c>
      <c r="AX49" s="197" t="str">
        <f t="shared" si="26"/>
        <v/>
      </c>
    </row>
    <row r="50" spans="1:50" x14ac:dyDescent="0.3">
      <c r="A50" s="37">
        <f t="shared" si="25"/>
        <v>0</v>
      </c>
      <c r="B50" s="210">
        <v>39</v>
      </c>
      <c r="C50" s="433" t="str">
        <f t="shared" si="27"/>
        <v/>
      </c>
      <c r="D50" s="279" t="str">
        <f>IFERROR(VLOOKUP($H$2&amp;"_"&amp;$B50,HELPER,COLUMNS($B$12:D50),0),"")</f>
        <v/>
      </c>
      <c r="E50" s="83" t="str">
        <f>IFERROR(VLOOKUP($H$2&amp;"_"&amp;$B50,HELPER,COLUMNS($B$12:E50),0),"")</f>
        <v/>
      </c>
      <c r="F50" s="83" t="str">
        <f>IFERROR(VLOOKUP($H$2&amp;"_"&amp;$B50,HELPER,COLUMNS($B$12:F50),0),"")</f>
        <v/>
      </c>
      <c r="G50" s="83" t="str">
        <f>IFERROR(VLOOKUP($H$2&amp;"_"&amp;$B50,HELPER,COLUMNS($B$12:G50),0),"")</f>
        <v/>
      </c>
      <c r="H50" s="83" t="str">
        <f>IFERROR(VLOOKUP($H$2&amp;"_"&amp;$B50,HELPER,COLUMNS($B$12:H50),0),"")</f>
        <v/>
      </c>
      <c r="I50" s="83" t="str">
        <f>IFERROR(VLOOKUP($H$2&amp;"_"&amp;$B50,HELPER,COLUMNS($B$12:I50),0),"")</f>
        <v/>
      </c>
      <c r="J50" s="83" t="str">
        <f>IFERROR(VLOOKUP($H$2&amp;"_"&amp;$B50,HELPER,COLUMNS($B$12:J50),0),"")</f>
        <v/>
      </c>
      <c r="K50" s="83" t="str">
        <f>IFERROR(VLOOKUP($H$2&amp;"_"&amp;$B50,HELPER,COLUMNS($B$12:K50),0),"")</f>
        <v/>
      </c>
      <c r="L50" s="83" t="str">
        <f>IFERROR(VLOOKUP($H$2&amp;"_"&amp;$B50,HELPER,COLUMNS($B$12:L50),0),"")</f>
        <v/>
      </c>
      <c r="M50" s="83" t="str">
        <f>IFERROR(VLOOKUP($H$2&amp;"_"&amp;$B50,HELPER,COLUMNS($B$12:M50),0),"")</f>
        <v/>
      </c>
      <c r="N50" s="83" t="str">
        <f>IFERROR(VLOOKUP($H$2&amp;"_"&amp;$B50,HELPER,COLUMNS($B$12:N50),0),"")</f>
        <v/>
      </c>
      <c r="O50" s="83" t="str">
        <f>IFERROR(VLOOKUP($H$2&amp;"_"&amp;$B50,HELPER,COLUMNS($B$12:O50),0),"")</f>
        <v/>
      </c>
      <c r="P50" s="83" t="str">
        <f>IFERROR(VLOOKUP($H$2&amp;"_"&amp;$B50,HELPER,COLUMNS($B$12:P50),0),"")</f>
        <v/>
      </c>
      <c r="Q50" s="83" t="str">
        <f>IFERROR(VLOOKUP($H$2&amp;"_"&amp;$B50,HELPER,COLUMNS($B$12:Q50),0),"")</f>
        <v/>
      </c>
      <c r="R50" s="83" t="str">
        <f>IFERROR(VLOOKUP($H$2&amp;"_"&amp;$B50,HELPER,COLUMNS($B$12:R50),0),"")</f>
        <v/>
      </c>
      <c r="S50" s="83" t="str">
        <f>IFERROR(VLOOKUP($H$2&amp;"_"&amp;$B50,HELPER,COLUMNS($B$12:S50),0),"")</f>
        <v/>
      </c>
      <c r="T50" s="83" t="str">
        <f>IFERROR(VLOOKUP($H$2&amp;"_"&amp;$B50,HELPER,COLUMNS($B$12:T50),0),"")</f>
        <v/>
      </c>
      <c r="U50" s="83" t="str">
        <f>IFERROR(VLOOKUP($H$2&amp;"_"&amp;$B50,HELPER,COLUMNS($B$12:U50),0),"")</f>
        <v/>
      </c>
      <c r="V50" s="83" t="str">
        <f>IFERROR(VLOOKUP($H$2&amp;"_"&amp;$B50,HELPER,COLUMNS($B$12:V50),0),"")</f>
        <v/>
      </c>
      <c r="W50" s="83" t="str">
        <f>IFERROR(VLOOKUP($H$2&amp;"_"&amp;$B50,HELPER,COLUMNS($B$12:W50),0),"")</f>
        <v/>
      </c>
      <c r="X50" s="83" t="str">
        <f>IFERROR(VLOOKUP($H$2&amp;"_"&amp;$B50,HELPER,COLUMNS($B$12:X50),0),"")</f>
        <v/>
      </c>
      <c r="Y50" s="83" t="str">
        <f>IFERROR(VLOOKUP($H$2&amp;"_"&amp;$B50,HELPER,COLUMNS($B$12:Y50),0),"")</f>
        <v/>
      </c>
      <c r="Z50" s="83" t="str">
        <f>IFERROR(VLOOKUP($H$2&amp;"_"&amp;$B50,HELPER,COLUMNS($B$12:Z50),0),"")</f>
        <v/>
      </c>
      <c r="AA50" s="83" t="str">
        <f>IFERROR(VLOOKUP($H$2&amp;"_"&amp;$B50,HELPER,COLUMNS($B$12:AA50),0),"")</f>
        <v/>
      </c>
      <c r="AB50" s="83" t="str">
        <f>IFERROR(VLOOKUP($H$2&amp;"_"&amp;$B50,HELPER,COLUMNS($B$12:AB50),0),"")</f>
        <v/>
      </c>
      <c r="AC50" s="83" t="str">
        <f>IFERROR(VLOOKUP($H$2&amp;"_"&amp;$B50,HELPER,COLUMNS($B$12:AC50),0),"")</f>
        <v/>
      </c>
      <c r="AD50" s="83" t="str">
        <f>IFERROR(VLOOKUP($H$2&amp;"_"&amp;$B50,HELPER,COLUMNS($B$12:AD50),0),"")</f>
        <v/>
      </c>
      <c r="AE50" s="83" t="str">
        <f>IFERROR(VLOOKUP($H$2&amp;"_"&amp;$B50,HELPER,COLUMNS($B$12:AE50),0),"")</f>
        <v/>
      </c>
      <c r="AF50" s="83" t="str">
        <f>IFERROR(VLOOKUP($H$2&amp;"_"&amp;$B50,HELPER,COLUMNS($B$12:AF50),0),"")</f>
        <v/>
      </c>
      <c r="AG50" s="83" t="str">
        <f>IFERROR(VLOOKUP($H$2&amp;"_"&amp;$B50,HELPER,COLUMNS($B$12:AG50),0),"")</f>
        <v/>
      </c>
      <c r="AH50" s="83" t="str">
        <f>IFERROR(VLOOKUP($H$2&amp;"_"&amp;$B50,HELPER,COLUMNS($B$12:AH50),0),"")</f>
        <v/>
      </c>
      <c r="AI50" s="83" t="str">
        <f>IFERROR(VLOOKUP($H$2&amp;"_"&amp;$B50,HELPER,COLUMNS($B$12:AI50),0),"")</f>
        <v/>
      </c>
      <c r="AJ50" s="83" t="str">
        <f>IFERROR(VLOOKUP($H$2&amp;"_"&amp;$B50,HELPER,COLUMNS($B$12:AJ50),0),"")</f>
        <v/>
      </c>
      <c r="AK50" s="83" t="str">
        <f>IFERROR(VLOOKUP($H$2&amp;"_"&amp;$B50,HELPER,COLUMNS($B$12:AK50),0),"")</f>
        <v/>
      </c>
      <c r="AL50" s="83" t="str">
        <f>IFERROR(VLOOKUP($H$2&amp;"_"&amp;$B50,HELPER,COLUMNS($B$12:AL50),0),"")</f>
        <v/>
      </c>
      <c r="AM50" s="83" t="str">
        <f>IFERROR(VLOOKUP($H$2&amp;"_"&amp;$B50,HELPER,COLUMNS($B$12:AM50),0),"")</f>
        <v/>
      </c>
      <c r="AN50" s="83" t="str">
        <f>IFERROR(VLOOKUP($H$2&amp;"_"&amp;$B50,HELPER,COLUMNS($B$12:AN50),0),"")</f>
        <v/>
      </c>
      <c r="AO50" s="83" t="str">
        <f>IFERROR(VLOOKUP($H$2&amp;"_"&amp;$B50,HELPER,COLUMNS($B$12:AO50),0),"")</f>
        <v/>
      </c>
      <c r="AP50" s="83" t="str">
        <f>IFERROR(VLOOKUP($H$2&amp;"_"&amp;$B50,HELPER,COLUMNS($B$12:AP50),0),"")</f>
        <v/>
      </c>
      <c r="AQ50" s="83" t="str">
        <f>IFERROR(VLOOKUP($H$2&amp;"_"&amp;$B50,HELPER,COLUMNS($B$12:AQ50),0),"")</f>
        <v/>
      </c>
      <c r="AR50" s="83" t="str">
        <f>IFERROR(VLOOKUP($H$2&amp;"_"&amp;$B50,HELPER,COLUMNS($B$12:AR50),0),"")</f>
        <v/>
      </c>
      <c r="AS50" s="83" t="str">
        <f>IFERROR(VLOOKUP($H$2&amp;"_"&amp;$B50,HELPER,COLUMNS($B$12:AS50),0),"")</f>
        <v/>
      </c>
      <c r="AT50" s="83" t="str">
        <f>IFERROR(VLOOKUP($H$2&amp;"_"&amp;$B50,HELPER,COLUMNS($B$12:AT50),0),"")</f>
        <v/>
      </c>
      <c r="AU50" s="83" t="str">
        <f>IFERROR(VLOOKUP($H$2&amp;"_"&amp;$B50,HELPER,COLUMNS($B$12:AU50),0),"")</f>
        <v/>
      </c>
      <c r="AV50" s="83" t="str">
        <f>IFERROR(VLOOKUP($H$2&amp;"_"&amp;$B50,HELPER,COLUMNS($B$12:AV50),0),"")</f>
        <v/>
      </c>
      <c r="AW50" s="83" t="str">
        <f>IFERROR(VLOOKUP($H$2&amp;"_"&amp;$B50,HELPER,COLUMNS($B$12:AW50),0),"")</f>
        <v/>
      </c>
      <c r="AX50" s="197" t="str">
        <f t="shared" si="26"/>
        <v/>
      </c>
    </row>
    <row r="51" spans="1:50" x14ac:dyDescent="0.3">
      <c r="A51" s="37">
        <f t="shared" si="25"/>
        <v>0</v>
      </c>
      <c r="B51" s="210">
        <v>40</v>
      </c>
      <c r="C51" s="433" t="str">
        <f t="shared" si="27"/>
        <v/>
      </c>
      <c r="D51" s="279" t="str">
        <f>IFERROR(VLOOKUP($H$2&amp;"_"&amp;$B51,HELPER,COLUMNS($B$12:D51),0),"")</f>
        <v/>
      </c>
      <c r="E51" s="83" t="str">
        <f>IFERROR(VLOOKUP($H$2&amp;"_"&amp;$B51,HELPER,COLUMNS($B$12:E51),0),"")</f>
        <v/>
      </c>
      <c r="F51" s="83" t="str">
        <f>IFERROR(VLOOKUP($H$2&amp;"_"&amp;$B51,HELPER,COLUMNS($B$12:F51),0),"")</f>
        <v/>
      </c>
      <c r="G51" s="83" t="str">
        <f>IFERROR(VLOOKUP($H$2&amp;"_"&amp;$B51,HELPER,COLUMNS($B$12:G51),0),"")</f>
        <v/>
      </c>
      <c r="H51" s="83" t="str">
        <f>IFERROR(VLOOKUP($H$2&amp;"_"&amp;$B51,HELPER,COLUMNS($B$12:H51),0),"")</f>
        <v/>
      </c>
      <c r="I51" s="83" t="str">
        <f>IFERROR(VLOOKUP($H$2&amp;"_"&amp;$B51,HELPER,COLUMNS($B$12:I51),0),"")</f>
        <v/>
      </c>
      <c r="J51" s="83" t="str">
        <f>IFERROR(VLOOKUP($H$2&amp;"_"&amp;$B51,HELPER,COLUMNS($B$12:J51),0),"")</f>
        <v/>
      </c>
      <c r="K51" s="83" t="str">
        <f>IFERROR(VLOOKUP($H$2&amp;"_"&amp;$B51,HELPER,COLUMNS($B$12:K51),0),"")</f>
        <v/>
      </c>
      <c r="L51" s="83" t="str">
        <f>IFERROR(VLOOKUP($H$2&amp;"_"&amp;$B51,HELPER,COLUMNS($B$12:L51),0),"")</f>
        <v/>
      </c>
      <c r="M51" s="83" t="str">
        <f>IFERROR(VLOOKUP($H$2&amp;"_"&amp;$B51,HELPER,COLUMNS($B$12:M51),0),"")</f>
        <v/>
      </c>
      <c r="N51" s="83" t="str">
        <f>IFERROR(VLOOKUP($H$2&amp;"_"&amp;$B51,HELPER,COLUMNS($B$12:N51),0),"")</f>
        <v/>
      </c>
      <c r="O51" s="83" t="str">
        <f>IFERROR(VLOOKUP($H$2&amp;"_"&amp;$B51,HELPER,COLUMNS($B$12:O51),0),"")</f>
        <v/>
      </c>
      <c r="P51" s="83" t="str">
        <f>IFERROR(VLOOKUP($H$2&amp;"_"&amp;$B51,HELPER,COLUMNS($B$12:P51),0),"")</f>
        <v/>
      </c>
      <c r="Q51" s="83" t="str">
        <f>IFERROR(VLOOKUP($H$2&amp;"_"&amp;$B51,HELPER,COLUMNS($B$12:Q51),0),"")</f>
        <v/>
      </c>
      <c r="R51" s="83" t="str">
        <f>IFERROR(VLOOKUP($H$2&amp;"_"&amp;$B51,HELPER,COLUMNS($B$12:R51),0),"")</f>
        <v/>
      </c>
      <c r="S51" s="83" t="str">
        <f>IFERROR(VLOOKUP($H$2&amp;"_"&amp;$B51,HELPER,COLUMNS($B$12:S51),0),"")</f>
        <v/>
      </c>
      <c r="T51" s="83" t="str">
        <f>IFERROR(VLOOKUP($H$2&amp;"_"&amp;$B51,HELPER,COLUMNS($B$12:T51),0),"")</f>
        <v/>
      </c>
      <c r="U51" s="83" t="str">
        <f>IFERROR(VLOOKUP($H$2&amp;"_"&amp;$B51,HELPER,COLUMNS($B$12:U51),0),"")</f>
        <v/>
      </c>
      <c r="V51" s="83" t="str">
        <f>IFERROR(VLOOKUP($H$2&amp;"_"&amp;$B51,HELPER,COLUMNS($B$12:V51),0),"")</f>
        <v/>
      </c>
      <c r="W51" s="83" t="str">
        <f>IFERROR(VLOOKUP($H$2&amp;"_"&amp;$B51,HELPER,COLUMNS($B$12:W51),0),"")</f>
        <v/>
      </c>
      <c r="X51" s="83" t="str">
        <f>IFERROR(VLOOKUP($H$2&amp;"_"&amp;$B51,HELPER,COLUMNS($B$12:X51),0),"")</f>
        <v/>
      </c>
      <c r="Y51" s="83" t="str">
        <f>IFERROR(VLOOKUP($H$2&amp;"_"&amp;$B51,HELPER,COLUMNS($B$12:Y51),0),"")</f>
        <v/>
      </c>
      <c r="Z51" s="83" t="str">
        <f>IFERROR(VLOOKUP($H$2&amp;"_"&amp;$B51,HELPER,COLUMNS($B$12:Z51),0),"")</f>
        <v/>
      </c>
      <c r="AA51" s="83" t="str">
        <f>IFERROR(VLOOKUP($H$2&amp;"_"&amp;$B51,HELPER,COLUMNS($B$12:AA51),0),"")</f>
        <v/>
      </c>
      <c r="AB51" s="83" t="str">
        <f>IFERROR(VLOOKUP($H$2&amp;"_"&amp;$B51,HELPER,COLUMNS($B$12:AB51),0),"")</f>
        <v/>
      </c>
      <c r="AC51" s="83" t="str">
        <f>IFERROR(VLOOKUP($H$2&amp;"_"&amp;$B51,HELPER,COLUMNS($B$12:AC51),0),"")</f>
        <v/>
      </c>
      <c r="AD51" s="83" t="str">
        <f>IFERROR(VLOOKUP($H$2&amp;"_"&amp;$B51,HELPER,COLUMNS($B$12:AD51),0),"")</f>
        <v/>
      </c>
      <c r="AE51" s="83" t="str">
        <f>IFERROR(VLOOKUP($H$2&amp;"_"&amp;$B51,HELPER,COLUMNS($B$12:AE51),0),"")</f>
        <v/>
      </c>
      <c r="AF51" s="83" t="str">
        <f>IFERROR(VLOOKUP($H$2&amp;"_"&amp;$B51,HELPER,COLUMNS($B$12:AF51),0),"")</f>
        <v/>
      </c>
      <c r="AG51" s="83" t="str">
        <f>IFERROR(VLOOKUP($H$2&amp;"_"&amp;$B51,HELPER,COLUMNS($B$12:AG51),0),"")</f>
        <v/>
      </c>
      <c r="AH51" s="83" t="str">
        <f>IFERROR(VLOOKUP($H$2&amp;"_"&amp;$B51,HELPER,COLUMNS($B$12:AH51),0),"")</f>
        <v/>
      </c>
      <c r="AI51" s="83" t="str">
        <f>IFERROR(VLOOKUP($H$2&amp;"_"&amp;$B51,HELPER,COLUMNS($B$12:AI51),0),"")</f>
        <v/>
      </c>
      <c r="AJ51" s="83" t="str">
        <f>IFERROR(VLOOKUP($H$2&amp;"_"&amp;$B51,HELPER,COLUMNS($B$12:AJ51),0),"")</f>
        <v/>
      </c>
      <c r="AK51" s="83" t="str">
        <f>IFERROR(VLOOKUP($H$2&amp;"_"&amp;$B51,HELPER,COLUMNS($B$12:AK51),0),"")</f>
        <v/>
      </c>
      <c r="AL51" s="83" t="str">
        <f>IFERROR(VLOOKUP($H$2&amp;"_"&amp;$B51,HELPER,COLUMNS($B$12:AL51),0),"")</f>
        <v/>
      </c>
      <c r="AM51" s="83" t="str">
        <f>IFERROR(VLOOKUP($H$2&amp;"_"&amp;$B51,HELPER,COLUMNS($B$12:AM51),0),"")</f>
        <v/>
      </c>
      <c r="AN51" s="83" t="str">
        <f>IFERROR(VLOOKUP($H$2&amp;"_"&amp;$B51,HELPER,COLUMNS($B$12:AN51),0),"")</f>
        <v/>
      </c>
      <c r="AO51" s="83" t="str">
        <f>IFERROR(VLOOKUP($H$2&amp;"_"&amp;$B51,HELPER,COLUMNS($B$12:AO51),0),"")</f>
        <v/>
      </c>
      <c r="AP51" s="83" t="str">
        <f>IFERROR(VLOOKUP($H$2&amp;"_"&amp;$B51,HELPER,COLUMNS($B$12:AP51),0),"")</f>
        <v/>
      </c>
      <c r="AQ51" s="83" t="str">
        <f>IFERROR(VLOOKUP($H$2&amp;"_"&amp;$B51,HELPER,COLUMNS($B$12:AQ51),0),"")</f>
        <v/>
      </c>
      <c r="AR51" s="83" t="str">
        <f>IFERROR(VLOOKUP($H$2&amp;"_"&amp;$B51,HELPER,COLUMNS($B$12:AR51),0),"")</f>
        <v/>
      </c>
      <c r="AS51" s="83" t="str">
        <f>IFERROR(VLOOKUP($H$2&amp;"_"&amp;$B51,HELPER,COLUMNS($B$12:AS51),0),"")</f>
        <v/>
      </c>
      <c r="AT51" s="83" t="str">
        <f>IFERROR(VLOOKUP($H$2&amp;"_"&amp;$B51,HELPER,COLUMNS($B$12:AT51),0),"")</f>
        <v/>
      </c>
      <c r="AU51" s="83" t="str">
        <f>IFERROR(VLOOKUP($H$2&amp;"_"&amp;$B51,HELPER,COLUMNS($B$12:AU51),0),"")</f>
        <v/>
      </c>
      <c r="AV51" s="83" t="str">
        <f>IFERROR(VLOOKUP($H$2&amp;"_"&amp;$B51,HELPER,COLUMNS($B$12:AV51),0),"")</f>
        <v/>
      </c>
      <c r="AW51" s="83" t="str">
        <f>IFERROR(VLOOKUP($H$2&amp;"_"&amp;$B51,HELPER,COLUMNS($B$12:AW51),0),"")</f>
        <v/>
      </c>
      <c r="AX51" s="197" t="str">
        <f t="shared" si="26"/>
        <v/>
      </c>
    </row>
    <row r="52" spans="1:50" x14ac:dyDescent="0.3">
      <c r="A52" s="37">
        <f t="shared" si="25"/>
        <v>0</v>
      </c>
      <c r="B52" s="210">
        <v>41</v>
      </c>
      <c r="C52" s="433" t="str">
        <f t="shared" si="27"/>
        <v/>
      </c>
      <c r="D52" s="279" t="str">
        <f>IFERROR(VLOOKUP($H$2&amp;"_"&amp;$B52,HELPER,COLUMNS($B$12:D52),0),"")</f>
        <v/>
      </c>
      <c r="E52" s="83" t="str">
        <f>IFERROR(VLOOKUP($H$2&amp;"_"&amp;$B52,HELPER,COLUMNS($B$12:E52),0),"")</f>
        <v/>
      </c>
      <c r="F52" s="83" t="str">
        <f>IFERROR(VLOOKUP($H$2&amp;"_"&amp;$B52,HELPER,COLUMNS($B$12:F52),0),"")</f>
        <v/>
      </c>
      <c r="G52" s="83" t="str">
        <f>IFERROR(VLOOKUP($H$2&amp;"_"&amp;$B52,HELPER,COLUMNS($B$12:G52),0),"")</f>
        <v/>
      </c>
      <c r="H52" s="83" t="str">
        <f>IFERROR(VLOOKUP($H$2&amp;"_"&amp;$B52,HELPER,COLUMNS($B$12:H52),0),"")</f>
        <v/>
      </c>
      <c r="I52" s="83" t="str">
        <f>IFERROR(VLOOKUP($H$2&amp;"_"&amp;$B52,HELPER,COLUMNS($B$12:I52),0),"")</f>
        <v/>
      </c>
      <c r="J52" s="83" t="str">
        <f>IFERROR(VLOOKUP($H$2&amp;"_"&amp;$B52,HELPER,COLUMNS($B$12:J52),0),"")</f>
        <v/>
      </c>
      <c r="K52" s="83" t="str">
        <f>IFERROR(VLOOKUP($H$2&amp;"_"&amp;$B52,HELPER,COLUMNS($B$12:K52),0),"")</f>
        <v/>
      </c>
      <c r="L52" s="83" t="str">
        <f>IFERROR(VLOOKUP($H$2&amp;"_"&amp;$B52,HELPER,COLUMNS($B$12:L52),0),"")</f>
        <v/>
      </c>
      <c r="M52" s="83" t="str">
        <f>IFERROR(VLOOKUP($H$2&amp;"_"&amp;$B52,HELPER,COLUMNS($B$12:M52),0),"")</f>
        <v/>
      </c>
      <c r="N52" s="83" t="str">
        <f>IFERROR(VLOOKUP($H$2&amp;"_"&amp;$B52,HELPER,COLUMNS($B$12:N52),0),"")</f>
        <v/>
      </c>
      <c r="O52" s="83" t="str">
        <f>IFERROR(VLOOKUP($H$2&amp;"_"&amp;$B52,HELPER,COLUMNS($B$12:O52),0),"")</f>
        <v/>
      </c>
      <c r="P52" s="83" t="str">
        <f>IFERROR(VLOOKUP($H$2&amp;"_"&amp;$B52,HELPER,COLUMNS($B$12:P52),0),"")</f>
        <v/>
      </c>
      <c r="Q52" s="83" t="str">
        <f>IFERROR(VLOOKUP($H$2&amp;"_"&amp;$B52,HELPER,COLUMNS($B$12:Q52),0),"")</f>
        <v/>
      </c>
      <c r="R52" s="83" t="str">
        <f>IFERROR(VLOOKUP($H$2&amp;"_"&amp;$B52,HELPER,COLUMNS($B$12:R52),0),"")</f>
        <v/>
      </c>
      <c r="S52" s="83" t="str">
        <f>IFERROR(VLOOKUP($H$2&amp;"_"&amp;$B52,HELPER,COLUMNS($B$12:S52),0),"")</f>
        <v/>
      </c>
      <c r="T52" s="83" t="str">
        <f>IFERROR(VLOOKUP($H$2&amp;"_"&amp;$B52,HELPER,COLUMNS($B$12:T52),0),"")</f>
        <v/>
      </c>
      <c r="U52" s="83" t="str">
        <f>IFERROR(VLOOKUP($H$2&amp;"_"&amp;$B52,HELPER,COLUMNS($B$12:U52),0),"")</f>
        <v/>
      </c>
      <c r="V52" s="83" t="str">
        <f>IFERROR(VLOOKUP($H$2&amp;"_"&amp;$B52,HELPER,COLUMNS($B$12:V52),0),"")</f>
        <v/>
      </c>
      <c r="W52" s="83" t="str">
        <f>IFERROR(VLOOKUP($H$2&amp;"_"&amp;$B52,HELPER,COLUMNS($B$12:W52),0),"")</f>
        <v/>
      </c>
      <c r="X52" s="83" t="str">
        <f>IFERROR(VLOOKUP($H$2&amp;"_"&amp;$B52,HELPER,COLUMNS($B$12:X52),0),"")</f>
        <v/>
      </c>
      <c r="Y52" s="83" t="str">
        <f>IFERROR(VLOOKUP($H$2&amp;"_"&amp;$B52,HELPER,COLUMNS($B$12:Y52),0),"")</f>
        <v/>
      </c>
      <c r="Z52" s="83" t="str">
        <f>IFERROR(VLOOKUP($H$2&amp;"_"&amp;$B52,HELPER,COLUMNS($B$12:Z52),0),"")</f>
        <v/>
      </c>
      <c r="AA52" s="83" t="str">
        <f>IFERROR(VLOOKUP($H$2&amp;"_"&amp;$B52,HELPER,COLUMNS($B$12:AA52),0),"")</f>
        <v/>
      </c>
      <c r="AB52" s="83" t="str">
        <f>IFERROR(VLOOKUP($H$2&amp;"_"&amp;$B52,HELPER,COLUMNS($B$12:AB52),0),"")</f>
        <v/>
      </c>
      <c r="AC52" s="83" t="str">
        <f>IFERROR(VLOOKUP($H$2&amp;"_"&amp;$B52,HELPER,COLUMNS($B$12:AC52),0),"")</f>
        <v/>
      </c>
      <c r="AD52" s="83" t="str">
        <f>IFERROR(VLOOKUP($H$2&amp;"_"&amp;$B52,HELPER,COLUMNS($B$12:AD52),0),"")</f>
        <v/>
      </c>
      <c r="AE52" s="83" t="str">
        <f>IFERROR(VLOOKUP($H$2&amp;"_"&amp;$B52,HELPER,COLUMNS($B$12:AE52),0),"")</f>
        <v/>
      </c>
      <c r="AF52" s="83" t="str">
        <f>IFERROR(VLOOKUP($H$2&amp;"_"&amp;$B52,HELPER,COLUMNS($B$12:AF52),0),"")</f>
        <v/>
      </c>
      <c r="AG52" s="83" t="str">
        <f>IFERROR(VLOOKUP($H$2&amp;"_"&amp;$B52,HELPER,COLUMNS($B$12:AG52),0),"")</f>
        <v/>
      </c>
      <c r="AH52" s="83" t="str">
        <f>IFERROR(VLOOKUP($H$2&amp;"_"&amp;$B52,HELPER,COLUMNS($B$12:AH52),0),"")</f>
        <v/>
      </c>
      <c r="AI52" s="83" t="str">
        <f>IFERROR(VLOOKUP($H$2&amp;"_"&amp;$B52,HELPER,COLUMNS($B$12:AI52),0),"")</f>
        <v/>
      </c>
      <c r="AJ52" s="83" t="str">
        <f>IFERROR(VLOOKUP($H$2&amp;"_"&amp;$B52,HELPER,COLUMNS($B$12:AJ52),0),"")</f>
        <v/>
      </c>
      <c r="AK52" s="83" t="str">
        <f>IFERROR(VLOOKUP($H$2&amp;"_"&amp;$B52,HELPER,COLUMNS($B$12:AK52),0),"")</f>
        <v/>
      </c>
      <c r="AL52" s="83" t="str">
        <f>IFERROR(VLOOKUP($H$2&amp;"_"&amp;$B52,HELPER,COLUMNS($B$12:AL52),0),"")</f>
        <v/>
      </c>
      <c r="AM52" s="83" t="str">
        <f>IFERROR(VLOOKUP($H$2&amp;"_"&amp;$B52,HELPER,COLUMNS($B$12:AM52),0),"")</f>
        <v/>
      </c>
      <c r="AN52" s="83" t="str">
        <f>IFERROR(VLOOKUP($H$2&amp;"_"&amp;$B52,HELPER,COLUMNS($B$12:AN52),0),"")</f>
        <v/>
      </c>
      <c r="AO52" s="83" t="str">
        <f>IFERROR(VLOOKUP($H$2&amp;"_"&amp;$B52,HELPER,COLUMNS($B$12:AO52),0),"")</f>
        <v/>
      </c>
      <c r="AP52" s="83" t="str">
        <f>IFERROR(VLOOKUP($H$2&amp;"_"&amp;$B52,HELPER,COLUMNS($B$12:AP52),0),"")</f>
        <v/>
      </c>
      <c r="AQ52" s="83" t="str">
        <f>IFERROR(VLOOKUP($H$2&amp;"_"&amp;$B52,HELPER,COLUMNS($B$12:AQ52),0),"")</f>
        <v/>
      </c>
      <c r="AR52" s="83" t="str">
        <f>IFERROR(VLOOKUP($H$2&amp;"_"&amp;$B52,HELPER,COLUMNS($B$12:AR52),0),"")</f>
        <v/>
      </c>
      <c r="AS52" s="83" t="str">
        <f>IFERROR(VLOOKUP($H$2&amp;"_"&amp;$B52,HELPER,COLUMNS($B$12:AS52),0),"")</f>
        <v/>
      </c>
      <c r="AT52" s="83" t="str">
        <f>IFERROR(VLOOKUP($H$2&amp;"_"&amp;$B52,HELPER,COLUMNS($B$12:AT52),0),"")</f>
        <v/>
      </c>
      <c r="AU52" s="83" t="str">
        <f>IFERROR(VLOOKUP($H$2&amp;"_"&amp;$B52,HELPER,COLUMNS($B$12:AU52),0),"")</f>
        <v/>
      </c>
      <c r="AV52" s="83" t="str">
        <f>IFERROR(VLOOKUP($H$2&amp;"_"&amp;$B52,HELPER,COLUMNS($B$12:AV52),0),"")</f>
        <v/>
      </c>
      <c r="AW52" s="83" t="str">
        <f>IFERROR(VLOOKUP($H$2&amp;"_"&amp;$B52,HELPER,COLUMNS($B$12:AW52),0),"")</f>
        <v/>
      </c>
      <c r="AX52" s="197" t="str">
        <f t="shared" si="26"/>
        <v/>
      </c>
    </row>
    <row r="53" spans="1:50" x14ac:dyDescent="0.3">
      <c r="A53" s="37">
        <f t="shared" si="25"/>
        <v>0</v>
      </c>
      <c r="B53" s="210">
        <v>42</v>
      </c>
      <c r="C53" s="433" t="str">
        <f t="shared" si="27"/>
        <v/>
      </c>
      <c r="D53" s="279" t="str">
        <f>IFERROR(VLOOKUP($H$2&amp;"_"&amp;$B53,HELPER,COLUMNS($B$12:D53),0),"")</f>
        <v/>
      </c>
      <c r="E53" s="83" t="str">
        <f>IFERROR(VLOOKUP($H$2&amp;"_"&amp;$B53,HELPER,COLUMNS($B$12:E53),0),"")</f>
        <v/>
      </c>
      <c r="F53" s="83" t="str">
        <f>IFERROR(VLOOKUP($H$2&amp;"_"&amp;$B53,HELPER,COLUMNS($B$12:F53),0),"")</f>
        <v/>
      </c>
      <c r="G53" s="83" t="str">
        <f>IFERROR(VLOOKUP($H$2&amp;"_"&amp;$B53,HELPER,COLUMNS($B$12:G53),0),"")</f>
        <v/>
      </c>
      <c r="H53" s="83" t="str">
        <f>IFERROR(VLOOKUP($H$2&amp;"_"&amp;$B53,HELPER,COLUMNS($B$12:H53),0),"")</f>
        <v/>
      </c>
      <c r="I53" s="83" t="str">
        <f>IFERROR(VLOOKUP($H$2&amp;"_"&amp;$B53,HELPER,COLUMNS($B$12:I53),0),"")</f>
        <v/>
      </c>
      <c r="J53" s="83" t="str">
        <f>IFERROR(VLOOKUP($H$2&amp;"_"&amp;$B53,HELPER,COLUMNS($B$12:J53),0),"")</f>
        <v/>
      </c>
      <c r="K53" s="83" t="str">
        <f>IFERROR(VLOOKUP($H$2&amp;"_"&amp;$B53,HELPER,COLUMNS($B$12:K53),0),"")</f>
        <v/>
      </c>
      <c r="L53" s="83" t="str">
        <f>IFERROR(VLOOKUP($H$2&amp;"_"&amp;$B53,HELPER,COLUMNS($B$12:L53),0),"")</f>
        <v/>
      </c>
      <c r="M53" s="83" t="str">
        <f>IFERROR(VLOOKUP($H$2&amp;"_"&amp;$B53,HELPER,COLUMNS($B$12:M53),0),"")</f>
        <v/>
      </c>
      <c r="N53" s="83" t="str">
        <f>IFERROR(VLOOKUP($H$2&amp;"_"&amp;$B53,HELPER,COLUMNS($B$12:N53),0),"")</f>
        <v/>
      </c>
      <c r="O53" s="83" t="str">
        <f>IFERROR(VLOOKUP($H$2&amp;"_"&amp;$B53,HELPER,COLUMNS($B$12:O53),0),"")</f>
        <v/>
      </c>
      <c r="P53" s="83" t="str">
        <f>IFERROR(VLOOKUP($H$2&amp;"_"&amp;$B53,HELPER,COLUMNS($B$12:P53),0),"")</f>
        <v/>
      </c>
      <c r="Q53" s="83" t="str">
        <f>IFERROR(VLOOKUP($H$2&amp;"_"&amp;$B53,HELPER,COLUMNS($B$12:Q53),0),"")</f>
        <v/>
      </c>
      <c r="R53" s="83" t="str">
        <f>IFERROR(VLOOKUP($H$2&amp;"_"&amp;$B53,HELPER,COLUMNS($B$12:R53),0),"")</f>
        <v/>
      </c>
      <c r="S53" s="83" t="str">
        <f>IFERROR(VLOOKUP($H$2&amp;"_"&amp;$B53,HELPER,COLUMNS($B$12:S53),0),"")</f>
        <v/>
      </c>
      <c r="T53" s="83" t="str">
        <f>IFERROR(VLOOKUP($H$2&amp;"_"&amp;$B53,HELPER,COLUMNS($B$12:T53),0),"")</f>
        <v/>
      </c>
      <c r="U53" s="83" t="str">
        <f>IFERROR(VLOOKUP($H$2&amp;"_"&amp;$B53,HELPER,COLUMNS($B$12:U53),0),"")</f>
        <v/>
      </c>
      <c r="V53" s="83" t="str">
        <f>IFERROR(VLOOKUP($H$2&amp;"_"&amp;$B53,HELPER,COLUMNS($B$12:V53),0),"")</f>
        <v/>
      </c>
      <c r="W53" s="83" t="str">
        <f>IFERROR(VLOOKUP($H$2&amp;"_"&amp;$B53,HELPER,COLUMNS($B$12:W53),0),"")</f>
        <v/>
      </c>
      <c r="X53" s="83" t="str">
        <f>IFERROR(VLOOKUP($H$2&amp;"_"&amp;$B53,HELPER,COLUMNS($B$12:X53),0),"")</f>
        <v/>
      </c>
      <c r="Y53" s="83" t="str">
        <f>IFERROR(VLOOKUP($H$2&amp;"_"&amp;$B53,HELPER,COLUMNS($B$12:Y53),0),"")</f>
        <v/>
      </c>
      <c r="Z53" s="83" t="str">
        <f>IFERROR(VLOOKUP($H$2&amp;"_"&amp;$B53,HELPER,COLUMNS($B$12:Z53),0),"")</f>
        <v/>
      </c>
      <c r="AA53" s="83" t="str">
        <f>IFERROR(VLOOKUP($H$2&amp;"_"&amp;$B53,HELPER,COLUMNS($B$12:AA53),0),"")</f>
        <v/>
      </c>
      <c r="AB53" s="83" t="str">
        <f>IFERROR(VLOOKUP($H$2&amp;"_"&amp;$B53,HELPER,COLUMNS($B$12:AB53),0),"")</f>
        <v/>
      </c>
      <c r="AC53" s="83" t="str">
        <f>IFERROR(VLOOKUP($H$2&amp;"_"&amp;$B53,HELPER,COLUMNS($B$12:AC53),0),"")</f>
        <v/>
      </c>
      <c r="AD53" s="83" t="str">
        <f>IFERROR(VLOOKUP($H$2&amp;"_"&amp;$B53,HELPER,COLUMNS($B$12:AD53),0),"")</f>
        <v/>
      </c>
      <c r="AE53" s="83" t="str">
        <f>IFERROR(VLOOKUP($H$2&amp;"_"&amp;$B53,HELPER,COLUMNS($B$12:AE53),0),"")</f>
        <v/>
      </c>
      <c r="AF53" s="83" t="str">
        <f>IFERROR(VLOOKUP($H$2&amp;"_"&amp;$B53,HELPER,COLUMNS($B$12:AF53),0),"")</f>
        <v/>
      </c>
      <c r="AG53" s="83" t="str">
        <f>IFERROR(VLOOKUP($H$2&amp;"_"&amp;$B53,HELPER,COLUMNS($B$12:AG53),0),"")</f>
        <v/>
      </c>
      <c r="AH53" s="83" t="str">
        <f>IFERROR(VLOOKUP($H$2&amp;"_"&amp;$B53,HELPER,COLUMNS($B$12:AH53),0),"")</f>
        <v/>
      </c>
      <c r="AI53" s="83" t="str">
        <f>IFERROR(VLOOKUP($H$2&amp;"_"&amp;$B53,HELPER,COLUMNS($B$12:AI53),0),"")</f>
        <v/>
      </c>
      <c r="AJ53" s="83" t="str">
        <f>IFERROR(VLOOKUP($H$2&amp;"_"&amp;$B53,HELPER,COLUMNS($B$12:AJ53),0),"")</f>
        <v/>
      </c>
      <c r="AK53" s="83" t="str">
        <f>IFERROR(VLOOKUP($H$2&amp;"_"&amp;$B53,HELPER,COLUMNS($B$12:AK53),0),"")</f>
        <v/>
      </c>
      <c r="AL53" s="83" t="str">
        <f>IFERROR(VLOOKUP($H$2&amp;"_"&amp;$B53,HELPER,COLUMNS($B$12:AL53),0),"")</f>
        <v/>
      </c>
      <c r="AM53" s="83" t="str">
        <f>IFERROR(VLOOKUP($H$2&amp;"_"&amp;$B53,HELPER,COLUMNS($B$12:AM53),0),"")</f>
        <v/>
      </c>
      <c r="AN53" s="83" t="str">
        <f>IFERROR(VLOOKUP($H$2&amp;"_"&amp;$B53,HELPER,COLUMNS($B$12:AN53),0),"")</f>
        <v/>
      </c>
      <c r="AO53" s="83" t="str">
        <f>IFERROR(VLOOKUP($H$2&amp;"_"&amp;$B53,HELPER,COLUMNS($B$12:AO53),0),"")</f>
        <v/>
      </c>
      <c r="AP53" s="83" t="str">
        <f>IFERROR(VLOOKUP($H$2&amp;"_"&amp;$B53,HELPER,COLUMNS($B$12:AP53),0),"")</f>
        <v/>
      </c>
      <c r="AQ53" s="83" t="str">
        <f>IFERROR(VLOOKUP($H$2&amp;"_"&amp;$B53,HELPER,COLUMNS($B$12:AQ53),0),"")</f>
        <v/>
      </c>
      <c r="AR53" s="83" t="str">
        <f>IFERROR(VLOOKUP($H$2&amp;"_"&amp;$B53,HELPER,COLUMNS($B$12:AR53),0),"")</f>
        <v/>
      </c>
      <c r="AS53" s="83" t="str">
        <f>IFERROR(VLOOKUP($H$2&amp;"_"&amp;$B53,HELPER,COLUMNS($B$12:AS53),0),"")</f>
        <v/>
      </c>
      <c r="AT53" s="83" t="str">
        <f>IFERROR(VLOOKUP($H$2&amp;"_"&amp;$B53,HELPER,COLUMNS($B$12:AT53),0),"")</f>
        <v/>
      </c>
      <c r="AU53" s="83" t="str">
        <f>IFERROR(VLOOKUP($H$2&amp;"_"&amp;$B53,HELPER,COLUMNS($B$12:AU53),0),"")</f>
        <v/>
      </c>
      <c r="AV53" s="83" t="str">
        <f>IFERROR(VLOOKUP($H$2&amp;"_"&amp;$B53,HELPER,COLUMNS($B$12:AV53),0),"")</f>
        <v/>
      </c>
      <c r="AW53" s="83" t="str">
        <f>IFERROR(VLOOKUP($H$2&amp;"_"&amp;$B53,HELPER,COLUMNS($B$12:AW53),0),"")</f>
        <v/>
      </c>
      <c r="AX53" s="197" t="str">
        <f t="shared" si="26"/>
        <v/>
      </c>
    </row>
    <row r="54" spans="1:50" x14ac:dyDescent="0.3">
      <c r="A54" s="37">
        <f t="shared" si="25"/>
        <v>0</v>
      </c>
      <c r="B54" s="210">
        <v>43</v>
      </c>
      <c r="C54" s="433" t="str">
        <f t="shared" si="27"/>
        <v/>
      </c>
      <c r="D54" s="279" t="str">
        <f>IFERROR(VLOOKUP($H$2&amp;"_"&amp;$B54,HELPER,COLUMNS($B$12:D54),0),"")</f>
        <v/>
      </c>
      <c r="E54" s="83" t="str">
        <f>IFERROR(VLOOKUP($H$2&amp;"_"&amp;$B54,HELPER,COLUMNS($B$12:E54),0),"")</f>
        <v/>
      </c>
      <c r="F54" s="83" t="str">
        <f>IFERROR(VLOOKUP($H$2&amp;"_"&amp;$B54,HELPER,COLUMNS($B$12:F54),0),"")</f>
        <v/>
      </c>
      <c r="G54" s="83" t="str">
        <f>IFERROR(VLOOKUP($H$2&amp;"_"&amp;$B54,HELPER,COLUMNS($B$12:G54),0),"")</f>
        <v/>
      </c>
      <c r="H54" s="83" t="str">
        <f>IFERROR(VLOOKUP($H$2&amp;"_"&amp;$B54,HELPER,COLUMNS($B$12:H54),0),"")</f>
        <v/>
      </c>
      <c r="I54" s="83" t="str">
        <f>IFERROR(VLOOKUP($H$2&amp;"_"&amp;$B54,HELPER,COLUMNS($B$12:I54),0),"")</f>
        <v/>
      </c>
      <c r="J54" s="83" t="str">
        <f>IFERROR(VLOOKUP($H$2&amp;"_"&amp;$B54,HELPER,COLUMNS($B$12:J54),0),"")</f>
        <v/>
      </c>
      <c r="K54" s="83" t="str">
        <f>IFERROR(VLOOKUP($H$2&amp;"_"&amp;$B54,HELPER,COLUMNS($B$12:K54),0),"")</f>
        <v/>
      </c>
      <c r="L54" s="83" t="str">
        <f>IFERROR(VLOOKUP($H$2&amp;"_"&amp;$B54,HELPER,COLUMNS($B$12:L54),0),"")</f>
        <v/>
      </c>
      <c r="M54" s="83" t="str">
        <f>IFERROR(VLOOKUP($H$2&amp;"_"&amp;$B54,HELPER,COLUMNS($B$12:M54),0),"")</f>
        <v/>
      </c>
      <c r="N54" s="83" t="str">
        <f>IFERROR(VLOOKUP($H$2&amp;"_"&amp;$B54,HELPER,COLUMNS($B$12:N54),0),"")</f>
        <v/>
      </c>
      <c r="O54" s="83" t="str">
        <f>IFERROR(VLOOKUP($H$2&amp;"_"&amp;$B54,HELPER,COLUMNS($B$12:O54),0),"")</f>
        <v/>
      </c>
      <c r="P54" s="83" t="str">
        <f>IFERROR(VLOOKUP($H$2&amp;"_"&amp;$B54,HELPER,COLUMNS($B$12:P54),0),"")</f>
        <v/>
      </c>
      <c r="Q54" s="83" t="str">
        <f>IFERROR(VLOOKUP($H$2&amp;"_"&amp;$B54,HELPER,COLUMNS($B$12:Q54),0),"")</f>
        <v/>
      </c>
      <c r="R54" s="83" t="str">
        <f>IFERROR(VLOOKUP($H$2&amp;"_"&amp;$B54,HELPER,COLUMNS($B$12:R54),0),"")</f>
        <v/>
      </c>
      <c r="S54" s="83" t="str">
        <f>IFERROR(VLOOKUP($H$2&amp;"_"&amp;$B54,HELPER,COLUMNS($B$12:S54),0),"")</f>
        <v/>
      </c>
      <c r="T54" s="83" t="str">
        <f>IFERROR(VLOOKUP($H$2&amp;"_"&amp;$B54,HELPER,COLUMNS($B$12:T54),0),"")</f>
        <v/>
      </c>
      <c r="U54" s="83" t="str">
        <f>IFERROR(VLOOKUP($H$2&amp;"_"&amp;$B54,HELPER,COLUMNS($B$12:U54),0),"")</f>
        <v/>
      </c>
      <c r="V54" s="83" t="str">
        <f>IFERROR(VLOOKUP($H$2&amp;"_"&amp;$B54,HELPER,COLUMNS($B$12:V54),0),"")</f>
        <v/>
      </c>
      <c r="W54" s="83" t="str">
        <f>IFERROR(VLOOKUP($H$2&amp;"_"&amp;$B54,HELPER,COLUMNS($B$12:W54),0),"")</f>
        <v/>
      </c>
      <c r="X54" s="83" t="str">
        <f>IFERROR(VLOOKUP($H$2&amp;"_"&amp;$B54,HELPER,COLUMNS($B$12:X54),0),"")</f>
        <v/>
      </c>
      <c r="Y54" s="83" t="str">
        <f>IFERROR(VLOOKUP($H$2&amp;"_"&amp;$B54,HELPER,COLUMNS($B$12:Y54),0),"")</f>
        <v/>
      </c>
      <c r="Z54" s="83" t="str">
        <f>IFERROR(VLOOKUP($H$2&amp;"_"&amp;$B54,HELPER,COLUMNS($B$12:Z54),0),"")</f>
        <v/>
      </c>
      <c r="AA54" s="83" t="str">
        <f>IFERROR(VLOOKUP($H$2&amp;"_"&amp;$B54,HELPER,COLUMNS($B$12:AA54),0),"")</f>
        <v/>
      </c>
      <c r="AB54" s="83" t="str">
        <f>IFERROR(VLOOKUP($H$2&amp;"_"&amp;$B54,HELPER,COLUMNS($B$12:AB54),0),"")</f>
        <v/>
      </c>
      <c r="AC54" s="83" t="str">
        <f>IFERROR(VLOOKUP($H$2&amp;"_"&amp;$B54,HELPER,COLUMNS($B$12:AC54),0),"")</f>
        <v/>
      </c>
      <c r="AD54" s="83" t="str">
        <f>IFERROR(VLOOKUP($H$2&amp;"_"&amp;$B54,HELPER,COLUMNS($B$12:AD54),0),"")</f>
        <v/>
      </c>
      <c r="AE54" s="83" t="str">
        <f>IFERROR(VLOOKUP($H$2&amp;"_"&amp;$B54,HELPER,COLUMNS($B$12:AE54),0),"")</f>
        <v/>
      </c>
      <c r="AF54" s="83" t="str">
        <f>IFERROR(VLOOKUP($H$2&amp;"_"&amp;$B54,HELPER,COLUMNS($B$12:AF54),0),"")</f>
        <v/>
      </c>
      <c r="AG54" s="83" t="str">
        <f>IFERROR(VLOOKUP($H$2&amp;"_"&amp;$B54,HELPER,COLUMNS($B$12:AG54),0),"")</f>
        <v/>
      </c>
      <c r="AH54" s="83" t="str">
        <f>IFERROR(VLOOKUP($H$2&amp;"_"&amp;$B54,HELPER,COLUMNS($B$12:AH54),0),"")</f>
        <v/>
      </c>
      <c r="AI54" s="83" t="str">
        <f>IFERROR(VLOOKUP($H$2&amp;"_"&amp;$B54,HELPER,COLUMNS($B$12:AI54),0),"")</f>
        <v/>
      </c>
      <c r="AJ54" s="83" t="str">
        <f>IFERROR(VLOOKUP($H$2&amp;"_"&amp;$B54,HELPER,COLUMNS($B$12:AJ54),0),"")</f>
        <v/>
      </c>
      <c r="AK54" s="83" t="str">
        <f>IFERROR(VLOOKUP($H$2&amp;"_"&amp;$B54,HELPER,COLUMNS($B$12:AK54),0),"")</f>
        <v/>
      </c>
      <c r="AL54" s="83" t="str">
        <f>IFERROR(VLOOKUP($H$2&amp;"_"&amp;$B54,HELPER,COLUMNS($B$12:AL54),0),"")</f>
        <v/>
      </c>
      <c r="AM54" s="83" t="str">
        <f>IFERROR(VLOOKUP($H$2&amp;"_"&amp;$B54,HELPER,COLUMNS($B$12:AM54),0),"")</f>
        <v/>
      </c>
      <c r="AN54" s="83" t="str">
        <f>IFERROR(VLOOKUP($H$2&amp;"_"&amp;$B54,HELPER,COLUMNS($B$12:AN54),0),"")</f>
        <v/>
      </c>
      <c r="AO54" s="83" t="str">
        <f>IFERROR(VLOOKUP($H$2&amp;"_"&amp;$B54,HELPER,COLUMNS($B$12:AO54),0),"")</f>
        <v/>
      </c>
      <c r="AP54" s="83" t="str">
        <f>IFERROR(VLOOKUP($H$2&amp;"_"&amp;$B54,HELPER,COLUMNS($B$12:AP54),0),"")</f>
        <v/>
      </c>
      <c r="AQ54" s="83" t="str">
        <f>IFERROR(VLOOKUP($H$2&amp;"_"&amp;$B54,HELPER,COLUMNS($B$12:AQ54),0),"")</f>
        <v/>
      </c>
      <c r="AR54" s="83" t="str">
        <f>IFERROR(VLOOKUP($H$2&amp;"_"&amp;$B54,HELPER,COLUMNS($B$12:AR54),0),"")</f>
        <v/>
      </c>
      <c r="AS54" s="83" t="str">
        <f>IFERROR(VLOOKUP($H$2&amp;"_"&amp;$B54,HELPER,COLUMNS($B$12:AS54),0),"")</f>
        <v/>
      </c>
      <c r="AT54" s="83" t="str">
        <f>IFERROR(VLOOKUP($H$2&amp;"_"&amp;$B54,HELPER,COLUMNS($B$12:AT54),0),"")</f>
        <v/>
      </c>
      <c r="AU54" s="83" t="str">
        <f>IFERROR(VLOOKUP($H$2&amp;"_"&amp;$B54,HELPER,COLUMNS($B$12:AU54),0),"")</f>
        <v/>
      </c>
      <c r="AV54" s="83" t="str">
        <f>IFERROR(VLOOKUP($H$2&amp;"_"&amp;$B54,HELPER,COLUMNS($B$12:AV54),0),"")</f>
        <v/>
      </c>
      <c r="AW54" s="83" t="str">
        <f>IFERROR(VLOOKUP($H$2&amp;"_"&amp;$B54,HELPER,COLUMNS($B$12:AW54),0),"")</f>
        <v/>
      </c>
      <c r="AX54" s="197" t="str">
        <f t="shared" si="26"/>
        <v/>
      </c>
    </row>
    <row r="55" spans="1:50" x14ac:dyDescent="0.3">
      <c r="A55" s="37">
        <f t="shared" si="25"/>
        <v>0</v>
      </c>
      <c r="B55" s="210">
        <v>44</v>
      </c>
      <c r="C55" s="433" t="str">
        <f t="shared" si="27"/>
        <v/>
      </c>
      <c r="D55" s="279" t="str">
        <f>IFERROR(VLOOKUP($H$2&amp;"_"&amp;$B55,HELPER,COLUMNS($B$12:D55),0),"")</f>
        <v/>
      </c>
      <c r="E55" s="83" t="str">
        <f>IFERROR(VLOOKUP($H$2&amp;"_"&amp;$B55,HELPER,COLUMNS($B$12:E55),0),"")</f>
        <v/>
      </c>
      <c r="F55" s="83" t="str">
        <f>IFERROR(VLOOKUP($H$2&amp;"_"&amp;$B55,HELPER,COLUMNS($B$12:F55),0),"")</f>
        <v/>
      </c>
      <c r="G55" s="83" t="str">
        <f>IFERROR(VLOOKUP($H$2&amp;"_"&amp;$B55,HELPER,COLUMNS($B$12:G55),0),"")</f>
        <v/>
      </c>
      <c r="H55" s="83" t="str">
        <f>IFERROR(VLOOKUP($H$2&amp;"_"&amp;$B55,HELPER,COLUMNS($B$12:H55),0),"")</f>
        <v/>
      </c>
      <c r="I55" s="83" t="str">
        <f>IFERROR(VLOOKUP($H$2&amp;"_"&amp;$B55,HELPER,COLUMNS($B$12:I55),0),"")</f>
        <v/>
      </c>
      <c r="J55" s="83" t="str">
        <f>IFERROR(VLOOKUP($H$2&amp;"_"&amp;$B55,HELPER,COLUMNS($B$12:J55),0),"")</f>
        <v/>
      </c>
      <c r="K55" s="83" t="str">
        <f>IFERROR(VLOOKUP($H$2&amp;"_"&amp;$B55,HELPER,COLUMNS($B$12:K55),0),"")</f>
        <v/>
      </c>
      <c r="L55" s="83" t="str">
        <f>IFERROR(VLOOKUP($H$2&amp;"_"&amp;$B55,HELPER,COLUMNS($B$12:L55),0),"")</f>
        <v/>
      </c>
      <c r="M55" s="83" t="str">
        <f>IFERROR(VLOOKUP($H$2&amp;"_"&amp;$B55,HELPER,COLUMNS($B$12:M55),0),"")</f>
        <v/>
      </c>
      <c r="N55" s="83" t="str">
        <f>IFERROR(VLOOKUP($H$2&amp;"_"&amp;$B55,HELPER,COLUMNS($B$12:N55),0),"")</f>
        <v/>
      </c>
      <c r="O55" s="83" t="str">
        <f>IFERROR(VLOOKUP($H$2&amp;"_"&amp;$B55,HELPER,COLUMNS($B$12:O55),0),"")</f>
        <v/>
      </c>
      <c r="P55" s="83" t="str">
        <f>IFERROR(VLOOKUP($H$2&amp;"_"&amp;$B55,HELPER,COLUMNS($B$12:P55),0),"")</f>
        <v/>
      </c>
      <c r="Q55" s="83" t="str">
        <f>IFERROR(VLOOKUP($H$2&amp;"_"&amp;$B55,HELPER,COLUMNS($B$12:Q55),0),"")</f>
        <v/>
      </c>
      <c r="R55" s="83" t="str">
        <f>IFERROR(VLOOKUP($H$2&amp;"_"&amp;$B55,HELPER,COLUMNS($B$12:R55),0),"")</f>
        <v/>
      </c>
      <c r="S55" s="83" t="str">
        <f>IFERROR(VLOOKUP($H$2&amp;"_"&amp;$B55,HELPER,COLUMNS($B$12:S55),0),"")</f>
        <v/>
      </c>
      <c r="T55" s="83" t="str">
        <f>IFERROR(VLOOKUP($H$2&amp;"_"&amp;$B55,HELPER,COLUMNS($B$12:T55),0),"")</f>
        <v/>
      </c>
      <c r="U55" s="83" t="str">
        <f>IFERROR(VLOOKUP($H$2&amp;"_"&amp;$B55,HELPER,COLUMNS($B$12:U55),0),"")</f>
        <v/>
      </c>
      <c r="V55" s="83" t="str">
        <f>IFERROR(VLOOKUP($H$2&amp;"_"&amp;$B55,HELPER,COLUMNS($B$12:V55),0),"")</f>
        <v/>
      </c>
      <c r="W55" s="83" t="str">
        <f>IFERROR(VLOOKUP($H$2&amp;"_"&amp;$B55,HELPER,COLUMNS($B$12:W55),0),"")</f>
        <v/>
      </c>
      <c r="X55" s="83" t="str">
        <f>IFERROR(VLOOKUP($H$2&amp;"_"&amp;$B55,HELPER,COLUMNS($B$12:X55),0),"")</f>
        <v/>
      </c>
      <c r="Y55" s="83" t="str">
        <f>IFERROR(VLOOKUP($H$2&amp;"_"&amp;$B55,HELPER,COLUMNS($B$12:Y55),0),"")</f>
        <v/>
      </c>
      <c r="Z55" s="83" t="str">
        <f>IFERROR(VLOOKUP($H$2&amp;"_"&amp;$B55,HELPER,COLUMNS($B$12:Z55),0),"")</f>
        <v/>
      </c>
      <c r="AA55" s="83" t="str">
        <f>IFERROR(VLOOKUP($H$2&amp;"_"&amp;$B55,HELPER,COLUMNS($B$12:AA55),0),"")</f>
        <v/>
      </c>
      <c r="AB55" s="83" t="str">
        <f>IFERROR(VLOOKUP($H$2&amp;"_"&amp;$B55,HELPER,COLUMNS($B$12:AB55),0),"")</f>
        <v/>
      </c>
      <c r="AC55" s="83" t="str">
        <f>IFERROR(VLOOKUP($H$2&amp;"_"&amp;$B55,HELPER,COLUMNS($B$12:AC55),0),"")</f>
        <v/>
      </c>
      <c r="AD55" s="83" t="str">
        <f>IFERROR(VLOOKUP($H$2&amp;"_"&amp;$B55,HELPER,COLUMNS($B$12:AD55),0),"")</f>
        <v/>
      </c>
      <c r="AE55" s="83" t="str">
        <f>IFERROR(VLOOKUP($H$2&amp;"_"&amp;$B55,HELPER,COLUMNS($B$12:AE55),0),"")</f>
        <v/>
      </c>
      <c r="AF55" s="83" t="str">
        <f>IFERROR(VLOOKUP($H$2&amp;"_"&amp;$B55,HELPER,COLUMNS($B$12:AF55),0),"")</f>
        <v/>
      </c>
      <c r="AG55" s="83" t="str">
        <f>IFERROR(VLOOKUP($H$2&amp;"_"&amp;$B55,HELPER,COLUMNS($B$12:AG55),0),"")</f>
        <v/>
      </c>
      <c r="AH55" s="83" t="str">
        <f>IFERROR(VLOOKUP($H$2&amp;"_"&amp;$B55,HELPER,COLUMNS($B$12:AH55),0),"")</f>
        <v/>
      </c>
      <c r="AI55" s="83" t="str">
        <f>IFERROR(VLOOKUP($H$2&amp;"_"&amp;$B55,HELPER,COLUMNS($B$12:AI55),0),"")</f>
        <v/>
      </c>
      <c r="AJ55" s="83" t="str">
        <f>IFERROR(VLOOKUP($H$2&amp;"_"&amp;$B55,HELPER,COLUMNS($B$12:AJ55),0),"")</f>
        <v/>
      </c>
      <c r="AK55" s="83" t="str">
        <f>IFERROR(VLOOKUP($H$2&amp;"_"&amp;$B55,HELPER,COLUMNS($B$12:AK55),0),"")</f>
        <v/>
      </c>
      <c r="AL55" s="83" t="str">
        <f>IFERROR(VLOOKUP($H$2&amp;"_"&amp;$B55,HELPER,COLUMNS($B$12:AL55),0),"")</f>
        <v/>
      </c>
      <c r="AM55" s="83" t="str">
        <f>IFERROR(VLOOKUP($H$2&amp;"_"&amp;$B55,HELPER,COLUMNS($B$12:AM55),0),"")</f>
        <v/>
      </c>
      <c r="AN55" s="83" t="str">
        <f>IFERROR(VLOOKUP($H$2&amp;"_"&amp;$B55,HELPER,COLUMNS($B$12:AN55),0),"")</f>
        <v/>
      </c>
      <c r="AO55" s="83" t="str">
        <f>IFERROR(VLOOKUP($H$2&amp;"_"&amp;$B55,HELPER,COLUMNS($B$12:AO55),0),"")</f>
        <v/>
      </c>
      <c r="AP55" s="83" t="str">
        <f>IFERROR(VLOOKUP($H$2&amp;"_"&amp;$B55,HELPER,COLUMNS($B$12:AP55),0),"")</f>
        <v/>
      </c>
      <c r="AQ55" s="83" t="str">
        <f>IFERROR(VLOOKUP($H$2&amp;"_"&amp;$B55,HELPER,COLUMNS($B$12:AQ55),0),"")</f>
        <v/>
      </c>
      <c r="AR55" s="83" t="str">
        <f>IFERROR(VLOOKUP($H$2&amp;"_"&amp;$B55,HELPER,COLUMNS($B$12:AR55),0),"")</f>
        <v/>
      </c>
      <c r="AS55" s="83" t="str">
        <f>IFERROR(VLOOKUP($H$2&amp;"_"&amp;$B55,HELPER,COLUMNS($B$12:AS55),0),"")</f>
        <v/>
      </c>
      <c r="AT55" s="83" t="str">
        <f>IFERROR(VLOOKUP($H$2&amp;"_"&amp;$B55,HELPER,COLUMNS($B$12:AT55),0),"")</f>
        <v/>
      </c>
      <c r="AU55" s="83" t="str">
        <f>IFERROR(VLOOKUP($H$2&amp;"_"&amp;$B55,HELPER,COLUMNS($B$12:AU55),0),"")</f>
        <v/>
      </c>
      <c r="AV55" s="83" t="str">
        <f>IFERROR(VLOOKUP($H$2&amp;"_"&amp;$B55,HELPER,COLUMNS($B$12:AV55),0),"")</f>
        <v/>
      </c>
      <c r="AW55" s="83" t="str">
        <f>IFERROR(VLOOKUP($H$2&amp;"_"&amp;$B55,HELPER,COLUMNS($B$12:AW55),0),"")</f>
        <v/>
      </c>
      <c r="AX55" s="197" t="str">
        <f t="shared" si="26"/>
        <v/>
      </c>
    </row>
    <row r="56" spans="1:50" x14ac:dyDescent="0.3">
      <c r="A56" s="37">
        <f t="shared" si="25"/>
        <v>0</v>
      </c>
      <c r="B56" s="210">
        <v>45</v>
      </c>
      <c r="C56" s="433" t="str">
        <f t="shared" si="27"/>
        <v/>
      </c>
      <c r="D56" s="279" t="str">
        <f>IFERROR(VLOOKUP($H$2&amp;"_"&amp;$B56,HELPER,COLUMNS($B$12:D56),0),"")</f>
        <v/>
      </c>
      <c r="E56" s="83" t="str">
        <f>IFERROR(VLOOKUP($H$2&amp;"_"&amp;$B56,HELPER,COLUMNS($B$12:E56),0),"")</f>
        <v/>
      </c>
      <c r="F56" s="83" t="str">
        <f>IFERROR(VLOOKUP($H$2&amp;"_"&amp;$B56,HELPER,COLUMNS($B$12:F56),0),"")</f>
        <v/>
      </c>
      <c r="G56" s="83" t="str">
        <f>IFERROR(VLOOKUP($H$2&amp;"_"&amp;$B56,HELPER,COLUMNS($B$12:G56),0),"")</f>
        <v/>
      </c>
      <c r="H56" s="83" t="str">
        <f>IFERROR(VLOOKUP($H$2&amp;"_"&amp;$B56,HELPER,COLUMNS($B$12:H56),0),"")</f>
        <v/>
      </c>
      <c r="I56" s="83" t="str">
        <f>IFERROR(VLOOKUP($H$2&amp;"_"&amp;$B56,HELPER,COLUMNS($B$12:I56),0),"")</f>
        <v/>
      </c>
      <c r="J56" s="83" t="str">
        <f>IFERROR(VLOOKUP($H$2&amp;"_"&amp;$B56,HELPER,COLUMNS($B$12:J56),0),"")</f>
        <v/>
      </c>
      <c r="K56" s="83" t="str">
        <f>IFERROR(VLOOKUP($H$2&amp;"_"&amp;$B56,HELPER,COLUMNS($B$12:K56),0),"")</f>
        <v/>
      </c>
      <c r="L56" s="83" t="str">
        <f>IFERROR(VLOOKUP($H$2&amp;"_"&amp;$B56,HELPER,COLUMNS($B$12:L56),0),"")</f>
        <v/>
      </c>
      <c r="M56" s="83" t="str">
        <f>IFERROR(VLOOKUP($H$2&amp;"_"&amp;$B56,HELPER,COLUMNS($B$12:M56),0),"")</f>
        <v/>
      </c>
      <c r="N56" s="83" t="str">
        <f>IFERROR(VLOOKUP($H$2&amp;"_"&amp;$B56,HELPER,COLUMNS($B$12:N56),0),"")</f>
        <v/>
      </c>
      <c r="O56" s="83" t="str">
        <f>IFERROR(VLOOKUP($H$2&amp;"_"&amp;$B56,HELPER,COLUMNS($B$12:O56),0),"")</f>
        <v/>
      </c>
      <c r="P56" s="83" t="str">
        <f>IFERROR(VLOOKUP($H$2&amp;"_"&amp;$B56,HELPER,COLUMNS($B$12:P56),0),"")</f>
        <v/>
      </c>
      <c r="Q56" s="83" t="str">
        <f>IFERROR(VLOOKUP($H$2&amp;"_"&amp;$B56,HELPER,COLUMNS($B$12:Q56),0),"")</f>
        <v/>
      </c>
      <c r="R56" s="83" t="str">
        <f>IFERROR(VLOOKUP($H$2&amp;"_"&amp;$B56,HELPER,COLUMNS($B$12:R56),0),"")</f>
        <v/>
      </c>
      <c r="S56" s="83" t="str">
        <f>IFERROR(VLOOKUP($H$2&amp;"_"&amp;$B56,HELPER,COLUMNS($B$12:S56),0),"")</f>
        <v/>
      </c>
      <c r="T56" s="83" t="str">
        <f>IFERROR(VLOOKUP($H$2&amp;"_"&amp;$B56,HELPER,COLUMNS($B$12:T56),0),"")</f>
        <v/>
      </c>
      <c r="U56" s="83" t="str">
        <f>IFERROR(VLOOKUP($H$2&amp;"_"&amp;$B56,HELPER,COLUMNS($B$12:U56),0),"")</f>
        <v/>
      </c>
      <c r="V56" s="83" t="str">
        <f>IFERROR(VLOOKUP($H$2&amp;"_"&amp;$B56,HELPER,COLUMNS($B$12:V56),0),"")</f>
        <v/>
      </c>
      <c r="W56" s="83" t="str">
        <f>IFERROR(VLOOKUP($H$2&amp;"_"&amp;$B56,HELPER,COLUMNS($B$12:W56),0),"")</f>
        <v/>
      </c>
      <c r="X56" s="83" t="str">
        <f>IFERROR(VLOOKUP($H$2&amp;"_"&amp;$B56,HELPER,COLUMNS($B$12:X56),0),"")</f>
        <v/>
      </c>
      <c r="Y56" s="83" t="str">
        <f>IFERROR(VLOOKUP($H$2&amp;"_"&amp;$B56,HELPER,COLUMNS($B$12:Y56),0),"")</f>
        <v/>
      </c>
      <c r="Z56" s="83" t="str">
        <f>IFERROR(VLOOKUP($H$2&amp;"_"&amp;$B56,HELPER,COLUMNS($B$12:Z56),0),"")</f>
        <v/>
      </c>
      <c r="AA56" s="83" t="str">
        <f>IFERROR(VLOOKUP($H$2&amp;"_"&amp;$B56,HELPER,COLUMNS($B$12:AA56),0),"")</f>
        <v/>
      </c>
      <c r="AB56" s="83" t="str">
        <f>IFERROR(VLOOKUP($H$2&amp;"_"&amp;$B56,HELPER,COLUMNS($B$12:AB56),0),"")</f>
        <v/>
      </c>
      <c r="AC56" s="83" t="str">
        <f>IFERROR(VLOOKUP($H$2&amp;"_"&amp;$B56,HELPER,COLUMNS($B$12:AC56),0),"")</f>
        <v/>
      </c>
      <c r="AD56" s="83" t="str">
        <f>IFERROR(VLOOKUP($H$2&amp;"_"&amp;$B56,HELPER,COLUMNS($B$12:AD56),0),"")</f>
        <v/>
      </c>
      <c r="AE56" s="83" t="str">
        <f>IFERROR(VLOOKUP($H$2&amp;"_"&amp;$B56,HELPER,COLUMNS($B$12:AE56),0),"")</f>
        <v/>
      </c>
      <c r="AF56" s="83" t="str">
        <f>IFERROR(VLOOKUP($H$2&amp;"_"&amp;$B56,HELPER,COLUMNS($B$12:AF56),0),"")</f>
        <v/>
      </c>
      <c r="AG56" s="83" t="str">
        <f>IFERROR(VLOOKUP($H$2&amp;"_"&amp;$B56,HELPER,COLUMNS($B$12:AG56),0),"")</f>
        <v/>
      </c>
      <c r="AH56" s="83" t="str">
        <f>IFERROR(VLOOKUP($H$2&amp;"_"&amp;$B56,HELPER,COLUMNS($B$12:AH56),0),"")</f>
        <v/>
      </c>
      <c r="AI56" s="83" t="str">
        <f>IFERROR(VLOOKUP($H$2&amp;"_"&amp;$B56,HELPER,COLUMNS($B$12:AI56),0),"")</f>
        <v/>
      </c>
      <c r="AJ56" s="83" t="str">
        <f>IFERROR(VLOOKUP($H$2&amp;"_"&amp;$B56,HELPER,COLUMNS($B$12:AJ56),0),"")</f>
        <v/>
      </c>
      <c r="AK56" s="83" t="str">
        <f>IFERROR(VLOOKUP($H$2&amp;"_"&amp;$B56,HELPER,COLUMNS($B$12:AK56),0),"")</f>
        <v/>
      </c>
      <c r="AL56" s="83" t="str">
        <f>IFERROR(VLOOKUP($H$2&amp;"_"&amp;$B56,HELPER,COLUMNS($B$12:AL56),0),"")</f>
        <v/>
      </c>
      <c r="AM56" s="83" t="str">
        <f>IFERROR(VLOOKUP($H$2&amp;"_"&amp;$B56,HELPER,COLUMNS($B$12:AM56),0),"")</f>
        <v/>
      </c>
      <c r="AN56" s="83" t="str">
        <f>IFERROR(VLOOKUP($H$2&amp;"_"&amp;$B56,HELPER,COLUMNS($B$12:AN56),0),"")</f>
        <v/>
      </c>
      <c r="AO56" s="83" t="str">
        <f>IFERROR(VLOOKUP($H$2&amp;"_"&amp;$B56,HELPER,COLUMNS($B$12:AO56),0),"")</f>
        <v/>
      </c>
      <c r="AP56" s="83" t="str">
        <f>IFERROR(VLOOKUP($H$2&amp;"_"&amp;$B56,HELPER,COLUMNS($B$12:AP56),0),"")</f>
        <v/>
      </c>
      <c r="AQ56" s="83" t="str">
        <f>IFERROR(VLOOKUP($H$2&amp;"_"&amp;$B56,HELPER,COLUMNS($B$12:AQ56),0),"")</f>
        <v/>
      </c>
      <c r="AR56" s="83" t="str">
        <f>IFERROR(VLOOKUP($H$2&amp;"_"&amp;$B56,HELPER,COLUMNS($B$12:AR56),0),"")</f>
        <v/>
      </c>
      <c r="AS56" s="83" t="str">
        <f>IFERROR(VLOOKUP($H$2&amp;"_"&amp;$B56,HELPER,COLUMNS($B$12:AS56),0),"")</f>
        <v/>
      </c>
      <c r="AT56" s="83" t="str">
        <f>IFERROR(VLOOKUP($H$2&amp;"_"&amp;$B56,HELPER,COLUMNS($B$12:AT56),0),"")</f>
        <v/>
      </c>
      <c r="AU56" s="83" t="str">
        <f>IFERROR(VLOOKUP($H$2&amp;"_"&amp;$B56,HELPER,COLUMNS($B$12:AU56),0),"")</f>
        <v/>
      </c>
      <c r="AV56" s="83" t="str">
        <f>IFERROR(VLOOKUP($H$2&amp;"_"&amp;$B56,HELPER,COLUMNS($B$12:AV56),0),"")</f>
        <v/>
      </c>
      <c r="AW56" s="83" t="str">
        <f>IFERROR(VLOOKUP($H$2&amp;"_"&amp;$B56,HELPER,COLUMNS($B$12:AW56),0),"")</f>
        <v/>
      </c>
      <c r="AX56" s="197" t="str">
        <f t="shared" si="26"/>
        <v/>
      </c>
    </row>
    <row r="57" spans="1:50" x14ac:dyDescent="0.3">
      <c r="A57" s="37">
        <f t="shared" si="25"/>
        <v>0</v>
      </c>
      <c r="B57" s="210">
        <v>46</v>
      </c>
      <c r="C57" s="433" t="str">
        <f t="shared" si="27"/>
        <v/>
      </c>
      <c r="D57" s="279" t="str">
        <f>IFERROR(VLOOKUP($H$2&amp;"_"&amp;$B57,HELPER,COLUMNS($B$12:D57),0),"")</f>
        <v/>
      </c>
      <c r="E57" s="83" t="str">
        <f>IFERROR(VLOOKUP($H$2&amp;"_"&amp;$B57,HELPER,COLUMNS($B$12:E57),0),"")</f>
        <v/>
      </c>
      <c r="F57" s="83" t="str">
        <f>IFERROR(VLOOKUP($H$2&amp;"_"&amp;$B57,HELPER,COLUMNS($B$12:F57),0),"")</f>
        <v/>
      </c>
      <c r="G57" s="83" t="str">
        <f>IFERROR(VLOOKUP($H$2&amp;"_"&amp;$B57,HELPER,COLUMNS($B$12:G57),0),"")</f>
        <v/>
      </c>
      <c r="H57" s="83" t="str">
        <f>IFERROR(VLOOKUP($H$2&amp;"_"&amp;$B57,HELPER,COLUMNS($B$12:H57),0),"")</f>
        <v/>
      </c>
      <c r="I57" s="83" t="str">
        <f>IFERROR(VLOOKUP($H$2&amp;"_"&amp;$B57,HELPER,COLUMNS($B$12:I57),0),"")</f>
        <v/>
      </c>
      <c r="J57" s="83" t="str">
        <f>IFERROR(VLOOKUP($H$2&amp;"_"&amp;$B57,HELPER,COLUMNS($B$12:J57),0),"")</f>
        <v/>
      </c>
      <c r="K57" s="83" t="str">
        <f>IFERROR(VLOOKUP($H$2&amp;"_"&amp;$B57,HELPER,COLUMNS($B$12:K57),0),"")</f>
        <v/>
      </c>
      <c r="L57" s="83" t="str">
        <f>IFERROR(VLOOKUP($H$2&amp;"_"&amp;$B57,HELPER,COLUMNS($B$12:L57),0),"")</f>
        <v/>
      </c>
      <c r="M57" s="83" t="str">
        <f>IFERROR(VLOOKUP($H$2&amp;"_"&amp;$B57,HELPER,COLUMNS($B$12:M57),0),"")</f>
        <v/>
      </c>
      <c r="N57" s="83" t="str">
        <f>IFERROR(VLOOKUP($H$2&amp;"_"&amp;$B57,HELPER,COLUMNS($B$12:N57),0),"")</f>
        <v/>
      </c>
      <c r="O57" s="83" t="str">
        <f>IFERROR(VLOOKUP($H$2&amp;"_"&amp;$B57,HELPER,COLUMNS($B$12:O57),0),"")</f>
        <v/>
      </c>
      <c r="P57" s="83" t="str">
        <f>IFERROR(VLOOKUP($H$2&amp;"_"&amp;$B57,HELPER,COLUMNS($B$12:P57),0),"")</f>
        <v/>
      </c>
      <c r="Q57" s="83" t="str">
        <f>IFERROR(VLOOKUP($H$2&amp;"_"&amp;$B57,HELPER,COLUMNS($B$12:Q57),0),"")</f>
        <v/>
      </c>
      <c r="R57" s="83" t="str">
        <f>IFERROR(VLOOKUP($H$2&amp;"_"&amp;$B57,HELPER,COLUMNS($B$12:R57),0),"")</f>
        <v/>
      </c>
      <c r="S57" s="83" t="str">
        <f>IFERROR(VLOOKUP($H$2&amp;"_"&amp;$B57,HELPER,COLUMNS($B$12:S57),0),"")</f>
        <v/>
      </c>
      <c r="T57" s="83" t="str">
        <f>IFERROR(VLOOKUP($H$2&amp;"_"&amp;$B57,HELPER,COLUMNS($B$12:T57),0),"")</f>
        <v/>
      </c>
      <c r="U57" s="83" t="str">
        <f>IFERROR(VLOOKUP($H$2&amp;"_"&amp;$B57,HELPER,COLUMNS($B$12:U57),0),"")</f>
        <v/>
      </c>
      <c r="V57" s="83" t="str">
        <f>IFERROR(VLOOKUP($H$2&amp;"_"&amp;$B57,HELPER,COLUMNS($B$12:V57),0),"")</f>
        <v/>
      </c>
      <c r="W57" s="83" t="str">
        <f>IFERROR(VLOOKUP($H$2&amp;"_"&amp;$B57,HELPER,COLUMNS($B$12:W57),0),"")</f>
        <v/>
      </c>
      <c r="X57" s="83" t="str">
        <f>IFERROR(VLOOKUP($H$2&amp;"_"&amp;$B57,HELPER,COLUMNS($B$12:X57),0),"")</f>
        <v/>
      </c>
      <c r="Y57" s="83" t="str">
        <f>IFERROR(VLOOKUP($H$2&amp;"_"&amp;$B57,HELPER,COLUMNS($B$12:Y57),0),"")</f>
        <v/>
      </c>
      <c r="Z57" s="83" t="str">
        <f>IFERROR(VLOOKUP($H$2&amp;"_"&amp;$B57,HELPER,COLUMNS($B$12:Z57),0),"")</f>
        <v/>
      </c>
      <c r="AA57" s="83" t="str">
        <f>IFERROR(VLOOKUP($H$2&amp;"_"&amp;$B57,HELPER,COLUMNS($B$12:AA57),0),"")</f>
        <v/>
      </c>
      <c r="AB57" s="83" t="str">
        <f>IFERROR(VLOOKUP($H$2&amp;"_"&amp;$B57,HELPER,COLUMNS($B$12:AB57),0),"")</f>
        <v/>
      </c>
      <c r="AC57" s="83" t="str">
        <f>IFERROR(VLOOKUP($H$2&amp;"_"&amp;$B57,HELPER,COLUMNS($B$12:AC57),0),"")</f>
        <v/>
      </c>
      <c r="AD57" s="83" t="str">
        <f>IFERROR(VLOOKUP($H$2&amp;"_"&amp;$B57,HELPER,COLUMNS($B$12:AD57),0),"")</f>
        <v/>
      </c>
      <c r="AE57" s="83" t="str">
        <f>IFERROR(VLOOKUP($H$2&amp;"_"&amp;$B57,HELPER,COLUMNS($B$12:AE57),0),"")</f>
        <v/>
      </c>
      <c r="AF57" s="83" t="str">
        <f>IFERROR(VLOOKUP($H$2&amp;"_"&amp;$B57,HELPER,COLUMNS($B$12:AF57),0),"")</f>
        <v/>
      </c>
      <c r="AG57" s="83" t="str">
        <f>IFERROR(VLOOKUP($H$2&amp;"_"&amp;$B57,HELPER,COLUMNS($B$12:AG57),0),"")</f>
        <v/>
      </c>
      <c r="AH57" s="83" t="str">
        <f>IFERROR(VLOOKUP($H$2&amp;"_"&amp;$B57,HELPER,COLUMNS($B$12:AH57),0),"")</f>
        <v/>
      </c>
      <c r="AI57" s="83" t="str">
        <f>IFERROR(VLOOKUP($H$2&amp;"_"&amp;$B57,HELPER,COLUMNS($B$12:AI57),0),"")</f>
        <v/>
      </c>
      <c r="AJ57" s="83" t="str">
        <f>IFERROR(VLOOKUP($H$2&amp;"_"&amp;$B57,HELPER,COLUMNS($B$12:AJ57),0),"")</f>
        <v/>
      </c>
      <c r="AK57" s="83" t="str">
        <f>IFERROR(VLOOKUP($H$2&amp;"_"&amp;$B57,HELPER,COLUMNS($B$12:AK57),0),"")</f>
        <v/>
      </c>
      <c r="AL57" s="83" t="str">
        <f>IFERROR(VLOOKUP($H$2&amp;"_"&amp;$B57,HELPER,COLUMNS($B$12:AL57),0),"")</f>
        <v/>
      </c>
      <c r="AM57" s="83" t="str">
        <f>IFERROR(VLOOKUP($H$2&amp;"_"&amp;$B57,HELPER,COLUMNS($B$12:AM57),0),"")</f>
        <v/>
      </c>
      <c r="AN57" s="83" t="str">
        <f>IFERROR(VLOOKUP($H$2&amp;"_"&amp;$B57,HELPER,COLUMNS($B$12:AN57),0),"")</f>
        <v/>
      </c>
      <c r="AO57" s="83" t="str">
        <f>IFERROR(VLOOKUP($H$2&amp;"_"&amp;$B57,HELPER,COLUMNS($B$12:AO57),0),"")</f>
        <v/>
      </c>
      <c r="AP57" s="83" t="str">
        <f>IFERROR(VLOOKUP($H$2&amp;"_"&amp;$B57,HELPER,COLUMNS($B$12:AP57),0),"")</f>
        <v/>
      </c>
      <c r="AQ57" s="83" t="str">
        <f>IFERROR(VLOOKUP($H$2&amp;"_"&amp;$B57,HELPER,COLUMNS($B$12:AQ57),0),"")</f>
        <v/>
      </c>
      <c r="AR57" s="83" t="str">
        <f>IFERROR(VLOOKUP($H$2&amp;"_"&amp;$B57,HELPER,COLUMNS($B$12:AR57),0),"")</f>
        <v/>
      </c>
      <c r="AS57" s="83" t="str">
        <f>IFERROR(VLOOKUP($H$2&amp;"_"&amp;$B57,HELPER,COLUMNS($B$12:AS57),0),"")</f>
        <v/>
      </c>
      <c r="AT57" s="83" t="str">
        <f>IFERROR(VLOOKUP($H$2&amp;"_"&amp;$B57,HELPER,COLUMNS($B$12:AT57),0),"")</f>
        <v/>
      </c>
      <c r="AU57" s="83" t="str">
        <f>IFERROR(VLOOKUP($H$2&amp;"_"&amp;$B57,HELPER,COLUMNS($B$12:AU57),0),"")</f>
        <v/>
      </c>
      <c r="AV57" s="83" t="str">
        <f>IFERROR(VLOOKUP($H$2&amp;"_"&amp;$B57,HELPER,COLUMNS($B$12:AV57),0),"")</f>
        <v/>
      </c>
      <c r="AW57" s="83" t="str">
        <f>IFERROR(VLOOKUP($H$2&amp;"_"&amp;$B57,HELPER,COLUMNS($B$12:AW57),0),"")</f>
        <v/>
      </c>
      <c r="AX57" s="197" t="str">
        <f t="shared" si="26"/>
        <v/>
      </c>
    </row>
    <row r="58" spans="1:50" x14ac:dyDescent="0.3">
      <c r="A58" s="37">
        <f t="shared" si="25"/>
        <v>0</v>
      </c>
      <c r="B58" s="210">
        <v>47</v>
      </c>
      <c r="C58" s="433" t="str">
        <f t="shared" si="27"/>
        <v/>
      </c>
      <c r="D58" s="279" t="str">
        <f>IFERROR(VLOOKUP($H$2&amp;"_"&amp;$B58,HELPER,COLUMNS($B$12:D58),0),"")</f>
        <v/>
      </c>
      <c r="E58" s="83" t="str">
        <f>IFERROR(VLOOKUP($H$2&amp;"_"&amp;$B58,HELPER,COLUMNS($B$12:E58),0),"")</f>
        <v/>
      </c>
      <c r="F58" s="83" t="str">
        <f>IFERROR(VLOOKUP($H$2&amp;"_"&amp;$B58,HELPER,COLUMNS($B$12:F58),0),"")</f>
        <v/>
      </c>
      <c r="G58" s="83" t="str">
        <f>IFERROR(VLOOKUP($H$2&amp;"_"&amp;$B58,HELPER,COLUMNS($B$12:G58),0),"")</f>
        <v/>
      </c>
      <c r="H58" s="83" t="str">
        <f>IFERROR(VLOOKUP($H$2&amp;"_"&amp;$B58,HELPER,COLUMNS($B$12:H58),0),"")</f>
        <v/>
      </c>
      <c r="I58" s="83" t="str">
        <f>IFERROR(VLOOKUP($H$2&amp;"_"&amp;$B58,HELPER,COLUMNS($B$12:I58),0),"")</f>
        <v/>
      </c>
      <c r="J58" s="83" t="str">
        <f>IFERROR(VLOOKUP($H$2&amp;"_"&amp;$B58,HELPER,COLUMNS($B$12:J58),0),"")</f>
        <v/>
      </c>
      <c r="K58" s="83" t="str">
        <f>IFERROR(VLOOKUP($H$2&amp;"_"&amp;$B58,HELPER,COLUMNS($B$12:K58),0),"")</f>
        <v/>
      </c>
      <c r="L58" s="83" t="str">
        <f>IFERROR(VLOOKUP($H$2&amp;"_"&amp;$B58,HELPER,COLUMNS($B$12:L58),0),"")</f>
        <v/>
      </c>
      <c r="M58" s="83" t="str">
        <f>IFERROR(VLOOKUP($H$2&amp;"_"&amp;$B58,HELPER,COLUMNS($B$12:M58),0),"")</f>
        <v/>
      </c>
      <c r="N58" s="83" t="str">
        <f>IFERROR(VLOOKUP($H$2&amp;"_"&amp;$B58,HELPER,COLUMNS($B$12:N58),0),"")</f>
        <v/>
      </c>
      <c r="O58" s="83" t="str">
        <f>IFERROR(VLOOKUP($H$2&amp;"_"&amp;$B58,HELPER,COLUMNS($B$12:O58),0),"")</f>
        <v/>
      </c>
      <c r="P58" s="83" t="str">
        <f>IFERROR(VLOOKUP($H$2&amp;"_"&amp;$B58,HELPER,COLUMNS($B$12:P58),0),"")</f>
        <v/>
      </c>
      <c r="Q58" s="83" t="str">
        <f>IFERROR(VLOOKUP($H$2&amp;"_"&amp;$B58,HELPER,COLUMNS($B$12:Q58),0),"")</f>
        <v/>
      </c>
      <c r="R58" s="83" t="str">
        <f>IFERROR(VLOOKUP($H$2&amp;"_"&amp;$B58,HELPER,COLUMNS($B$12:R58),0),"")</f>
        <v/>
      </c>
      <c r="S58" s="83" t="str">
        <f>IFERROR(VLOOKUP($H$2&amp;"_"&amp;$B58,HELPER,COLUMNS($B$12:S58),0),"")</f>
        <v/>
      </c>
      <c r="T58" s="83" t="str">
        <f>IFERROR(VLOOKUP($H$2&amp;"_"&amp;$B58,HELPER,COLUMNS($B$12:T58),0),"")</f>
        <v/>
      </c>
      <c r="U58" s="83" t="str">
        <f>IFERROR(VLOOKUP($H$2&amp;"_"&amp;$B58,HELPER,COLUMNS($B$12:U58),0),"")</f>
        <v/>
      </c>
      <c r="V58" s="83" t="str">
        <f>IFERROR(VLOOKUP($H$2&amp;"_"&amp;$B58,HELPER,COLUMNS($B$12:V58),0),"")</f>
        <v/>
      </c>
      <c r="W58" s="83" t="str">
        <f>IFERROR(VLOOKUP($H$2&amp;"_"&amp;$B58,HELPER,COLUMNS($B$12:W58),0),"")</f>
        <v/>
      </c>
      <c r="X58" s="83" t="str">
        <f>IFERROR(VLOOKUP($H$2&amp;"_"&amp;$B58,HELPER,COLUMNS($B$12:X58),0),"")</f>
        <v/>
      </c>
      <c r="Y58" s="83" t="str">
        <f>IFERROR(VLOOKUP($H$2&amp;"_"&amp;$B58,HELPER,COLUMNS($B$12:Y58),0),"")</f>
        <v/>
      </c>
      <c r="Z58" s="83" t="str">
        <f>IFERROR(VLOOKUP($H$2&amp;"_"&amp;$B58,HELPER,COLUMNS($B$12:Z58),0),"")</f>
        <v/>
      </c>
      <c r="AA58" s="83" t="str">
        <f>IFERROR(VLOOKUP($H$2&amp;"_"&amp;$B58,HELPER,COLUMNS($B$12:AA58),0),"")</f>
        <v/>
      </c>
      <c r="AB58" s="83" t="str">
        <f>IFERROR(VLOOKUP($H$2&amp;"_"&amp;$B58,HELPER,COLUMNS($B$12:AB58),0),"")</f>
        <v/>
      </c>
      <c r="AC58" s="83" t="str">
        <f>IFERROR(VLOOKUP($H$2&amp;"_"&amp;$B58,HELPER,COLUMNS($B$12:AC58),0),"")</f>
        <v/>
      </c>
      <c r="AD58" s="83" t="str">
        <f>IFERROR(VLOOKUP($H$2&amp;"_"&amp;$B58,HELPER,COLUMNS($B$12:AD58),0),"")</f>
        <v/>
      </c>
      <c r="AE58" s="83" t="str">
        <f>IFERROR(VLOOKUP($H$2&amp;"_"&amp;$B58,HELPER,COLUMNS($B$12:AE58),0),"")</f>
        <v/>
      </c>
      <c r="AF58" s="83" t="str">
        <f>IFERROR(VLOOKUP($H$2&amp;"_"&amp;$B58,HELPER,COLUMNS($B$12:AF58),0),"")</f>
        <v/>
      </c>
      <c r="AG58" s="83" t="str">
        <f>IFERROR(VLOOKUP($H$2&amp;"_"&amp;$B58,HELPER,COLUMNS($B$12:AG58),0),"")</f>
        <v/>
      </c>
      <c r="AH58" s="83" t="str">
        <f>IFERROR(VLOOKUP($H$2&amp;"_"&amp;$B58,HELPER,COLUMNS($B$12:AH58),0),"")</f>
        <v/>
      </c>
      <c r="AI58" s="83" t="str">
        <f>IFERROR(VLOOKUP($H$2&amp;"_"&amp;$B58,HELPER,COLUMNS($B$12:AI58),0),"")</f>
        <v/>
      </c>
      <c r="AJ58" s="83" t="str">
        <f>IFERROR(VLOOKUP($H$2&amp;"_"&amp;$B58,HELPER,COLUMNS($B$12:AJ58),0),"")</f>
        <v/>
      </c>
      <c r="AK58" s="83" t="str">
        <f>IFERROR(VLOOKUP($H$2&amp;"_"&amp;$B58,HELPER,COLUMNS($B$12:AK58),0),"")</f>
        <v/>
      </c>
      <c r="AL58" s="83" t="str">
        <f>IFERROR(VLOOKUP($H$2&amp;"_"&amp;$B58,HELPER,COLUMNS($B$12:AL58),0),"")</f>
        <v/>
      </c>
      <c r="AM58" s="83" t="str">
        <f>IFERROR(VLOOKUP($H$2&amp;"_"&amp;$B58,HELPER,COLUMNS($B$12:AM58),0),"")</f>
        <v/>
      </c>
      <c r="AN58" s="83" t="str">
        <f>IFERROR(VLOOKUP($H$2&amp;"_"&amp;$B58,HELPER,COLUMNS($B$12:AN58),0),"")</f>
        <v/>
      </c>
      <c r="AO58" s="83" t="str">
        <f>IFERROR(VLOOKUP($H$2&amp;"_"&amp;$B58,HELPER,COLUMNS($B$12:AO58),0),"")</f>
        <v/>
      </c>
      <c r="AP58" s="83" t="str">
        <f>IFERROR(VLOOKUP($H$2&amp;"_"&amp;$B58,HELPER,COLUMNS($B$12:AP58),0),"")</f>
        <v/>
      </c>
      <c r="AQ58" s="83" t="str">
        <f>IFERROR(VLOOKUP($H$2&amp;"_"&amp;$B58,HELPER,COLUMNS($B$12:AQ58),0),"")</f>
        <v/>
      </c>
      <c r="AR58" s="83" t="str">
        <f>IFERROR(VLOOKUP($H$2&amp;"_"&amp;$B58,HELPER,COLUMNS($B$12:AR58),0),"")</f>
        <v/>
      </c>
      <c r="AS58" s="83" t="str">
        <f>IFERROR(VLOOKUP($H$2&amp;"_"&amp;$B58,HELPER,COLUMNS($B$12:AS58),0),"")</f>
        <v/>
      </c>
      <c r="AT58" s="83" t="str">
        <f>IFERROR(VLOOKUP($H$2&amp;"_"&amp;$B58,HELPER,COLUMNS($B$12:AT58),0),"")</f>
        <v/>
      </c>
      <c r="AU58" s="83" t="str">
        <f>IFERROR(VLOOKUP($H$2&amp;"_"&amp;$B58,HELPER,COLUMNS($B$12:AU58),0),"")</f>
        <v/>
      </c>
      <c r="AV58" s="83" t="str">
        <f>IFERROR(VLOOKUP($H$2&amp;"_"&amp;$B58,HELPER,COLUMNS($B$12:AV58),0),"")</f>
        <v/>
      </c>
      <c r="AW58" s="83" t="str">
        <f>IFERROR(VLOOKUP($H$2&amp;"_"&amp;$B58,HELPER,COLUMNS($B$12:AW58),0),"")</f>
        <v/>
      </c>
      <c r="AX58" s="197" t="str">
        <f t="shared" si="26"/>
        <v/>
      </c>
    </row>
    <row r="59" spans="1:50" x14ac:dyDescent="0.3">
      <c r="A59" s="37">
        <f t="shared" si="25"/>
        <v>0</v>
      </c>
      <c r="B59" s="210">
        <v>48</v>
      </c>
      <c r="C59" s="433" t="str">
        <f t="shared" si="27"/>
        <v/>
      </c>
      <c r="D59" s="279" t="str">
        <f>IFERROR(VLOOKUP($H$2&amp;"_"&amp;$B59,HELPER,COLUMNS($B$12:D59),0),"")</f>
        <v/>
      </c>
      <c r="E59" s="83" t="str">
        <f>IFERROR(VLOOKUP($H$2&amp;"_"&amp;$B59,HELPER,COLUMNS($B$12:E59),0),"")</f>
        <v/>
      </c>
      <c r="F59" s="83" t="str">
        <f>IFERROR(VLOOKUP($H$2&amp;"_"&amp;$B59,HELPER,COLUMNS($B$12:F59),0),"")</f>
        <v/>
      </c>
      <c r="G59" s="83" t="str">
        <f>IFERROR(VLOOKUP($H$2&amp;"_"&amp;$B59,HELPER,COLUMNS($B$12:G59),0),"")</f>
        <v/>
      </c>
      <c r="H59" s="83" t="str">
        <f>IFERROR(VLOOKUP($H$2&amp;"_"&amp;$B59,HELPER,COLUMNS($B$12:H59),0),"")</f>
        <v/>
      </c>
      <c r="I59" s="83" t="str">
        <f>IFERROR(VLOOKUP($H$2&amp;"_"&amp;$B59,HELPER,COLUMNS($B$12:I59),0),"")</f>
        <v/>
      </c>
      <c r="J59" s="83" t="str">
        <f>IFERROR(VLOOKUP($H$2&amp;"_"&amp;$B59,HELPER,COLUMNS($B$12:J59),0),"")</f>
        <v/>
      </c>
      <c r="K59" s="83" t="str">
        <f>IFERROR(VLOOKUP($H$2&amp;"_"&amp;$B59,HELPER,COLUMNS($B$12:K59),0),"")</f>
        <v/>
      </c>
      <c r="L59" s="83" t="str">
        <f>IFERROR(VLOOKUP($H$2&amp;"_"&amp;$B59,HELPER,COLUMNS($B$12:L59),0),"")</f>
        <v/>
      </c>
      <c r="M59" s="83" t="str">
        <f>IFERROR(VLOOKUP($H$2&amp;"_"&amp;$B59,HELPER,COLUMNS($B$12:M59),0),"")</f>
        <v/>
      </c>
      <c r="N59" s="83" t="str">
        <f>IFERROR(VLOOKUP($H$2&amp;"_"&amp;$B59,HELPER,COLUMNS($B$12:N59),0),"")</f>
        <v/>
      </c>
      <c r="O59" s="83" t="str">
        <f>IFERROR(VLOOKUP($H$2&amp;"_"&amp;$B59,HELPER,COLUMNS($B$12:O59),0),"")</f>
        <v/>
      </c>
      <c r="P59" s="83" t="str">
        <f>IFERROR(VLOOKUP($H$2&amp;"_"&amp;$B59,HELPER,COLUMNS($B$12:P59),0),"")</f>
        <v/>
      </c>
      <c r="Q59" s="83" t="str">
        <f>IFERROR(VLOOKUP($H$2&amp;"_"&amp;$B59,HELPER,COLUMNS($B$12:Q59),0),"")</f>
        <v/>
      </c>
      <c r="R59" s="83" t="str">
        <f>IFERROR(VLOOKUP($H$2&amp;"_"&amp;$B59,HELPER,COLUMNS($B$12:R59),0),"")</f>
        <v/>
      </c>
      <c r="S59" s="83" t="str">
        <f>IFERROR(VLOOKUP($H$2&amp;"_"&amp;$B59,HELPER,COLUMNS($B$12:S59),0),"")</f>
        <v/>
      </c>
      <c r="T59" s="83" t="str">
        <f>IFERROR(VLOOKUP($H$2&amp;"_"&amp;$B59,HELPER,COLUMNS($B$12:T59),0),"")</f>
        <v/>
      </c>
      <c r="U59" s="83" t="str">
        <f>IFERROR(VLOOKUP($H$2&amp;"_"&amp;$B59,HELPER,COLUMNS($B$12:U59),0),"")</f>
        <v/>
      </c>
      <c r="V59" s="83" t="str">
        <f>IFERROR(VLOOKUP($H$2&amp;"_"&amp;$B59,HELPER,COLUMNS($B$12:V59),0),"")</f>
        <v/>
      </c>
      <c r="W59" s="83" t="str">
        <f>IFERROR(VLOOKUP($H$2&amp;"_"&amp;$B59,HELPER,COLUMNS($B$12:W59),0),"")</f>
        <v/>
      </c>
      <c r="X59" s="83" t="str">
        <f>IFERROR(VLOOKUP($H$2&amp;"_"&amp;$B59,HELPER,COLUMNS($B$12:X59),0),"")</f>
        <v/>
      </c>
      <c r="Y59" s="83" t="str">
        <f>IFERROR(VLOOKUP($H$2&amp;"_"&amp;$B59,HELPER,COLUMNS($B$12:Y59),0),"")</f>
        <v/>
      </c>
      <c r="Z59" s="83" t="str">
        <f>IFERROR(VLOOKUP($H$2&amp;"_"&amp;$B59,HELPER,COLUMNS($B$12:Z59),0),"")</f>
        <v/>
      </c>
      <c r="AA59" s="83" t="str">
        <f>IFERROR(VLOOKUP($H$2&amp;"_"&amp;$B59,HELPER,COLUMNS($B$12:AA59),0),"")</f>
        <v/>
      </c>
      <c r="AB59" s="83" t="str">
        <f>IFERROR(VLOOKUP($H$2&amp;"_"&amp;$B59,HELPER,COLUMNS($B$12:AB59),0),"")</f>
        <v/>
      </c>
      <c r="AC59" s="83" t="str">
        <f>IFERROR(VLOOKUP($H$2&amp;"_"&amp;$B59,HELPER,COLUMNS($B$12:AC59),0),"")</f>
        <v/>
      </c>
      <c r="AD59" s="83" t="str">
        <f>IFERROR(VLOOKUP($H$2&amp;"_"&amp;$B59,HELPER,COLUMNS($B$12:AD59),0),"")</f>
        <v/>
      </c>
      <c r="AE59" s="83" t="str">
        <f>IFERROR(VLOOKUP($H$2&amp;"_"&amp;$B59,HELPER,COLUMNS($B$12:AE59),0),"")</f>
        <v/>
      </c>
      <c r="AF59" s="83" t="str">
        <f>IFERROR(VLOOKUP($H$2&amp;"_"&amp;$B59,HELPER,COLUMNS($B$12:AF59),0),"")</f>
        <v/>
      </c>
      <c r="AG59" s="83" t="str">
        <f>IFERROR(VLOOKUP($H$2&amp;"_"&amp;$B59,HELPER,COLUMNS($B$12:AG59),0),"")</f>
        <v/>
      </c>
      <c r="AH59" s="83" t="str">
        <f>IFERROR(VLOOKUP($H$2&amp;"_"&amp;$B59,HELPER,COLUMNS($B$12:AH59),0),"")</f>
        <v/>
      </c>
      <c r="AI59" s="83" t="str">
        <f>IFERROR(VLOOKUP($H$2&amp;"_"&amp;$B59,HELPER,COLUMNS($B$12:AI59),0),"")</f>
        <v/>
      </c>
      <c r="AJ59" s="83" t="str">
        <f>IFERROR(VLOOKUP($H$2&amp;"_"&amp;$B59,HELPER,COLUMNS($B$12:AJ59),0),"")</f>
        <v/>
      </c>
      <c r="AK59" s="83" t="str">
        <f>IFERROR(VLOOKUP($H$2&amp;"_"&amp;$B59,HELPER,COLUMNS($B$12:AK59),0),"")</f>
        <v/>
      </c>
      <c r="AL59" s="83" t="str">
        <f>IFERROR(VLOOKUP($H$2&amp;"_"&amp;$B59,HELPER,COLUMNS($B$12:AL59),0),"")</f>
        <v/>
      </c>
      <c r="AM59" s="83" t="str">
        <f>IFERROR(VLOOKUP($H$2&amp;"_"&amp;$B59,HELPER,COLUMNS($B$12:AM59),0),"")</f>
        <v/>
      </c>
      <c r="AN59" s="83" t="str">
        <f>IFERROR(VLOOKUP($H$2&amp;"_"&amp;$B59,HELPER,COLUMNS($B$12:AN59),0),"")</f>
        <v/>
      </c>
      <c r="AO59" s="83" t="str">
        <f>IFERROR(VLOOKUP($H$2&amp;"_"&amp;$B59,HELPER,COLUMNS($B$12:AO59),0),"")</f>
        <v/>
      </c>
      <c r="AP59" s="83" t="str">
        <f>IFERROR(VLOOKUP($H$2&amp;"_"&amp;$B59,HELPER,COLUMNS($B$12:AP59),0),"")</f>
        <v/>
      </c>
      <c r="AQ59" s="83" t="str">
        <f>IFERROR(VLOOKUP($H$2&amp;"_"&amp;$B59,HELPER,COLUMNS($B$12:AQ59),0),"")</f>
        <v/>
      </c>
      <c r="AR59" s="83" t="str">
        <f>IFERROR(VLOOKUP($H$2&amp;"_"&amp;$B59,HELPER,COLUMNS($B$12:AR59),0),"")</f>
        <v/>
      </c>
      <c r="AS59" s="83" t="str">
        <f>IFERROR(VLOOKUP($H$2&amp;"_"&amp;$B59,HELPER,COLUMNS($B$12:AS59),0),"")</f>
        <v/>
      </c>
      <c r="AT59" s="83" t="str">
        <f>IFERROR(VLOOKUP($H$2&amp;"_"&amp;$B59,HELPER,COLUMNS($B$12:AT59),0),"")</f>
        <v/>
      </c>
      <c r="AU59" s="83" t="str">
        <f>IFERROR(VLOOKUP($H$2&amp;"_"&amp;$B59,HELPER,COLUMNS($B$12:AU59),0),"")</f>
        <v/>
      </c>
      <c r="AV59" s="83" t="str">
        <f>IFERROR(VLOOKUP($H$2&amp;"_"&amp;$B59,HELPER,COLUMNS($B$12:AV59),0),"")</f>
        <v/>
      </c>
      <c r="AW59" s="83" t="str">
        <f>IFERROR(VLOOKUP($H$2&amp;"_"&amp;$B59,HELPER,COLUMNS($B$12:AW59),0),"")</f>
        <v/>
      </c>
      <c r="AX59" s="197" t="str">
        <f t="shared" si="26"/>
        <v/>
      </c>
    </row>
    <row r="60" spans="1:50" x14ac:dyDescent="0.3">
      <c r="A60" s="37">
        <f t="shared" si="25"/>
        <v>0</v>
      </c>
      <c r="B60" s="210">
        <v>49</v>
      </c>
      <c r="C60" s="433" t="str">
        <f t="shared" si="27"/>
        <v/>
      </c>
      <c r="D60" s="279" t="str">
        <f>IFERROR(VLOOKUP($H$2&amp;"_"&amp;$B60,HELPER,COLUMNS($B$12:D60),0),"")</f>
        <v/>
      </c>
      <c r="E60" s="83" t="str">
        <f>IFERROR(VLOOKUP($H$2&amp;"_"&amp;$B60,HELPER,COLUMNS($B$12:E60),0),"")</f>
        <v/>
      </c>
      <c r="F60" s="83" t="str">
        <f>IFERROR(VLOOKUP($H$2&amp;"_"&amp;$B60,HELPER,COLUMNS($B$12:F60),0),"")</f>
        <v/>
      </c>
      <c r="G60" s="83" t="str">
        <f>IFERROR(VLOOKUP($H$2&amp;"_"&amp;$B60,HELPER,COLUMNS($B$12:G60),0),"")</f>
        <v/>
      </c>
      <c r="H60" s="83" t="str">
        <f>IFERROR(VLOOKUP($H$2&amp;"_"&amp;$B60,HELPER,COLUMNS($B$12:H60),0),"")</f>
        <v/>
      </c>
      <c r="I60" s="83" t="str">
        <f>IFERROR(VLOOKUP($H$2&amp;"_"&amp;$B60,HELPER,COLUMNS($B$12:I60),0),"")</f>
        <v/>
      </c>
      <c r="J60" s="83" t="str">
        <f>IFERROR(VLOOKUP($H$2&amp;"_"&amp;$B60,HELPER,COLUMNS($B$12:J60),0),"")</f>
        <v/>
      </c>
      <c r="K60" s="83" t="str">
        <f>IFERROR(VLOOKUP($H$2&amp;"_"&amp;$B60,HELPER,COLUMNS($B$12:K60),0),"")</f>
        <v/>
      </c>
      <c r="L60" s="83" t="str">
        <f>IFERROR(VLOOKUP($H$2&amp;"_"&amp;$B60,HELPER,COLUMNS($B$12:L60),0),"")</f>
        <v/>
      </c>
      <c r="M60" s="83" t="str">
        <f>IFERROR(VLOOKUP($H$2&amp;"_"&amp;$B60,HELPER,COLUMNS($B$12:M60),0),"")</f>
        <v/>
      </c>
      <c r="N60" s="83" t="str">
        <f>IFERROR(VLOOKUP($H$2&amp;"_"&amp;$B60,HELPER,COLUMNS($B$12:N60),0),"")</f>
        <v/>
      </c>
      <c r="O60" s="83" t="str">
        <f>IFERROR(VLOOKUP($H$2&amp;"_"&amp;$B60,HELPER,COLUMNS($B$12:O60),0),"")</f>
        <v/>
      </c>
      <c r="P60" s="83" t="str">
        <f>IFERROR(VLOOKUP($H$2&amp;"_"&amp;$B60,HELPER,COLUMNS($B$12:P60),0),"")</f>
        <v/>
      </c>
      <c r="Q60" s="83" t="str">
        <f>IFERROR(VLOOKUP($H$2&amp;"_"&amp;$B60,HELPER,COLUMNS($B$12:Q60),0),"")</f>
        <v/>
      </c>
      <c r="R60" s="83" t="str">
        <f>IFERROR(VLOOKUP($H$2&amp;"_"&amp;$B60,HELPER,COLUMNS($B$12:R60),0),"")</f>
        <v/>
      </c>
      <c r="S60" s="83" t="str">
        <f>IFERROR(VLOOKUP($H$2&amp;"_"&amp;$B60,HELPER,COLUMNS($B$12:S60),0),"")</f>
        <v/>
      </c>
      <c r="T60" s="83" t="str">
        <f>IFERROR(VLOOKUP($H$2&amp;"_"&amp;$B60,HELPER,COLUMNS($B$12:T60),0),"")</f>
        <v/>
      </c>
      <c r="U60" s="83" t="str">
        <f>IFERROR(VLOOKUP($H$2&amp;"_"&amp;$B60,HELPER,COLUMNS($B$12:U60),0),"")</f>
        <v/>
      </c>
      <c r="V60" s="83" t="str">
        <f>IFERROR(VLOOKUP($H$2&amp;"_"&amp;$B60,HELPER,COLUMNS($B$12:V60),0),"")</f>
        <v/>
      </c>
      <c r="W60" s="83" t="str">
        <f>IFERROR(VLOOKUP($H$2&amp;"_"&amp;$B60,HELPER,COLUMNS($B$12:W60),0),"")</f>
        <v/>
      </c>
      <c r="X60" s="83" t="str">
        <f>IFERROR(VLOOKUP($H$2&amp;"_"&amp;$B60,HELPER,COLUMNS($B$12:X60),0),"")</f>
        <v/>
      </c>
      <c r="Y60" s="83" t="str">
        <f>IFERROR(VLOOKUP($H$2&amp;"_"&amp;$B60,HELPER,COLUMNS($B$12:Y60),0),"")</f>
        <v/>
      </c>
      <c r="Z60" s="83" t="str">
        <f>IFERROR(VLOOKUP($H$2&amp;"_"&amp;$B60,HELPER,COLUMNS($B$12:Z60),0),"")</f>
        <v/>
      </c>
      <c r="AA60" s="83" t="str">
        <f>IFERROR(VLOOKUP($H$2&amp;"_"&amp;$B60,HELPER,COLUMNS($B$12:AA60),0),"")</f>
        <v/>
      </c>
      <c r="AB60" s="83" t="str">
        <f>IFERROR(VLOOKUP($H$2&amp;"_"&amp;$B60,HELPER,COLUMNS($B$12:AB60),0),"")</f>
        <v/>
      </c>
      <c r="AC60" s="83" t="str">
        <f>IFERROR(VLOOKUP($H$2&amp;"_"&amp;$B60,HELPER,COLUMNS($B$12:AC60),0),"")</f>
        <v/>
      </c>
      <c r="AD60" s="83" t="str">
        <f>IFERROR(VLOOKUP($H$2&amp;"_"&amp;$B60,HELPER,COLUMNS($B$12:AD60),0),"")</f>
        <v/>
      </c>
      <c r="AE60" s="83" t="str">
        <f>IFERROR(VLOOKUP($H$2&amp;"_"&amp;$B60,HELPER,COLUMNS($B$12:AE60),0),"")</f>
        <v/>
      </c>
      <c r="AF60" s="83" t="str">
        <f>IFERROR(VLOOKUP($H$2&amp;"_"&amp;$B60,HELPER,COLUMNS($B$12:AF60),0),"")</f>
        <v/>
      </c>
      <c r="AG60" s="83" t="str">
        <f>IFERROR(VLOOKUP($H$2&amp;"_"&amp;$B60,HELPER,COLUMNS($B$12:AG60),0),"")</f>
        <v/>
      </c>
      <c r="AH60" s="83" t="str">
        <f>IFERROR(VLOOKUP($H$2&amp;"_"&amp;$B60,HELPER,COLUMNS($B$12:AH60),0),"")</f>
        <v/>
      </c>
      <c r="AI60" s="83" t="str">
        <f>IFERROR(VLOOKUP($H$2&amp;"_"&amp;$B60,HELPER,COLUMNS($B$12:AI60),0),"")</f>
        <v/>
      </c>
      <c r="AJ60" s="83" t="str">
        <f>IFERROR(VLOOKUP($H$2&amp;"_"&amp;$B60,HELPER,COLUMNS($B$12:AJ60),0),"")</f>
        <v/>
      </c>
      <c r="AK60" s="83" t="str">
        <f>IFERROR(VLOOKUP($H$2&amp;"_"&amp;$B60,HELPER,COLUMNS($B$12:AK60),0),"")</f>
        <v/>
      </c>
      <c r="AL60" s="83" t="str">
        <f>IFERROR(VLOOKUP($H$2&amp;"_"&amp;$B60,HELPER,COLUMNS($B$12:AL60),0),"")</f>
        <v/>
      </c>
      <c r="AM60" s="83" t="str">
        <f>IFERROR(VLOOKUP($H$2&amp;"_"&amp;$B60,HELPER,COLUMNS($B$12:AM60),0),"")</f>
        <v/>
      </c>
      <c r="AN60" s="83" t="str">
        <f>IFERROR(VLOOKUP($H$2&amp;"_"&amp;$B60,HELPER,COLUMNS($B$12:AN60),0),"")</f>
        <v/>
      </c>
      <c r="AO60" s="83" t="str">
        <f>IFERROR(VLOOKUP($H$2&amp;"_"&amp;$B60,HELPER,COLUMNS($B$12:AO60),0),"")</f>
        <v/>
      </c>
      <c r="AP60" s="83" t="str">
        <f>IFERROR(VLOOKUP($H$2&amp;"_"&amp;$B60,HELPER,COLUMNS($B$12:AP60),0),"")</f>
        <v/>
      </c>
      <c r="AQ60" s="83" t="str">
        <f>IFERROR(VLOOKUP($H$2&amp;"_"&amp;$B60,HELPER,COLUMNS($B$12:AQ60),0),"")</f>
        <v/>
      </c>
      <c r="AR60" s="83" t="str">
        <f>IFERROR(VLOOKUP($H$2&amp;"_"&amp;$B60,HELPER,COLUMNS($B$12:AR60),0),"")</f>
        <v/>
      </c>
      <c r="AS60" s="83" t="str">
        <f>IFERROR(VLOOKUP($H$2&amp;"_"&amp;$B60,HELPER,COLUMNS($B$12:AS60),0),"")</f>
        <v/>
      </c>
      <c r="AT60" s="83" t="str">
        <f>IFERROR(VLOOKUP($H$2&amp;"_"&amp;$B60,HELPER,COLUMNS($B$12:AT60),0),"")</f>
        <v/>
      </c>
      <c r="AU60" s="83" t="str">
        <f>IFERROR(VLOOKUP($H$2&amp;"_"&amp;$B60,HELPER,COLUMNS($B$12:AU60),0),"")</f>
        <v/>
      </c>
      <c r="AV60" s="83" t="str">
        <f>IFERROR(VLOOKUP($H$2&amp;"_"&amp;$B60,HELPER,COLUMNS($B$12:AV60),0),"")</f>
        <v/>
      </c>
      <c r="AW60" s="83" t="str">
        <f>IFERROR(VLOOKUP($H$2&amp;"_"&amp;$B60,HELPER,COLUMNS($B$12:AW60),0),"")</f>
        <v/>
      </c>
      <c r="AX60" s="197" t="str">
        <f t="shared" si="26"/>
        <v/>
      </c>
    </row>
    <row r="61" spans="1:50" x14ac:dyDescent="0.3">
      <c r="A61" s="37">
        <f t="shared" si="25"/>
        <v>0</v>
      </c>
      <c r="B61" s="210">
        <v>50</v>
      </c>
      <c r="C61" s="433" t="str">
        <f t="shared" si="27"/>
        <v/>
      </c>
      <c r="D61" s="279" t="str">
        <f>IFERROR(VLOOKUP($H$2&amp;"_"&amp;$B61,HELPER,COLUMNS($B$12:D61),0),"")</f>
        <v/>
      </c>
      <c r="E61" s="83" t="str">
        <f>IFERROR(VLOOKUP($H$2&amp;"_"&amp;$B61,HELPER,COLUMNS($B$12:E61),0),"")</f>
        <v/>
      </c>
      <c r="F61" s="83" t="str">
        <f>IFERROR(VLOOKUP($H$2&amp;"_"&amp;$B61,HELPER,COLUMNS($B$12:F61),0),"")</f>
        <v/>
      </c>
      <c r="G61" s="83" t="str">
        <f>IFERROR(VLOOKUP($H$2&amp;"_"&amp;$B61,HELPER,COLUMNS($B$12:G61),0),"")</f>
        <v/>
      </c>
      <c r="H61" s="83" t="str">
        <f>IFERROR(VLOOKUP($H$2&amp;"_"&amp;$B61,HELPER,COLUMNS($B$12:H61),0),"")</f>
        <v/>
      </c>
      <c r="I61" s="83" t="str">
        <f>IFERROR(VLOOKUP($H$2&amp;"_"&amp;$B61,HELPER,COLUMNS($B$12:I61),0),"")</f>
        <v/>
      </c>
      <c r="J61" s="83" t="str">
        <f>IFERROR(VLOOKUP($H$2&amp;"_"&amp;$B61,HELPER,COLUMNS($B$12:J61),0),"")</f>
        <v/>
      </c>
      <c r="K61" s="83" t="str">
        <f>IFERROR(VLOOKUP($H$2&amp;"_"&amp;$B61,HELPER,COLUMNS($B$12:K61),0),"")</f>
        <v/>
      </c>
      <c r="L61" s="83" t="str">
        <f>IFERROR(VLOOKUP($H$2&amp;"_"&amp;$B61,HELPER,COLUMNS($B$12:L61),0),"")</f>
        <v/>
      </c>
      <c r="M61" s="83" t="str">
        <f>IFERROR(VLOOKUP($H$2&amp;"_"&amp;$B61,HELPER,COLUMNS($B$12:M61),0),"")</f>
        <v/>
      </c>
      <c r="N61" s="83" t="str">
        <f>IFERROR(VLOOKUP($H$2&amp;"_"&amp;$B61,HELPER,COLUMNS($B$12:N61),0),"")</f>
        <v/>
      </c>
      <c r="O61" s="83" t="str">
        <f>IFERROR(VLOOKUP($H$2&amp;"_"&amp;$B61,HELPER,COLUMNS($B$12:O61),0),"")</f>
        <v/>
      </c>
      <c r="P61" s="83" t="str">
        <f>IFERROR(VLOOKUP($H$2&amp;"_"&amp;$B61,HELPER,COLUMNS($B$12:P61),0),"")</f>
        <v/>
      </c>
      <c r="Q61" s="83" t="str">
        <f>IFERROR(VLOOKUP($H$2&amp;"_"&amp;$B61,HELPER,COLUMNS($B$12:Q61),0),"")</f>
        <v/>
      </c>
      <c r="R61" s="83" t="str">
        <f>IFERROR(VLOOKUP($H$2&amp;"_"&amp;$B61,HELPER,COLUMNS($B$12:R61),0),"")</f>
        <v/>
      </c>
      <c r="S61" s="83" t="str">
        <f>IFERROR(VLOOKUP($H$2&amp;"_"&amp;$B61,HELPER,COLUMNS($B$12:S61),0),"")</f>
        <v/>
      </c>
      <c r="T61" s="83" t="str">
        <f>IFERROR(VLOOKUP($H$2&amp;"_"&amp;$B61,HELPER,COLUMNS($B$12:T61),0),"")</f>
        <v/>
      </c>
      <c r="U61" s="83" t="str">
        <f>IFERROR(VLOOKUP($H$2&amp;"_"&amp;$B61,HELPER,COLUMNS($B$12:U61),0),"")</f>
        <v/>
      </c>
      <c r="V61" s="83" t="str">
        <f>IFERROR(VLOOKUP($H$2&amp;"_"&amp;$B61,HELPER,COLUMNS($B$12:V61),0),"")</f>
        <v/>
      </c>
      <c r="W61" s="83" t="str">
        <f>IFERROR(VLOOKUP($H$2&amp;"_"&amp;$B61,HELPER,COLUMNS($B$12:W61),0),"")</f>
        <v/>
      </c>
      <c r="X61" s="83" t="str">
        <f>IFERROR(VLOOKUP($H$2&amp;"_"&amp;$B61,HELPER,COLUMNS($B$12:X61),0),"")</f>
        <v/>
      </c>
      <c r="Y61" s="83" t="str">
        <f>IFERROR(VLOOKUP($H$2&amp;"_"&amp;$B61,HELPER,COLUMNS($B$12:Y61),0),"")</f>
        <v/>
      </c>
      <c r="Z61" s="83" t="str">
        <f>IFERROR(VLOOKUP($H$2&amp;"_"&amp;$B61,HELPER,COLUMNS($B$12:Z61),0),"")</f>
        <v/>
      </c>
      <c r="AA61" s="83" t="str">
        <f>IFERROR(VLOOKUP($H$2&amp;"_"&amp;$B61,HELPER,COLUMNS($B$12:AA61),0),"")</f>
        <v/>
      </c>
      <c r="AB61" s="83" t="str">
        <f>IFERROR(VLOOKUP($H$2&amp;"_"&amp;$B61,HELPER,COLUMNS($B$12:AB61),0),"")</f>
        <v/>
      </c>
      <c r="AC61" s="83" t="str">
        <f>IFERROR(VLOOKUP($H$2&amp;"_"&amp;$B61,HELPER,COLUMNS($B$12:AC61),0),"")</f>
        <v/>
      </c>
      <c r="AD61" s="83" t="str">
        <f>IFERROR(VLOOKUP($H$2&amp;"_"&amp;$B61,HELPER,COLUMNS($B$12:AD61),0),"")</f>
        <v/>
      </c>
      <c r="AE61" s="83" t="str">
        <f>IFERROR(VLOOKUP($H$2&amp;"_"&amp;$B61,HELPER,COLUMNS($B$12:AE61),0),"")</f>
        <v/>
      </c>
      <c r="AF61" s="83" t="str">
        <f>IFERROR(VLOOKUP($H$2&amp;"_"&amp;$B61,HELPER,COLUMNS($B$12:AF61),0),"")</f>
        <v/>
      </c>
      <c r="AG61" s="83" t="str">
        <f>IFERROR(VLOOKUP($H$2&amp;"_"&amp;$B61,HELPER,COLUMNS($B$12:AG61),0),"")</f>
        <v/>
      </c>
      <c r="AH61" s="83" t="str">
        <f>IFERROR(VLOOKUP($H$2&amp;"_"&amp;$B61,HELPER,COLUMNS($B$12:AH61),0),"")</f>
        <v/>
      </c>
      <c r="AI61" s="83" t="str">
        <f>IFERROR(VLOOKUP($H$2&amp;"_"&amp;$B61,HELPER,COLUMNS($B$12:AI61),0),"")</f>
        <v/>
      </c>
      <c r="AJ61" s="83" t="str">
        <f>IFERROR(VLOOKUP($H$2&amp;"_"&amp;$B61,HELPER,COLUMNS($B$12:AJ61),0),"")</f>
        <v/>
      </c>
      <c r="AK61" s="83" t="str">
        <f>IFERROR(VLOOKUP($H$2&amp;"_"&amp;$B61,HELPER,COLUMNS($B$12:AK61),0),"")</f>
        <v/>
      </c>
      <c r="AL61" s="83" t="str">
        <f>IFERROR(VLOOKUP($H$2&amp;"_"&amp;$B61,HELPER,COLUMNS($B$12:AL61),0),"")</f>
        <v/>
      </c>
      <c r="AM61" s="83" t="str">
        <f>IFERROR(VLOOKUP($H$2&amp;"_"&amp;$B61,HELPER,COLUMNS($B$12:AM61),0),"")</f>
        <v/>
      </c>
      <c r="AN61" s="83" t="str">
        <f>IFERROR(VLOOKUP($H$2&amp;"_"&amp;$B61,HELPER,COLUMNS($B$12:AN61),0),"")</f>
        <v/>
      </c>
      <c r="AO61" s="83" t="str">
        <f>IFERROR(VLOOKUP($H$2&amp;"_"&amp;$B61,HELPER,COLUMNS($B$12:AO61),0),"")</f>
        <v/>
      </c>
      <c r="AP61" s="83" t="str">
        <f>IFERROR(VLOOKUP($H$2&amp;"_"&amp;$B61,HELPER,COLUMNS($B$12:AP61),0),"")</f>
        <v/>
      </c>
      <c r="AQ61" s="83" t="str">
        <f>IFERROR(VLOOKUP($H$2&amp;"_"&amp;$B61,HELPER,COLUMNS($B$12:AQ61),0),"")</f>
        <v/>
      </c>
      <c r="AR61" s="83" t="str">
        <f>IFERROR(VLOOKUP($H$2&amp;"_"&amp;$B61,HELPER,COLUMNS($B$12:AR61),0),"")</f>
        <v/>
      </c>
      <c r="AS61" s="83" t="str">
        <f>IFERROR(VLOOKUP($H$2&amp;"_"&amp;$B61,HELPER,COLUMNS($B$12:AS61),0),"")</f>
        <v/>
      </c>
      <c r="AT61" s="83" t="str">
        <f>IFERROR(VLOOKUP($H$2&amp;"_"&amp;$B61,HELPER,COLUMNS($B$12:AT61),0),"")</f>
        <v/>
      </c>
      <c r="AU61" s="83" t="str">
        <f>IFERROR(VLOOKUP($H$2&amp;"_"&amp;$B61,HELPER,COLUMNS($B$12:AU61),0),"")</f>
        <v/>
      </c>
      <c r="AV61" s="83" t="str">
        <f>IFERROR(VLOOKUP($H$2&amp;"_"&amp;$B61,HELPER,COLUMNS($B$12:AV61),0),"")</f>
        <v/>
      </c>
      <c r="AW61" s="83" t="str">
        <f>IFERROR(VLOOKUP($H$2&amp;"_"&amp;$B61,HELPER,COLUMNS($B$12:AW61),0),"")</f>
        <v/>
      </c>
      <c r="AX61" s="197" t="str">
        <f t="shared" si="26"/>
        <v/>
      </c>
    </row>
    <row r="62" spans="1:50" x14ac:dyDescent="0.3">
      <c r="A62" s="37">
        <f t="shared" si="25"/>
        <v>0</v>
      </c>
      <c r="B62" s="210">
        <v>51</v>
      </c>
      <c r="C62" s="433" t="str">
        <f t="shared" si="27"/>
        <v/>
      </c>
      <c r="D62" s="279" t="str">
        <f>IFERROR(VLOOKUP($H$2&amp;"_"&amp;$B62,HELPER,COLUMNS($B$12:D62),0),"")</f>
        <v/>
      </c>
      <c r="E62" s="83" t="str">
        <f>IFERROR(VLOOKUP($H$2&amp;"_"&amp;$B62,HELPER,COLUMNS($B$12:E62),0),"")</f>
        <v/>
      </c>
      <c r="F62" s="83" t="str">
        <f>IFERROR(VLOOKUP($H$2&amp;"_"&amp;$B62,HELPER,COLUMNS($B$12:F62),0),"")</f>
        <v/>
      </c>
      <c r="G62" s="83" t="str">
        <f>IFERROR(VLOOKUP($H$2&amp;"_"&amp;$B62,HELPER,COLUMNS($B$12:G62),0),"")</f>
        <v/>
      </c>
      <c r="H62" s="83" t="str">
        <f>IFERROR(VLOOKUP($H$2&amp;"_"&amp;$B62,HELPER,COLUMNS($B$12:H62),0),"")</f>
        <v/>
      </c>
      <c r="I62" s="83" t="str">
        <f>IFERROR(VLOOKUP($H$2&amp;"_"&amp;$B62,HELPER,COLUMNS($B$12:I62),0),"")</f>
        <v/>
      </c>
      <c r="J62" s="83" t="str">
        <f>IFERROR(VLOOKUP($H$2&amp;"_"&amp;$B62,HELPER,COLUMNS($B$12:J62),0),"")</f>
        <v/>
      </c>
      <c r="K62" s="83" t="str">
        <f>IFERROR(VLOOKUP($H$2&amp;"_"&amp;$B62,HELPER,COLUMNS($B$12:K62),0),"")</f>
        <v/>
      </c>
      <c r="L62" s="83" t="str">
        <f>IFERROR(VLOOKUP($H$2&amp;"_"&amp;$B62,HELPER,COLUMNS($B$12:L62),0),"")</f>
        <v/>
      </c>
      <c r="M62" s="83" t="str">
        <f>IFERROR(VLOOKUP($H$2&amp;"_"&amp;$B62,HELPER,COLUMNS($B$12:M62),0),"")</f>
        <v/>
      </c>
      <c r="N62" s="83" t="str">
        <f>IFERROR(VLOOKUP($H$2&amp;"_"&amp;$B62,HELPER,COLUMNS($B$12:N62),0),"")</f>
        <v/>
      </c>
      <c r="O62" s="83" t="str">
        <f>IFERROR(VLOOKUP($H$2&amp;"_"&amp;$B62,HELPER,COLUMNS($B$12:O62),0),"")</f>
        <v/>
      </c>
      <c r="P62" s="83" t="str">
        <f>IFERROR(VLOOKUP($H$2&amp;"_"&amp;$B62,HELPER,COLUMNS($B$12:P62),0),"")</f>
        <v/>
      </c>
      <c r="Q62" s="83" t="str">
        <f>IFERROR(VLOOKUP($H$2&amp;"_"&amp;$B62,HELPER,COLUMNS($B$12:Q62),0),"")</f>
        <v/>
      </c>
      <c r="R62" s="83" t="str">
        <f>IFERROR(VLOOKUP($H$2&amp;"_"&amp;$B62,HELPER,COLUMNS($B$12:R62),0),"")</f>
        <v/>
      </c>
      <c r="S62" s="83" t="str">
        <f>IFERROR(VLOOKUP($H$2&amp;"_"&amp;$B62,HELPER,COLUMNS($B$12:S62),0),"")</f>
        <v/>
      </c>
      <c r="T62" s="83" t="str">
        <f>IFERROR(VLOOKUP($H$2&amp;"_"&amp;$B62,HELPER,COLUMNS($B$12:T62),0),"")</f>
        <v/>
      </c>
      <c r="U62" s="83" t="str">
        <f>IFERROR(VLOOKUP($H$2&amp;"_"&amp;$B62,HELPER,COLUMNS($B$12:U62),0),"")</f>
        <v/>
      </c>
      <c r="V62" s="83" t="str">
        <f>IFERROR(VLOOKUP($H$2&amp;"_"&amp;$B62,HELPER,COLUMNS($B$12:V62),0),"")</f>
        <v/>
      </c>
      <c r="W62" s="83" t="str">
        <f>IFERROR(VLOOKUP($H$2&amp;"_"&amp;$B62,HELPER,COLUMNS($B$12:W62),0),"")</f>
        <v/>
      </c>
      <c r="X62" s="83" t="str">
        <f>IFERROR(VLOOKUP($H$2&amp;"_"&amp;$B62,HELPER,COLUMNS($B$12:X62),0),"")</f>
        <v/>
      </c>
      <c r="Y62" s="83" t="str">
        <f>IFERROR(VLOOKUP($H$2&amp;"_"&amp;$B62,HELPER,COLUMNS($B$12:Y62),0),"")</f>
        <v/>
      </c>
      <c r="Z62" s="83" t="str">
        <f>IFERROR(VLOOKUP($H$2&amp;"_"&amp;$B62,HELPER,COLUMNS($B$12:Z62),0),"")</f>
        <v/>
      </c>
      <c r="AA62" s="83" t="str">
        <f>IFERROR(VLOOKUP($H$2&amp;"_"&amp;$B62,HELPER,COLUMNS($B$12:AA62),0),"")</f>
        <v/>
      </c>
      <c r="AB62" s="83" t="str">
        <f>IFERROR(VLOOKUP($H$2&amp;"_"&amp;$B62,HELPER,COLUMNS($B$12:AB62),0),"")</f>
        <v/>
      </c>
      <c r="AC62" s="83" t="str">
        <f>IFERROR(VLOOKUP($H$2&amp;"_"&amp;$B62,HELPER,COLUMNS($B$12:AC62),0),"")</f>
        <v/>
      </c>
      <c r="AD62" s="83" t="str">
        <f>IFERROR(VLOOKUP($H$2&amp;"_"&amp;$B62,HELPER,COLUMNS($B$12:AD62),0),"")</f>
        <v/>
      </c>
      <c r="AE62" s="83" t="str">
        <f>IFERROR(VLOOKUP($H$2&amp;"_"&amp;$B62,HELPER,COLUMNS($B$12:AE62),0),"")</f>
        <v/>
      </c>
      <c r="AF62" s="83" t="str">
        <f>IFERROR(VLOOKUP($H$2&amp;"_"&amp;$B62,HELPER,COLUMNS($B$12:AF62),0),"")</f>
        <v/>
      </c>
      <c r="AG62" s="83" t="str">
        <f>IFERROR(VLOOKUP($H$2&amp;"_"&amp;$B62,HELPER,COLUMNS($B$12:AG62),0),"")</f>
        <v/>
      </c>
      <c r="AH62" s="83" t="str">
        <f>IFERROR(VLOOKUP($H$2&amp;"_"&amp;$B62,HELPER,COLUMNS($B$12:AH62),0),"")</f>
        <v/>
      </c>
      <c r="AI62" s="83" t="str">
        <f>IFERROR(VLOOKUP($H$2&amp;"_"&amp;$B62,HELPER,COLUMNS($B$12:AI62),0),"")</f>
        <v/>
      </c>
      <c r="AJ62" s="83" t="str">
        <f>IFERROR(VLOOKUP($H$2&amp;"_"&amp;$B62,HELPER,COLUMNS($B$12:AJ62),0),"")</f>
        <v/>
      </c>
      <c r="AK62" s="83" t="str">
        <f>IFERROR(VLOOKUP($H$2&amp;"_"&amp;$B62,HELPER,COLUMNS($B$12:AK62),0),"")</f>
        <v/>
      </c>
      <c r="AL62" s="83" t="str">
        <f>IFERROR(VLOOKUP($H$2&amp;"_"&amp;$B62,HELPER,COLUMNS($B$12:AL62),0),"")</f>
        <v/>
      </c>
      <c r="AM62" s="83" t="str">
        <f>IFERROR(VLOOKUP($H$2&amp;"_"&amp;$B62,HELPER,COLUMNS($B$12:AM62),0),"")</f>
        <v/>
      </c>
      <c r="AN62" s="83" t="str">
        <f>IFERROR(VLOOKUP($H$2&amp;"_"&amp;$B62,HELPER,COLUMNS($B$12:AN62),0),"")</f>
        <v/>
      </c>
      <c r="AO62" s="83" t="str">
        <f>IFERROR(VLOOKUP($H$2&amp;"_"&amp;$B62,HELPER,COLUMNS($B$12:AO62),0),"")</f>
        <v/>
      </c>
      <c r="AP62" s="83" t="str">
        <f>IFERROR(VLOOKUP($H$2&amp;"_"&amp;$B62,HELPER,COLUMNS($B$12:AP62),0),"")</f>
        <v/>
      </c>
      <c r="AQ62" s="83" t="str">
        <f>IFERROR(VLOOKUP($H$2&amp;"_"&amp;$B62,HELPER,COLUMNS($B$12:AQ62),0),"")</f>
        <v/>
      </c>
      <c r="AR62" s="83" t="str">
        <f>IFERROR(VLOOKUP($H$2&amp;"_"&amp;$B62,HELPER,COLUMNS($B$12:AR62),0),"")</f>
        <v/>
      </c>
      <c r="AS62" s="83" t="str">
        <f>IFERROR(VLOOKUP($H$2&amp;"_"&amp;$B62,HELPER,COLUMNS($B$12:AS62),0),"")</f>
        <v/>
      </c>
      <c r="AT62" s="83" t="str">
        <f>IFERROR(VLOOKUP($H$2&amp;"_"&amp;$B62,HELPER,COLUMNS($B$12:AT62),0),"")</f>
        <v/>
      </c>
      <c r="AU62" s="83" t="str">
        <f>IFERROR(VLOOKUP($H$2&amp;"_"&amp;$B62,HELPER,COLUMNS($B$12:AU62),0),"")</f>
        <v/>
      </c>
      <c r="AV62" s="83" t="str">
        <f>IFERROR(VLOOKUP($H$2&amp;"_"&amp;$B62,HELPER,COLUMNS($B$12:AV62),0),"")</f>
        <v/>
      </c>
      <c r="AW62" s="83" t="str">
        <f>IFERROR(VLOOKUP($H$2&amp;"_"&amp;$B62,HELPER,COLUMNS($B$12:AW62),0),"")</f>
        <v/>
      </c>
      <c r="AX62" s="197" t="str">
        <f t="shared" si="26"/>
        <v/>
      </c>
    </row>
    <row r="63" spans="1:50" x14ac:dyDescent="0.3">
      <c r="A63" s="37">
        <f t="shared" si="25"/>
        <v>0</v>
      </c>
      <c r="B63" s="210">
        <v>52</v>
      </c>
      <c r="C63" s="433" t="str">
        <f t="shared" si="27"/>
        <v/>
      </c>
      <c r="D63" s="279" t="str">
        <f>IFERROR(VLOOKUP($H$2&amp;"_"&amp;$B63,HELPER,COLUMNS($B$12:D63),0),"")</f>
        <v/>
      </c>
      <c r="E63" s="83" t="str">
        <f>IFERROR(VLOOKUP($H$2&amp;"_"&amp;$B63,HELPER,COLUMNS($B$12:E63),0),"")</f>
        <v/>
      </c>
      <c r="F63" s="83" t="str">
        <f>IFERROR(VLOOKUP($H$2&amp;"_"&amp;$B63,HELPER,COLUMNS($B$12:F63),0),"")</f>
        <v/>
      </c>
      <c r="G63" s="83" t="str">
        <f>IFERROR(VLOOKUP($H$2&amp;"_"&amp;$B63,HELPER,COLUMNS($B$12:G63),0),"")</f>
        <v/>
      </c>
      <c r="H63" s="83" t="str">
        <f>IFERROR(VLOOKUP($H$2&amp;"_"&amp;$B63,HELPER,COLUMNS($B$12:H63),0),"")</f>
        <v/>
      </c>
      <c r="I63" s="83" t="str">
        <f>IFERROR(VLOOKUP($H$2&amp;"_"&amp;$B63,HELPER,COLUMNS($B$12:I63),0),"")</f>
        <v/>
      </c>
      <c r="J63" s="83" t="str">
        <f>IFERROR(VLOOKUP($H$2&amp;"_"&amp;$B63,HELPER,COLUMNS($B$12:J63),0),"")</f>
        <v/>
      </c>
      <c r="K63" s="83" t="str">
        <f>IFERROR(VLOOKUP($H$2&amp;"_"&amp;$B63,HELPER,COLUMNS($B$12:K63),0),"")</f>
        <v/>
      </c>
      <c r="L63" s="83" t="str">
        <f>IFERROR(VLOOKUP($H$2&amp;"_"&amp;$B63,HELPER,COLUMNS($B$12:L63),0),"")</f>
        <v/>
      </c>
      <c r="M63" s="83" t="str">
        <f>IFERROR(VLOOKUP($H$2&amp;"_"&amp;$B63,HELPER,COLUMNS($B$12:M63),0),"")</f>
        <v/>
      </c>
      <c r="N63" s="83" t="str">
        <f>IFERROR(VLOOKUP($H$2&amp;"_"&amp;$B63,HELPER,COLUMNS($B$12:N63),0),"")</f>
        <v/>
      </c>
      <c r="O63" s="83" t="str">
        <f>IFERROR(VLOOKUP($H$2&amp;"_"&amp;$B63,HELPER,COLUMNS($B$12:O63),0),"")</f>
        <v/>
      </c>
      <c r="P63" s="83" t="str">
        <f>IFERROR(VLOOKUP($H$2&amp;"_"&amp;$B63,HELPER,COLUMNS($B$12:P63),0),"")</f>
        <v/>
      </c>
      <c r="Q63" s="83" t="str">
        <f>IFERROR(VLOOKUP($H$2&amp;"_"&amp;$B63,HELPER,COLUMNS($B$12:Q63),0),"")</f>
        <v/>
      </c>
      <c r="R63" s="83" t="str">
        <f>IFERROR(VLOOKUP($H$2&amp;"_"&amp;$B63,HELPER,COLUMNS($B$12:R63),0),"")</f>
        <v/>
      </c>
      <c r="S63" s="83" t="str">
        <f>IFERROR(VLOOKUP($H$2&amp;"_"&amp;$B63,HELPER,COLUMNS($B$12:S63),0),"")</f>
        <v/>
      </c>
      <c r="T63" s="83" t="str">
        <f>IFERROR(VLOOKUP($H$2&amp;"_"&amp;$B63,HELPER,COLUMNS($B$12:T63),0),"")</f>
        <v/>
      </c>
      <c r="U63" s="83" t="str">
        <f>IFERROR(VLOOKUP($H$2&amp;"_"&amp;$B63,HELPER,COLUMNS($B$12:U63),0),"")</f>
        <v/>
      </c>
      <c r="V63" s="83" t="str">
        <f>IFERROR(VLOOKUP($H$2&amp;"_"&amp;$B63,HELPER,COLUMNS($B$12:V63),0),"")</f>
        <v/>
      </c>
      <c r="W63" s="83" t="str">
        <f>IFERROR(VLOOKUP($H$2&amp;"_"&amp;$B63,HELPER,COLUMNS($B$12:W63),0),"")</f>
        <v/>
      </c>
      <c r="X63" s="83" t="str">
        <f>IFERROR(VLOOKUP($H$2&amp;"_"&amp;$B63,HELPER,COLUMNS($B$12:X63),0),"")</f>
        <v/>
      </c>
      <c r="Y63" s="83" t="str">
        <f>IFERROR(VLOOKUP($H$2&amp;"_"&amp;$B63,HELPER,COLUMNS($B$12:Y63),0),"")</f>
        <v/>
      </c>
      <c r="Z63" s="83" t="str">
        <f>IFERROR(VLOOKUP($H$2&amp;"_"&amp;$B63,HELPER,COLUMNS($B$12:Z63),0),"")</f>
        <v/>
      </c>
      <c r="AA63" s="83" t="str">
        <f>IFERROR(VLOOKUP($H$2&amp;"_"&amp;$B63,HELPER,COLUMNS($B$12:AA63),0),"")</f>
        <v/>
      </c>
      <c r="AB63" s="83" t="str">
        <f>IFERROR(VLOOKUP($H$2&amp;"_"&amp;$B63,HELPER,COLUMNS($B$12:AB63),0),"")</f>
        <v/>
      </c>
      <c r="AC63" s="83" t="str">
        <f>IFERROR(VLOOKUP($H$2&amp;"_"&amp;$B63,HELPER,COLUMNS($B$12:AC63),0),"")</f>
        <v/>
      </c>
      <c r="AD63" s="83" t="str">
        <f>IFERROR(VLOOKUP($H$2&amp;"_"&amp;$B63,HELPER,COLUMNS($B$12:AD63),0),"")</f>
        <v/>
      </c>
      <c r="AE63" s="83" t="str">
        <f>IFERROR(VLOOKUP($H$2&amp;"_"&amp;$B63,HELPER,COLUMNS($B$12:AE63),0),"")</f>
        <v/>
      </c>
      <c r="AF63" s="83" t="str">
        <f>IFERROR(VLOOKUP($H$2&amp;"_"&amp;$B63,HELPER,COLUMNS($B$12:AF63),0),"")</f>
        <v/>
      </c>
      <c r="AG63" s="83" t="str">
        <f>IFERROR(VLOOKUP($H$2&amp;"_"&amp;$B63,HELPER,COLUMNS($B$12:AG63),0),"")</f>
        <v/>
      </c>
      <c r="AH63" s="83" t="str">
        <f>IFERROR(VLOOKUP($H$2&amp;"_"&amp;$B63,HELPER,COLUMNS($B$12:AH63),0),"")</f>
        <v/>
      </c>
      <c r="AI63" s="83" t="str">
        <f>IFERROR(VLOOKUP($H$2&amp;"_"&amp;$B63,HELPER,COLUMNS($B$12:AI63),0),"")</f>
        <v/>
      </c>
      <c r="AJ63" s="83" t="str">
        <f>IFERROR(VLOOKUP($H$2&amp;"_"&amp;$B63,HELPER,COLUMNS($B$12:AJ63),0),"")</f>
        <v/>
      </c>
      <c r="AK63" s="83" t="str">
        <f>IFERROR(VLOOKUP($H$2&amp;"_"&amp;$B63,HELPER,COLUMNS($B$12:AK63),0),"")</f>
        <v/>
      </c>
      <c r="AL63" s="83" t="str">
        <f>IFERROR(VLOOKUP($H$2&amp;"_"&amp;$B63,HELPER,COLUMNS($B$12:AL63),0),"")</f>
        <v/>
      </c>
      <c r="AM63" s="83" t="str">
        <f>IFERROR(VLOOKUP($H$2&amp;"_"&amp;$B63,HELPER,COLUMNS($B$12:AM63),0),"")</f>
        <v/>
      </c>
      <c r="AN63" s="83" t="str">
        <f>IFERROR(VLOOKUP($H$2&amp;"_"&amp;$B63,HELPER,COLUMNS($B$12:AN63),0),"")</f>
        <v/>
      </c>
      <c r="AO63" s="83" t="str">
        <f>IFERROR(VLOOKUP($H$2&amp;"_"&amp;$B63,HELPER,COLUMNS($B$12:AO63),0),"")</f>
        <v/>
      </c>
      <c r="AP63" s="83" t="str">
        <f>IFERROR(VLOOKUP($H$2&amp;"_"&amp;$B63,HELPER,COLUMNS($B$12:AP63),0),"")</f>
        <v/>
      </c>
      <c r="AQ63" s="83" t="str">
        <f>IFERROR(VLOOKUP($H$2&amp;"_"&amp;$B63,HELPER,COLUMNS($B$12:AQ63),0),"")</f>
        <v/>
      </c>
      <c r="AR63" s="83" t="str">
        <f>IFERROR(VLOOKUP($H$2&amp;"_"&amp;$B63,HELPER,COLUMNS($B$12:AR63),0),"")</f>
        <v/>
      </c>
      <c r="AS63" s="83" t="str">
        <f>IFERROR(VLOOKUP($H$2&amp;"_"&amp;$B63,HELPER,COLUMNS($B$12:AS63),0),"")</f>
        <v/>
      </c>
      <c r="AT63" s="83" t="str">
        <f>IFERROR(VLOOKUP($H$2&amp;"_"&amp;$B63,HELPER,COLUMNS($B$12:AT63),0),"")</f>
        <v/>
      </c>
      <c r="AU63" s="83" t="str">
        <f>IFERROR(VLOOKUP($H$2&amp;"_"&amp;$B63,HELPER,COLUMNS($B$12:AU63),0),"")</f>
        <v/>
      </c>
      <c r="AV63" s="83" t="str">
        <f>IFERROR(VLOOKUP($H$2&amp;"_"&amp;$B63,HELPER,COLUMNS($B$12:AV63),0),"")</f>
        <v/>
      </c>
      <c r="AW63" s="83" t="str">
        <f>IFERROR(VLOOKUP($H$2&amp;"_"&amp;$B63,HELPER,COLUMNS($B$12:AW63),0),"")</f>
        <v/>
      </c>
      <c r="AX63" s="197" t="str">
        <f t="shared" si="26"/>
        <v/>
      </c>
    </row>
    <row r="64" spans="1:50" x14ac:dyDescent="0.3">
      <c r="A64" s="37">
        <f t="shared" si="25"/>
        <v>0</v>
      </c>
      <c r="B64" s="210">
        <v>53</v>
      </c>
      <c r="C64" s="433" t="str">
        <f t="shared" si="27"/>
        <v/>
      </c>
      <c r="D64" s="279" t="str">
        <f>IFERROR(VLOOKUP($H$2&amp;"_"&amp;$B64,HELPER,COLUMNS($B$12:D64),0),"")</f>
        <v/>
      </c>
      <c r="E64" s="83" t="str">
        <f>IFERROR(VLOOKUP($H$2&amp;"_"&amp;$B64,HELPER,COLUMNS($B$12:E64),0),"")</f>
        <v/>
      </c>
      <c r="F64" s="83" t="str">
        <f>IFERROR(VLOOKUP($H$2&amp;"_"&amp;$B64,HELPER,COLUMNS($B$12:F64),0),"")</f>
        <v/>
      </c>
      <c r="G64" s="83" t="str">
        <f>IFERROR(VLOOKUP($H$2&amp;"_"&amp;$B64,HELPER,COLUMNS($B$12:G64),0),"")</f>
        <v/>
      </c>
      <c r="H64" s="83" t="str">
        <f>IFERROR(VLOOKUP($H$2&amp;"_"&amp;$B64,HELPER,COLUMNS($B$12:H64),0),"")</f>
        <v/>
      </c>
      <c r="I64" s="83" t="str">
        <f>IFERROR(VLOOKUP($H$2&amp;"_"&amp;$B64,HELPER,COLUMNS($B$12:I64),0),"")</f>
        <v/>
      </c>
      <c r="J64" s="83" t="str">
        <f>IFERROR(VLOOKUP($H$2&amp;"_"&amp;$B64,HELPER,COLUMNS($B$12:J64),0),"")</f>
        <v/>
      </c>
      <c r="K64" s="83" t="str">
        <f>IFERROR(VLOOKUP($H$2&amp;"_"&amp;$B64,HELPER,COLUMNS($B$12:K64),0),"")</f>
        <v/>
      </c>
      <c r="L64" s="83" t="str">
        <f>IFERROR(VLOOKUP($H$2&amp;"_"&amp;$B64,HELPER,COLUMNS($B$12:L64),0),"")</f>
        <v/>
      </c>
      <c r="M64" s="83" t="str">
        <f>IFERROR(VLOOKUP($H$2&amp;"_"&amp;$B64,HELPER,COLUMNS($B$12:M64),0),"")</f>
        <v/>
      </c>
      <c r="N64" s="83" t="str">
        <f>IFERROR(VLOOKUP($H$2&amp;"_"&amp;$B64,HELPER,COLUMNS($B$12:N64),0),"")</f>
        <v/>
      </c>
      <c r="O64" s="83" t="str">
        <f>IFERROR(VLOOKUP($H$2&amp;"_"&amp;$B64,HELPER,COLUMNS($B$12:O64),0),"")</f>
        <v/>
      </c>
      <c r="P64" s="83" t="str">
        <f>IFERROR(VLOOKUP($H$2&amp;"_"&amp;$B64,HELPER,COLUMNS($B$12:P64),0),"")</f>
        <v/>
      </c>
      <c r="Q64" s="83" t="str">
        <f>IFERROR(VLOOKUP($H$2&amp;"_"&amp;$B64,HELPER,COLUMNS($B$12:Q64),0),"")</f>
        <v/>
      </c>
      <c r="R64" s="83" t="str">
        <f>IFERROR(VLOOKUP($H$2&amp;"_"&amp;$B64,HELPER,COLUMNS($B$12:R64),0),"")</f>
        <v/>
      </c>
      <c r="S64" s="83" t="str">
        <f>IFERROR(VLOOKUP($H$2&amp;"_"&amp;$B64,HELPER,COLUMNS($B$12:S64),0),"")</f>
        <v/>
      </c>
      <c r="T64" s="83" t="str">
        <f>IFERROR(VLOOKUP($H$2&amp;"_"&amp;$B64,HELPER,COLUMNS($B$12:T64),0),"")</f>
        <v/>
      </c>
      <c r="U64" s="83" t="str">
        <f>IFERROR(VLOOKUP($H$2&amp;"_"&amp;$B64,HELPER,COLUMNS($B$12:U64),0),"")</f>
        <v/>
      </c>
      <c r="V64" s="83" t="str">
        <f>IFERROR(VLOOKUP($H$2&amp;"_"&amp;$B64,HELPER,COLUMNS($B$12:V64),0),"")</f>
        <v/>
      </c>
      <c r="W64" s="83" t="str">
        <f>IFERROR(VLOOKUP($H$2&amp;"_"&amp;$B64,HELPER,COLUMNS($B$12:W64),0),"")</f>
        <v/>
      </c>
      <c r="X64" s="83" t="str">
        <f>IFERROR(VLOOKUP($H$2&amp;"_"&amp;$B64,HELPER,COLUMNS($B$12:X64),0),"")</f>
        <v/>
      </c>
      <c r="Y64" s="83" t="str">
        <f>IFERROR(VLOOKUP($H$2&amp;"_"&amp;$B64,HELPER,COLUMNS($B$12:Y64),0),"")</f>
        <v/>
      </c>
      <c r="Z64" s="83" t="str">
        <f>IFERROR(VLOOKUP($H$2&amp;"_"&amp;$B64,HELPER,COLUMNS($B$12:Z64),0),"")</f>
        <v/>
      </c>
      <c r="AA64" s="83" t="str">
        <f>IFERROR(VLOOKUP($H$2&amp;"_"&amp;$B64,HELPER,COLUMNS($B$12:AA64),0),"")</f>
        <v/>
      </c>
      <c r="AB64" s="83" t="str">
        <f>IFERROR(VLOOKUP($H$2&amp;"_"&amp;$B64,HELPER,COLUMNS($B$12:AB64),0),"")</f>
        <v/>
      </c>
      <c r="AC64" s="83" t="str">
        <f>IFERROR(VLOOKUP($H$2&amp;"_"&amp;$B64,HELPER,COLUMNS($B$12:AC64),0),"")</f>
        <v/>
      </c>
      <c r="AD64" s="83" t="str">
        <f>IFERROR(VLOOKUP($H$2&amp;"_"&amp;$B64,HELPER,COLUMNS($B$12:AD64),0),"")</f>
        <v/>
      </c>
      <c r="AE64" s="83" t="str">
        <f>IFERROR(VLOOKUP($H$2&amp;"_"&amp;$B64,HELPER,COLUMNS($B$12:AE64),0),"")</f>
        <v/>
      </c>
      <c r="AF64" s="83" t="str">
        <f>IFERROR(VLOOKUP($H$2&amp;"_"&amp;$B64,HELPER,COLUMNS($B$12:AF64),0),"")</f>
        <v/>
      </c>
      <c r="AG64" s="83" t="str">
        <f>IFERROR(VLOOKUP($H$2&amp;"_"&amp;$B64,HELPER,COLUMNS($B$12:AG64),0),"")</f>
        <v/>
      </c>
      <c r="AH64" s="83" t="str">
        <f>IFERROR(VLOOKUP($H$2&amp;"_"&amp;$B64,HELPER,COLUMNS($B$12:AH64),0),"")</f>
        <v/>
      </c>
      <c r="AI64" s="83" t="str">
        <f>IFERROR(VLOOKUP($H$2&amp;"_"&amp;$B64,HELPER,COLUMNS($B$12:AI64),0),"")</f>
        <v/>
      </c>
      <c r="AJ64" s="83" t="str">
        <f>IFERROR(VLOOKUP($H$2&amp;"_"&amp;$B64,HELPER,COLUMNS($B$12:AJ64),0),"")</f>
        <v/>
      </c>
      <c r="AK64" s="83" t="str">
        <f>IFERROR(VLOOKUP($H$2&amp;"_"&amp;$B64,HELPER,COLUMNS($B$12:AK64),0),"")</f>
        <v/>
      </c>
      <c r="AL64" s="83" t="str">
        <f>IFERROR(VLOOKUP($H$2&amp;"_"&amp;$B64,HELPER,COLUMNS($B$12:AL64),0),"")</f>
        <v/>
      </c>
      <c r="AM64" s="83" t="str">
        <f>IFERROR(VLOOKUP($H$2&amp;"_"&amp;$B64,HELPER,COLUMNS($B$12:AM64),0),"")</f>
        <v/>
      </c>
      <c r="AN64" s="83" t="str">
        <f>IFERROR(VLOOKUP($H$2&amp;"_"&amp;$B64,HELPER,COLUMNS($B$12:AN64),0),"")</f>
        <v/>
      </c>
      <c r="AO64" s="83" t="str">
        <f>IFERROR(VLOOKUP($H$2&amp;"_"&amp;$B64,HELPER,COLUMNS($B$12:AO64),0),"")</f>
        <v/>
      </c>
      <c r="AP64" s="83" t="str">
        <f>IFERROR(VLOOKUP($H$2&amp;"_"&amp;$B64,HELPER,COLUMNS($B$12:AP64),0),"")</f>
        <v/>
      </c>
      <c r="AQ64" s="83" t="str">
        <f>IFERROR(VLOOKUP($H$2&amp;"_"&amp;$B64,HELPER,COLUMNS($B$12:AQ64),0),"")</f>
        <v/>
      </c>
      <c r="AR64" s="83" t="str">
        <f>IFERROR(VLOOKUP($H$2&amp;"_"&amp;$B64,HELPER,COLUMNS($B$12:AR64),0),"")</f>
        <v/>
      </c>
      <c r="AS64" s="83" t="str">
        <f>IFERROR(VLOOKUP($H$2&amp;"_"&amp;$B64,HELPER,COLUMNS($B$12:AS64),0),"")</f>
        <v/>
      </c>
      <c r="AT64" s="83" t="str">
        <f>IFERROR(VLOOKUP($H$2&amp;"_"&amp;$B64,HELPER,COLUMNS($B$12:AT64),0),"")</f>
        <v/>
      </c>
      <c r="AU64" s="83" t="str">
        <f>IFERROR(VLOOKUP($H$2&amp;"_"&amp;$B64,HELPER,COLUMNS($B$12:AU64),0),"")</f>
        <v/>
      </c>
      <c r="AV64" s="83" t="str">
        <f>IFERROR(VLOOKUP($H$2&amp;"_"&amp;$B64,HELPER,COLUMNS($B$12:AV64),0),"")</f>
        <v/>
      </c>
      <c r="AW64" s="83" t="str">
        <f>IFERROR(VLOOKUP($H$2&amp;"_"&amp;$B64,HELPER,COLUMNS($B$12:AW64),0),"")</f>
        <v/>
      </c>
      <c r="AX64" s="197" t="str">
        <f t="shared" si="26"/>
        <v/>
      </c>
    </row>
    <row r="65" spans="1:50" x14ac:dyDescent="0.3">
      <c r="A65" s="37">
        <f t="shared" si="25"/>
        <v>0</v>
      </c>
      <c r="B65" s="210">
        <v>54</v>
      </c>
      <c r="C65" s="433" t="str">
        <f t="shared" si="27"/>
        <v/>
      </c>
      <c r="D65" s="279" t="str">
        <f>IFERROR(VLOOKUP($H$2&amp;"_"&amp;$B65,HELPER,COLUMNS($B$12:D65),0),"")</f>
        <v/>
      </c>
      <c r="E65" s="83" t="str">
        <f>IFERROR(VLOOKUP($H$2&amp;"_"&amp;$B65,HELPER,COLUMNS($B$12:E65),0),"")</f>
        <v/>
      </c>
      <c r="F65" s="83" t="str">
        <f>IFERROR(VLOOKUP($H$2&amp;"_"&amp;$B65,HELPER,COLUMNS($B$12:F65),0),"")</f>
        <v/>
      </c>
      <c r="G65" s="83" t="str">
        <f>IFERROR(VLOOKUP($H$2&amp;"_"&amp;$B65,HELPER,COLUMNS($B$12:G65),0),"")</f>
        <v/>
      </c>
      <c r="H65" s="83" t="str">
        <f>IFERROR(VLOOKUP($H$2&amp;"_"&amp;$B65,HELPER,COLUMNS($B$12:H65),0),"")</f>
        <v/>
      </c>
      <c r="I65" s="83" t="str">
        <f>IFERROR(VLOOKUP($H$2&amp;"_"&amp;$B65,HELPER,COLUMNS($B$12:I65),0),"")</f>
        <v/>
      </c>
      <c r="J65" s="83" t="str">
        <f>IFERROR(VLOOKUP($H$2&amp;"_"&amp;$B65,HELPER,COLUMNS($B$12:J65),0),"")</f>
        <v/>
      </c>
      <c r="K65" s="83" t="str">
        <f>IFERROR(VLOOKUP($H$2&amp;"_"&amp;$B65,HELPER,COLUMNS($B$12:K65),0),"")</f>
        <v/>
      </c>
      <c r="L65" s="83" t="str">
        <f>IFERROR(VLOOKUP($H$2&amp;"_"&amp;$B65,HELPER,COLUMNS($B$12:L65),0),"")</f>
        <v/>
      </c>
      <c r="M65" s="83" t="str">
        <f>IFERROR(VLOOKUP($H$2&amp;"_"&amp;$B65,HELPER,COLUMNS($B$12:M65),0),"")</f>
        <v/>
      </c>
      <c r="N65" s="83" t="str">
        <f>IFERROR(VLOOKUP($H$2&amp;"_"&amp;$B65,HELPER,COLUMNS($B$12:N65),0),"")</f>
        <v/>
      </c>
      <c r="O65" s="83" t="str">
        <f>IFERROR(VLOOKUP($H$2&amp;"_"&amp;$B65,HELPER,COLUMNS($B$12:O65),0),"")</f>
        <v/>
      </c>
      <c r="P65" s="83" t="str">
        <f>IFERROR(VLOOKUP($H$2&amp;"_"&amp;$B65,HELPER,COLUMNS($B$12:P65),0),"")</f>
        <v/>
      </c>
      <c r="Q65" s="83" t="str">
        <f>IFERROR(VLOOKUP($H$2&amp;"_"&amp;$B65,HELPER,COLUMNS($B$12:Q65),0),"")</f>
        <v/>
      </c>
      <c r="R65" s="83" t="str">
        <f>IFERROR(VLOOKUP($H$2&amp;"_"&amp;$B65,HELPER,COLUMNS($B$12:R65),0),"")</f>
        <v/>
      </c>
      <c r="S65" s="83" t="str">
        <f>IFERROR(VLOOKUP($H$2&amp;"_"&amp;$B65,HELPER,COLUMNS($B$12:S65),0),"")</f>
        <v/>
      </c>
      <c r="T65" s="83" t="str">
        <f>IFERROR(VLOOKUP($H$2&amp;"_"&amp;$B65,HELPER,COLUMNS($B$12:T65),0),"")</f>
        <v/>
      </c>
      <c r="U65" s="83" t="str">
        <f>IFERROR(VLOOKUP($H$2&amp;"_"&amp;$B65,HELPER,COLUMNS($B$12:U65),0),"")</f>
        <v/>
      </c>
      <c r="V65" s="83" t="str">
        <f>IFERROR(VLOOKUP($H$2&amp;"_"&amp;$B65,HELPER,COLUMNS($B$12:V65),0),"")</f>
        <v/>
      </c>
      <c r="W65" s="83" t="str">
        <f>IFERROR(VLOOKUP($H$2&amp;"_"&amp;$B65,HELPER,COLUMNS($B$12:W65),0),"")</f>
        <v/>
      </c>
      <c r="X65" s="83" t="str">
        <f>IFERROR(VLOOKUP($H$2&amp;"_"&amp;$B65,HELPER,COLUMNS($B$12:X65),0),"")</f>
        <v/>
      </c>
      <c r="Y65" s="83" t="str">
        <f>IFERROR(VLOOKUP($H$2&amp;"_"&amp;$B65,HELPER,COLUMNS($B$12:Y65),0),"")</f>
        <v/>
      </c>
      <c r="Z65" s="83" t="str">
        <f>IFERROR(VLOOKUP($H$2&amp;"_"&amp;$B65,HELPER,COLUMNS($B$12:Z65),0),"")</f>
        <v/>
      </c>
      <c r="AA65" s="83" t="str">
        <f>IFERROR(VLOOKUP($H$2&amp;"_"&amp;$B65,HELPER,COLUMNS($B$12:AA65),0),"")</f>
        <v/>
      </c>
      <c r="AB65" s="83" t="str">
        <f>IFERROR(VLOOKUP($H$2&amp;"_"&amp;$B65,HELPER,COLUMNS($B$12:AB65),0),"")</f>
        <v/>
      </c>
      <c r="AC65" s="83" t="str">
        <f>IFERROR(VLOOKUP($H$2&amp;"_"&amp;$B65,HELPER,COLUMNS($B$12:AC65),0),"")</f>
        <v/>
      </c>
      <c r="AD65" s="83" t="str">
        <f>IFERROR(VLOOKUP($H$2&amp;"_"&amp;$B65,HELPER,COLUMNS($B$12:AD65),0),"")</f>
        <v/>
      </c>
      <c r="AE65" s="83" t="str">
        <f>IFERROR(VLOOKUP($H$2&amp;"_"&amp;$B65,HELPER,COLUMNS($B$12:AE65),0),"")</f>
        <v/>
      </c>
      <c r="AF65" s="83" t="str">
        <f>IFERROR(VLOOKUP($H$2&amp;"_"&amp;$B65,HELPER,COLUMNS($B$12:AF65),0),"")</f>
        <v/>
      </c>
      <c r="AG65" s="83" t="str">
        <f>IFERROR(VLOOKUP($H$2&amp;"_"&amp;$B65,HELPER,COLUMNS($B$12:AG65),0),"")</f>
        <v/>
      </c>
      <c r="AH65" s="83" t="str">
        <f>IFERROR(VLOOKUP($H$2&amp;"_"&amp;$B65,HELPER,COLUMNS($B$12:AH65),0),"")</f>
        <v/>
      </c>
      <c r="AI65" s="83" t="str">
        <f>IFERROR(VLOOKUP($H$2&amp;"_"&amp;$B65,HELPER,COLUMNS($B$12:AI65),0),"")</f>
        <v/>
      </c>
      <c r="AJ65" s="83" t="str">
        <f>IFERROR(VLOOKUP($H$2&amp;"_"&amp;$B65,HELPER,COLUMNS($B$12:AJ65),0),"")</f>
        <v/>
      </c>
      <c r="AK65" s="83" t="str">
        <f>IFERROR(VLOOKUP($H$2&amp;"_"&amp;$B65,HELPER,COLUMNS($B$12:AK65),0),"")</f>
        <v/>
      </c>
      <c r="AL65" s="83" t="str">
        <f>IFERROR(VLOOKUP($H$2&amp;"_"&amp;$B65,HELPER,COLUMNS($B$12:AL65),0),"")</f>
        <v/>
      </c>
      <c r="AM65" s="83" t="str">
        <f>IFERROR(VLOOKUP($H$2&amp;"_"&amp;$B65,HELPER,COLUMNS($B$12:AM65),0),"")</f>
        <v/>
      </c>
      <c r="AN65" s="83" t="str">
        <f>IFERROR(VLOOKUP($H$2&amp;"_"&amp;$B65,HELPER,COLUMNS($B$12:AN65),0),"")</f>
        <v/>
      </c>
      <c r="AO65" s="83" t="str">
        <f>IFERROR(VLOOKUP($H$2&amp;"_"&amp;$B65,HELPER,COLUMNS($B$12:AO65),0),"")</f>
        <v/>
      </c>
      <c r="AP65" s="83" t="str">
        <f>IFERROR(VLOOKUP($H$2&amp;"_"&amp;$B65,HELPER,COLUMNS($B$12:AP65),0),"")</f>
        <v/>
      </c>
      <c r="AQ65" s="83" t="str">
        <f>IFERROR(VLOOKUP($H$2&amp;"_"&amp;$B65,HELPER,COLUMNS($B$12:AQ65),0),"")</f>
        <v/>
      </c>
      <c r="AR65" s="83" t="str">
        <f>IFERROR(VLOOKUP($H$2&amp;"_"&amp;$B65,HELPER,COLUMNS($B$12:AR65),0),"")</f>
        <v/>
      </c>
      <c r="AS65" s="83" t="str">
        <f>IFERROR(VLOOKUP($H$2&amp;"_"&amp;$B65,HELPER,COLUMNS($B$12:AS65),0),"")</f>
        <v/>
      </c>
      <c r="AT65" s="83" t="str">
        <f>IFERROR(VLOOKUP($H$2&amp;"_"&amp;$B65,HELPER,COLUMNS($B$12:AT65),0),"")</f>
        <v/>
      </c>
      <c r="AU65" s="83" t="str">
        <f>IFERROR(VLOOKUP($H$2&amp;"_"&amp;$B65,HELPER,COLUMNS($B$12:AU65),0),"")</f>
        <v/>
      </c>
      <c r="AV65" s="83" t="str">
        <f>IFERROR(VLOOKUP($H$2&amp;"_"&amp;$B65,HELPER,COLUMNS($B$12:AV65),0),"")</f>
        <v/>
      </c>
      <c r="AW65" s="83" t="str">
        <f>IFERROR(VLOOKUP($H$2&amp;"_"&amp;$B65,HELPER,COLUMNS($B$12:AW65),0),"")</f>
        <v/>
      </c>
      <c r="AX65" s="197" t="str">
        <f t="shared" si="26"/>
        <v/>
      </c>
    </row>
    <row r="66" spans="1:50" x14ac:dyDescent="0.3">
      <c r="A66" s="37">
        <f t="shared" si="25"/>
        <v>0</v>
      </c>
      <c r="B66" s="210">
        <v>55</v>
      </c>
      <c r="C66" s="433" t="str">
        <f t="shared" si="27"/>
        <v/>
      </c>
      <c r="D66" s="279" t="str">
        <f>IFERROR(VLOOKUP($H$2&amp;"_"&amp;$B66,HELPER,COLUMNS($B$12:D66),0),"")</f>
        <v/>
      </c>
      <c r="E66" s="83" t="str">
        <f>IFERROR(VLOOKUP($H$2&amp;"_"&amp;$B66,HELPER,COLUMNS($B$12:E66),0),"")</f>
        <v/>
      </c>
      <c r="F66" s="83" t="str">
        <f>IFERROR(VLOOKUP($H$2&amp;"_"&amp;$B66,HELPER,COLUMNS($B$12:F66),0),"")</f>
        <v/>
      </c>
      <c r="G66" s="83" t="str">
        <f>IFERROR(VLOOKUP($H$2&amp;"_"&amp;$B66,HELPER,COLUMNS($B$12:G66),0),"")</f>
        <v/>
      </c>
      <c r="H66" s="83" t="str">
        <f>IFERROR(VLOOKUP($H$2&amp;"_"&amp;$B66,HELPER,COLUMNS($B$12:H66),0),"")</f>
        <v/>
      </c>
      <c r="I66" s="83" t="str">
        <f>IFERROR(VLOOKUP($H$2&amp;"_"&amp;$B66,HELPER,COLUMNS($B$12:I66),0),"")</f>
        <v/>
      </c>
      <c r="J66" s="83" t="str">
        <f>IFERROR(VLOOKUP($H$2&amp;"_"&amp;$B66,HELPER,COLUMNS($B$12:J66),0),"")</f>
        <v/>
      </c>
      <c r="K66" s="83" t="str">
        <f>IFERROR(VLOOKUP($H$2&amp;"_"&amp;$B66,HELPER,COLUMNS($B$12:K66),0),"")</f>
        <v/>
      </c>
      <c r="L66" s="83" t="str">
        <f>IFERROR(VLOOKUP($H$2&amp;"_"&amp;$B66,HELPER,COLUMNS($B$12:L66),0),"")</f>
        <v/>
      </c>
      <c r="M66" s="83" t="str">
        <f>IFERROR(VLOOKUP($H$2&amp;"_"&amp;$B66,HELPER,COLUMNS($B$12:M66),0),"")</f>
        <v/>
      </c>
      <c r="N66" s="83" t="str">
        <f>IFERROR(VLOOKUP($H$2&amp;"_"&amp;$B66,HELPER,COLUMNS($B$12:N66),0),"")</f>
        <v/>
      </c>
      <c r="O66" s="83" t="str">
        <f>IFERROR(VLOOKUP($H$2&amp;"_"&amp;$B66,HELPER,COLUMNS($B$12:O66),0),"")</f>
        <v/>
      </c>
      <c r="P66" s="83" t="str">
        <f>IFERROR(VLOOKUP($H$2&amp;"_"&amp;$B66,HELPER,COLUMNS($B$12:P66),0),"")</f>
        <v/>
      </c>
      <c r="Q66" s="83" t="str">
        <f>IFERROR(VLOOKUP($H$2&amp;"_"&amp;$B66,HELPER,COLUMNS($B$12:Q66),0),"")</f>
        <v/>
      </c>
      <c r="R66" s="83" t="str">
        <f>IFERROR(VLOOKUP($H$2&amp;"_"&amp;$B66,HELPER,COLUMNS($B$12:R66),0),"")</f>
        <v/>
      </c>
      <c r="S66" s="83" t="str">
        <f>IFERROR(VLOOKUP($H$2&amp;"_"&amp;$B66,HELPER,COLUMNS($B$12:S66),0),"")</f>
        <v/>
      </c>
      <c r="T66" s="83" t="str">
        <f>IFERROR(VLOOKUP($H$2&amp;"_"&amp;$B66,HELPER,COLUMNS($B$12:T66),0),"")</f>
        <v/>
      </c>
      <c r="U66" s="83" t="str">
        <f>IFERROR(VLOOKUP($H$2&amp;"_"&amp;$B66,HELPER,COLUMNS($B$12:U66),0),"")</f>
        <v/>
      </c>
      <c r="V66" s="83" t="str">
        <f>IFERROR(VLOOKUP($H$2&amp;"_"&amp;$B66,HELPER,COLUMNS($B$12:V66),0),"")</f>
        <v/>
      </c>
      <c r="W66" s="83" t="str">
        <f>IFERROR(VLOOKUP($H$2&amp;"_"&amp;$B66,HELPER,COLUMNS($B$12:W66),0),"")</f>
        <v/>
      </c>
      <c r="X66" s="83" t="str">
        <f>IFERROR(VLOOKUP($H$2&amp;"_"&amp;$B66,HELPER,COLUMNS($B$12:X66),0),"")</f>
        <v/>
      </c>
      <c r="Y66" s="83" t="str">
        <f>IFERROR(VLOOKUP($H$2&amp;"_"&amp;$B66,HELPER,COLUMNS($B$12:Y66),0),"")</f>
        <v/>
      </c>
      <c r="Z66" s="83" t="str">
        <f>IFERROR(VLOOKUP($H$2&amp;"_"&amp;$B66,HELPER,COLUMNS($B$12:Z66),0),"")</f>
        <v/>
      </c>
      <c r="AA66" s="83" t="str">
        <f>IFERROR(VLOOKUP($H$2&amp;"_"&amp;$B66,HELPER,COLUMNS($B$12:AA66),0),"")</f>
        <v/>
      </c>
      <c r="AB66" s="83" t="str">
        <f>IFERROR(VLOOKUP($H$2&amp;"_"&amp;$B66,HELPER,COLUMNS($B$12:AB66),0),"")</f>
        <v/>
      </c>
      <c r="AC66" s="83" t="str">
        <f>IFERROR(VLOOKUP($H$2&amp;"_"&amp;$B66,HELPER,COLUMNS($B$12:AC66),0),"")</f>
        <v/>
      </c>
      <c r="AD66" s="83" t="str">
        <f>IFERROR(VLOOKUP($H$2&amp;"_"&amp;$B66,HELPER,COLUMNS($B$12:AD66),0),"")</f>
        <v/>
      </c>
      <c r="AE66" s="83" t="str">
        <f>IFERROR(VLOOKUP($H$2&amp;"_"&amp;$B66,HELPER,COLUMNS($B$12:AE66),0),"")</f>
        <v/>
      </c>
      <c r="AF66" s="83" t="str">
        <f>IFERROR(VLOOKUP($H$2&amp;"_"&amp;$B66,HELPER,COLUMNS($B$12:AF66),0),"")</f>
        <v/>
      </c>
      <c r="AG66" s="83" t="str">
        <f>IFERROR(VLOOKUP($H$2&amp;"_"&amp;$B66,HELPER,COLUMNS($B$12:AG66),0),"")</f>
        <v/>
      </c>
      <c r="AH66" s="83" t="str">
        <f>IFERROR(VLOOKUP($H$2&amp;"_"&amp;$B66,HELPER,COLUMNS($B$12:AH66),0),"")</f>
        <v/>
      </c>
      <c r="AI66" s="83" t="str">
        <f>IFERROR(VLOOKUP($H$2&amp;"_"&amp;$B66,HELPER,COLUMNS($B$12:AI66),0),"")</f>
        <v/>
      </c>
      <c r="AJ66" s="83" t="str">
        <f>IFERROR(VLOOKUP($H$2&amp;"_"&amp;$B66,HELPER,COLUMNS($B$12:AJ66),0),"")</f>
        <v/>
      </c>
      <c r="AK66" s="83" t="str">
        <f>IFERROR(VLOOKUP($H$2&amp;"_"&amp;$B66,HELPER,COLUMNS($B$12:AK66),0),"")</f>
        <v/>
      </c>
      <c r="AL66" s="83" t="str">
        <f>IFERROR(VLOOKUP($H$2&amp;"_"&amp;$B66,HELPER,COLUMNS($B$12:AL66),0),"")</f>
        <v/>
      </c>
      <c r="AM66" s="83" t="str">
        <f>IFERROR(VLOOKUP($H$2&amp;"_"&amp;$B66,HELPER,COLUMNS($B$12:AM66),0),"")</f>
        <v/>
      </c>
      <c r="AN66" s="83" t="str">
        <f>IFERROR(VLOOKUP($H$2&amp;"_"&amp;$B66,HELPER,COLUMNS($B$12:AN66),0),"")</f>
        <v/>
      </c>
      <c r="AO66" s="83" t="str">
        <f>IFERROR(VLOOKUP($H$2&amp;"_"&amp;$B66,HELPER,COLUMNS($B$12:AO66),0),"")</f>
        <v/>
      </c>
      <c r="AP66" s="83" t="str">
        <f>IFERROR(VLOOKUP($H$2&amp;"_"&amp;$B66,HELPER,COLUMNS($B$12:AP66),0),"")</f>
        <v/>
      </c>
      <c r="AQ66" s="83" t="str">
        <f>IFERROR(VLOOKUP($H$2&amp;"_"&amp;$B66,HELPER,COLUMNS($B$12:AQ66),0),"")</f>
        <v/>
      </c>
      <c r="AR66" s="83" t="str">
        <f>IFERROR(VLOOKUP($H$2&amp;"_"&amp;$B66,HELPER,COLUMNS($B$12:AR66),0),"")</f>
        <v/>
      </c>
      <c r="AS66" s="83" t="str">
        <f>IFERROR(VLOOKUP($H$2&amp;"_"&amp;$B66,HELPER,COLUMNS($B$12:AS66),0),"")</f>
        <v/>
      </c>
      <c r="AT66" s="83" t="str">
        <f>IFERROR(VLOOKUP($H$2&amp;"_"&amp;$B66,HELPER,COLUMNS($B$12:AT66),0),"")</f>
        <v/>
      </c>
      <c r="AU66" s="83" t="str">
        <f>IFERROR(VLOOKUP($H$2&amp;"_"&amp;$B66,HELPER,COLUMNS($B$12:AU66),0),"")</f>
        <v/>
      </c>
      <c r="AV66" s="83" t="str">
        <f>IFERROR(VLOOKUP($H$2&amp;"_"&amp;$B66,HELPER,COLUMNS($B$12:AV66),0),"")</f>
        <v/>
      </c>
      <c r="AW66" s="83" t="str">
        <f>IFERROR(VLOOKUP($H$2&amp;"_"&amp;$B66,HELPER,COLUMNS($B$12:AW66),0),"")</f>
        <v/>
      </c>
      <c r="AX66" s="197" t="str">
        <f t="shared" si="26"/>
        <v/>
      </c>
    </row>
    <row r="67" spans="1:50" x14ac:dyDescent="0.3">
      <c r="A67" s="37">
        <f t="shared" si="25"/>
        <v>0</v>
      </c>
      <c r="B67" s="210">
        <v>56</v>
      </c>
      <c r="C67" s="433" t="str">
        <f t="shared" si="27"/>
        <v/>
      </c>
      <c r="D67" s="279" t="str">
        <f>IFERROR(VLOOKUP($H$2&amp;"_"&amp;$B67,HELPER,COLUMNS($B$12:D67),0),"")</f>
        <v/>
      </c>
      <c r="E67" s="83" t="str">
        <f>IFERROR(VLOOKUP($H$2&amp;"_"&amp;$B67,HELPER,COLUMNS($B$12:E67),0),"")</f>
        <v/>
      </c>
      <c r="F67" s="83" t="str">
        <f>IFERROR(VLOOKUP($H$2&amp;"_"&amp;$B67,HELPER,COLUMNS($B$12:F67),0),"")</f>
        <v/>
      </c>
      <c r="G67" s="83" t="str">
        <f>IFERROR(VLOOKUP($H$2&amp;"_"&amp;$B67,HELPER,COLUMNS($B$12:G67),0),"")</f>
        <v/>
      </c>
      <c r="H67" s="83" t="str">
        <f>IFERROR(VLOOKUP($H$2&amp;"_"&amp;$B67,HELPER,COLUMNS($B$12:H67),0),"")</f>
        <v/>
      </c>
      <c r="I67" s="83" t="str">
        <f>IFERROR(VLOOKUP($H$2&amp;"_"&amp;$B67,HELPER,COLUMNS($B$12:I67),0),"")</f>
        <v/>
      </c>
      <c r="J67" s="83" t="str">
        <f>IFERROR(VLOOKUP($H$2&amp;"_"&amp;$B67,HELPER,COLUMNS($B$12:J67),0),"")</f>
        <v/>
      </c>
      <c r="K67" s="83" t="str">
        <f>IFERROR(VLOOKUP($H$2&amp;"_"&amp;$B67,HELPER,COLUMNS($B$12:K67),0),"")</f>
        <v/>
      </c>
      <c r="L67" s="83" t="str">
        <f>IFERROR(VLOOKUP($H$2&amp;"_"&amp;$B67,HELPER,COLUMNS($B$12:L67),0),"")</f>
        <v/>
      </c>
      <c r="M67" s="83" t="str">
        <f>IFERROR(VLOOKUP($H$2&amp;"_"&amp;$B67,HELPER,COLUMNS($B$12:M67),0),"")</f>
        <v/>
      </c>
      <c r="N67" s="83" t="str">
        <f>IFERROR(VLOOKUP($H$2&amp;"_"&amp;$B67,HELPER,COLUMNS($B$12:N67),0),"")</f>
        <v/>
      </c>
      <c r="O67" s="83" t="str">
        <f>IFERROR(VLOOKUP($H$2&amp;"_"&amp;$B67,HELPER,COLUMNS($B$12:O67),0),"")</f>
        <v/>
      </c>
      <c r="P67" s="83" t="str">
        <f>IFERROR(VLOOKUP($H$2&amp;"_"&amp;$B67,HELPER,COLUMNS($B$12:P67),0),"")</f>
        <v/>
      </c>
      <c r="Q67" s="83" t="str">
        <f>IFERROR(VLOOKUP($H$2&amp;"_"&amp;$B67,HELPER,COLUMNS($B$12:Q67),0),"")</f>
        <v/>
      </c>
      <c r="R67" s="83" t="str">
        <f>IFERROR(VLOOKUP($H$2&amp;"_"&amp;$B67,HELPER,COLUMNS($B$12:R67),0),"")</f>
        <v/>
      </c>
      <c r="S67" s="83" t="str">
        <f>IFERROR(VLOOKUP($H$2&amp;"_"&amp;$B67,HELPER,COLUMNS($B$12:S67),0),"")</f>
        <v/>
      </c>
      <c r="T67" s="83" t="str">
        <f>IFERROR(VLOOKUP($H$2&amp;"_"&amp;$B67,HELPER,COLUMNS($B$12:T67),0),"")</f>
        <v/>
      </c>
      <c r="U67" s="83" t="str">
        <f>IFERROR(VLOOKUP($H$2&amp;"_"&amp;$B67,HELPER,COLUMNS($B$12:U67),0),"")</f>
        <v/>
      </c>
      <c r="V67" s="83" t="str">
        <f>IFERROR(VLOOKUP($H$2&amp;"_"&amp;$B67,HELPER,COLUMNS($B$12:V67),0),"")</f>
        <v/>
      </c>
      <c r="W67" s="83" t="str">
        <f>IFERROR(VLOOKUP($H$2&amp;"_"&amp;$B67,HELPER,COLUMNS($B$12:W67),0),"")</f>
        <v/>
      </c>
      <c r="X67" s="83" t="str">
        <f>IFERROR(VLOOKUP($H$2&amp;"_"&amp;$B67,HELPER,COLUMNS($B$12:X67),0),"")</f>
        <v/>
      </c>
      <c r="Y67" s="83" t="str">
        <f>IFERROR(VLOOKUP($H$2&amp;"_"&amp;$B67,HELPER,COLUMNS($B$12:Y67),0),"")</f>
        <v/>
      </c>
      <c r="Z67" s="83" t="str">
        <f>IFERROR(VLOOKUP($H$2&amp;"_"&amp;$B67,HELPER,COLUMNS($B$12:Z67),0),"")</f>
        <v/>
      </c>
      <c r="AA67" s="83" t="str">
        <f>IFERROR(VLOOKUP($H$2&amp;"_"&amp;$B67,HELPER,COLUMNS($B$12:AA67),0),"")</f>
        <v/>
      </c>
      <c r="AB67" s="83" t="str">
        <f>IFERROR(VLOOKUP($H$2&amp;"_"&amp;$B67,HELPER,COLUMNS($B$12:AB67),0),"")</f>
        <v/>
      </c>
      <c r="AC67" s="83" t="str">
        <f>IFERROR(VLOOKUP($H$2&amp;"_"&amp;$B67,HELPER,COLUMNS($B$12:AC67),0),"")</f>
        <v/>
      </c>
      <c r="AD67" s="83" t="str">
        <f>IFERROR(VLOOKUP($H$2&amp;"_"&amp;$B67,HELPER,COLUMNS($B$12:AD67),0),"")</f>
        <v/>
      </c>
      <c r="AE67" s="83" t="str">
        <f>IFERROR(VLOOKUP($H$2&amp;"_"&amp;$B67,HELPER,COLUMNS($B$12:AE67),0),"")</f>
        <v/>
      </c>
      <c r="AF67" s="83" t="str">
        <f>IFERROR(VLOOKUP($H$2&amp;"_"&amp;$B67,HELPER,COLUMNS($B$12:AF67),0),"")</f>
        <v/>
      </c>
      <c r="AG67" s="83" t="str">
        <f>IFERROR(VLOOKUP($H$2&amp;"_"&amp;$B67,HELPER,COLUMNS($B$12:AG67),0),"")</f>
        <v/>
      </c>
      <c r="AH67" s="83" t="str">
        <f>IFERROR(VLOOKUP($H$2&amp;"_"&amp;$B67,HELPER,COLUMNS($B$12:AH67),0),"")</f>
        <v/>
      </c>
      <c r="AI67" s="83" t="str">
        <f>IFERROR(VLOOKUP($H$2&amp;"_"&amp;$B67,HELPER,COLUMNS($B$12:AI67),0),"")</f>
        <v/>
      </c>
      <c r="AJ67" s="83" t="str">
        <f>IFERROR(VLOOKUP($H$2&amp;"_"&amp;$B67,HELPER,COLUMNS($B$12:AJ67),0),"")</f>
        <v/>
      </c>
      <c r="AK67" s="83" t="str">
        <f>IFERROR(VLOOKUP($H$2&amp;"_"&amp;$B67,HELPER,COLUMNS($B$12:AK67),0),"")</f>
        <v/>
      </c>
      <c r="AL67" s="83" t="str">
        <f>IFERROR(VLOOKUP($H$2&amp;"_"&amp;$B67,HELPER,COLUMNS($B$12:AL67),0),"")</f>
        <v/>
      </c>
      <c r="AM67" s="83" t="str">
        <f>IFERROR(VLOOKUP($H$2&amp;"_"&amp;$B67,HELPER,COLUMNS($B$12:AM67),0),"")</f>
        <v/>
      </c>
      <c r="AN67" s="83" t="str">
        <f>IFERROR(VLOOKUP($H$2&amp;"_"&amp;$B67,HELPER,COLUMNS($B$12:AN67),0),"")</f>
        <v/>
      </c>
      <c r="AO67" s="83" t="str">
        <f>IFERROR(VLOOKUP($H$2&amp;"_"&amp;$B67,HELPER,COLUMNS($B$12:AO67),0),"")</f>
        <v/>
      </c>
      <c r="AP67" s="83" t="str">
        <f>IFERROR(VLOOKUP($H$2&amp;"_"&amp;$B67,HELPER,COLUMNS($B$12:AP67),0),"")</f>
        <v/>
      </c>
      <c r="AQ67" s="83" t="str">
        <f>IFERROR(VLOOKUP($H$2&amp;"_"&amp;$B67,HELPER,COLUMNS($B$12:AQ67),0),"")</f>
        <v/>
      </c>
      <c r="AR67" s="83" t="str">
        <f>IFERROR(VLOOKUP($H$2&amp;"_"&amp;$B67,HELPER,COLUMNS($B$12:AR67),0),"")</f>
        <v/>
      </c>
      <c r="AS67" s="83" t="str">
        <f>IFERROR(VLOOKUP($H$2&amp;"_"&amp;$B67,HELPER,COLUMNS($B$12:AS67),0),"")</f>
        <v/>
      </c>
      <c r="AT67" s="83" t="str">
        <f>IFERROR(VLOOKUP($H$2&amp;"_"&amp;$B67,HELPER,COLUMNS($B$12:AT67),0),"")</f>
        <v/>
      </c>
      <c r="AU67" s="83" t="str">
        <f>IFERROR(VLOOKUP($H$2&amp;"_"&amp;$B67,HELPER,COLUMNS($B$12:AU67),0),"")</f>
        <v/>
      </c>
      <c r="AV67" s="83" t="str">
        <f>IFERROR(VLOOKUP($H$2&amp;"_"&amp;$B67,HELPER,COLUMNS($B$12:AV67),0),"")</f>
        <v/>
      </c>
      <c r="AW67" s="83" t="str">
        <f>IFERROR(VLOOKUP($H$2&amp;"_"&amp;$B67,HELPER,COLUMNS($B$12:AW67),0),"")</f>
        <v/>
      </c>
      <c r="AX67" s="197" t="str">
        <f t="shared" si="26"/>
        <v/>
      </c>
    </row>
    <row r="68" spans="1:50" x14ac:dyDescent="0.3">
      <c r="A68" s="37">
        <f t="shared" si="25"/>
        <v>0</v>
      </c>
      <c r="B68" s="210">
        <v>57</v>
      </c>
      <c r="C68" s="433" t="str">
        <f t="shared" si="27"/>
        <v/>
      </c>
      <c r="D68" s="279" t="str">
        <f>IFERROR(VLOOKUP($H$2&amp;"_"&amp;$B68,HELPER,COLUMNS($B$12:D68),0),"")</f>
        <v/>
      </c>
      <c r="E68" s="83" t="str">
        <f>IFERROR(VLOOKUP($H$2&amp;"_"&amp;$B68,HELPER,COLUMNS($B$12:E68),0),"")</f>
        <v/>
      </c>
      <c r="F68" s="83" t="str">
        <f>IFERROR(VLOOKUP($H$2&amp;"_"&amp;$B68,HELPER,COLUMNS($B$12:F68),0),"")</f>
        <v/>
      </c>
      <c r="G68" s="83" t="str">
        <f>IFERROR(VLOOKUP($H$2&amp;"_"&amp;$B68,HELPER,COLUMNS($B$12:G68),0),"")</f>
        <v/>
      </c>
      <c r="H68" s="83" t="str">
        <f>IFERROR(VLOOKUP($H$2&amp;"_"&amp;$B68,HELPER,COLUMNS($B$12:H68),0),"")</f>
        <v/>
      </c>
      <c r="I68" s="83" t="str">
        <f>IFERROR(VLOOKUP($H$2&amp;"_"&amp;$B68,HELPER,COLUMNS($B$12:I68),0),"")</f>
        <v/>
      </c>
      <c r="J68" s="83" t="str">
        <f>IFERROR(VLOOKUP($H$2&amp;"_"&amp;$B68,HELPER,COLUMNS($B$12:J68),0),"")</f>
        <v/>
      </c>
      <c r="K68" s="83" t="str">
        <f>IFERROR(VLOOKUP($H$2&amp;"_"&amp;$B68,HELPER,COLUMNS($B$12:K68),0),"")</f>
        <v/>
      </c>
      <c r="L68" s="83" t="str">
        <f>IFERROR(VLOOKUP($H$2&amp;"_"&amp;$B68,HELPER,COLUMNS($B$12:L68),0),"")</f>
        <v/>
      </c>
      <c r="M68" s="83" t="str">
        <f>IFERROR(VLOOKUP($H$2&amp;"_"&amp;$B68,HELPER,COLUMNS($B$12:M68),0),"")</f>
        <v/>
      </c>
      <c r="N68" s="83" t="str">
        <f>IFERROR(VLOOKUP($H$2&amp;"_"&amp;$B68,HELPER,COLUMNS($B$12:N68),0),"")</f>
        <v/>
      </c>
      <c r="O68" s="83" t="str">
        <f>IFERROR(VLOOKUP($H$2&amp;"_"&amp;$B68,HELPER,COLUMNS($B$12:O68),0),"")</f>
        <v/>
      </c>
      <c r="P68" s="83" t="str">
        <f>IFERROR(VLOOKUP($H$2&amp;"_"&amp;$B68,HELPER,COLUMNS($B$12:P68),0),"")</f>
        <v/>
      </c>
      <c r="Q68" s="83" t="str">
        <f>IFERROR(VLOOKUP($H$2&amp;"_"&amp;$B68,HELPER,COLUMNS($B$12:Q68),0),"")</f>
        <v/>
      </c>
      <c r="R68" s="83" t="str">
        <f>IFERROR(VLOOKUP($H$2&amp;"_"&amp;$B68,HELPER,COLUMNS($B$12:R68),0),"")</f>
        <v/>
      </c>
      <c r="S68" s="83" t="str">
        <f>IFERROR(VLOOKUP($H$2&amp;"_"&amp;$B68,HELPER,COLUMNS($B$12:S68),0),"")</f>
        <v/>
      </c>
      <c r="T68" s="83" t="str">
        <f>IFERROR(VLOOKUP($H$2&amp;"_"&amp;$B68,HELPER,COLUMNS($B$12:T68),0),"")</f>
        <v/>
      </c>
      <c r="U68" s="83" t="str">
        <f>IFERROR(VLOOKUP($H$2&amp;"_"&amp;$B68,HELPER,COLUMNS($B$12:U68),0),"")</f>
        <v/>
      </c>
      <c r="V68" s="83" t="str">
        <f>IFERROR(VLOOKUP($H$2&amp;"_"&amp;$B68,HELPER,COLUMNS($B$12:V68),0),"")</f>
        <v/>
      </c>
      <c r="W68" s="83" t="str">
        <f>IFERROR(VLOOKUP($H$2&amp;"_"&amp;$B68,HELPER,COLUMNS($B$12:W68),0),"")</f>
        <v/>
      </c>
      <c r="X68" s="83" t="str">
        <f>IFERROR(VLOOKUP($H$2&amp;"_"&amp;$B68,HELPER,COLUMNS($B$12:X68),0),"")</f>
        <v/>
      </c>
      <c r="Y68" s="83" t="str">
        <f>IFERROR(VLOOKUP($H$2&amp;"_"&amp;$B68,HELPER,COLUMNS($B$12:Y68),0),"")</f>
        <v/>
      </c>
      <c r="Z68" s="83" t="str">
        <f>IFERROR(VLOOKUP($H$2&amp;"_"&amp;$B68,HELPER,COLUMNS($B$12:Z68),0),"")</f>
        <v/>
      </c>
      <c r="AA68" s="83" t="str">
        <f>IFERROR(VLOOKUP($H$2&amp;"_"&amp;$B68,HELPER,COLUMNS($B$12:AA68),0),"")</f>
        <v/>
      </c>
      <c r="AB68" s="83" t="str">
        <f>IFERROR(VLOOKUP($H$2&amp;"_"&amp;$B68,HELPER,COLUMNS($B$12:AB68),0),"")</f>
        <v/>
      </c>
      <c r="AC68" s="83" t="str">
        <f>IFERROR(VLOOKUP($H$2&amp;"_"&amp;$B68,HELPER,COLUMNS($B$12:AC68),0),"")</f>
        <v/>
      </c>
      <c r="AD68" s="83" t="str">
        <f>IFERROR(VLOOKUP($H$2&amp;"_"&amp;$B68,HELPER,COLUMNS($B$12:AD68),0),"")</f>
        <v/>
      </c>
      <c r="AE68" s="83" t="str">
        <f>IFERROR(VLOOKUP($H$2&amp;"_"&amp;$B68,HELPER,COLUMNS($B$12:AE68),0),"")</f>
        <v/>
      </c>
      <c r="AF68" s="83" t="str">
        <f>IFERROR(VLOOKUP($H$2&amp;"_"&amp;$B68,HELPER,COLUMNS($B$12:AF68),0),"")</f>
        <v/>
      </c>
      <c r="AG68" s="83" t="str">
        <f>IFERROR(VLOOKUP($H$2&amp;"_"&amp;$B68,HELPER,COLUMNS($B$12:AG68),0),"")</f>
        <v/>
      </c>
      <c r="AH68" s="83" t="str">
        <f>IFERROR(VLOOKUP($H$2&amp;"_"&amp;$B68,HELPER,COLUMNS($B$12:AH68),0),"")</f>
        <v/>
      </c>
      <c r="AI68" s="83" t="str">
        <f>IFERROR(VLOOKUP($H$2&amp;"_"&amp;$B68,HELPER,COLUMNS($B$12:AI68),0),"")</f>
        <v/>
      </c>
      <c r="AJ68" s="83" t="str">
        <f>IFERROR(VLOOKUP($H$2&amp;"_"&amp;$B68,HELPER,COLUMNS($B$12:AJ68),0),"")</f>
        <v/>
      </c>
      <c r="AK68" s="83" t="str">
        <f>IFERROR(VLOOKUP($H$2&amp;"_"&amp;$B68,HELPER,COLUMNS($B$12:AK68),0),"")</f>
        <v/>
      </c>
      <c r="AL68" s="83" t="str">
        <f>IFERROR(VLOOKUP($H$2&amp;"_"&amp;$B68,HELPER,COLUMNS($B$12:AL68),0),"")</f>
        <v/>
      </c>
      <c r="AM68" s="83" t="str">
        <f>IFERROR(VLOOKUP($H$2&amp;"_"&amp;$B68,HELPER,COLUMNS($B$12:AM68),0),"")</f>
        <v/>
      </c>
      <c r="AN68" s="83" t="str">
        <f>IFERROR(VLOOKUP($H$2&amp;"_"&amp;$B68,HELPER,COLUMNS($B$12:AN68),0),"")</f>
        <v/>
      </c>
      <c r="AO68" s="83" t="str">
        <f>IFERROR(VLOOKUP($H$2&amp;"_"&amp;$B68,HELPER,COLUMNS($B$12:AO68),0),"")</f>
        <v/>
      </c>
      <c r="AP68" s="83" t="str">
        <f>IFERROR(VLOOKUP($H$2&amp;"_"&amp;$B68,HELPER,COLUMNS($B$12:AP68),0),"")</f>
        <v/>
      </c>
      <c r="AQ68" s="83" t="str">
        <f>IFERROR(VLOOKUP($H$2&amp;"_"&amp;$B68,HELPER,COLUMNS($B$12:AQ68),0),"")</f>
        <v/>
      </c>
      <c r="AR68" s="83" t="str">
        <f>IFERROR(VLOOKUP($H$2&amp;"_"&amp;$B68,HELPER,COLUMNS($B$12:AR68),0),"")</f>
        <v/>
      </c>
      <c r="AS68" s="83" t="str">
        <f>IFERROR(VLOOKUP($H$2&amp;"_"&amp;$B68,HELPER,COLUMNS($B$12:AS68),0),"")</f>
        <v/>
      </c>
      <c r="AT68" s="83" t="str">
        <f>IFERROR(VLOOKUP($H$2&amp;"_"&amp;$B68,HELPER,COLUMNS($B$12:AT68),0),"")</f>
        <v/>
      </c>
      <c r="AU68" s="83" t="str">
        <f>IFERROR(VLOOKUP($H$2&amp;"_"&amp;$B68,HELPER,COLUMNS($B$12:AU68),0),"")</f>
        <v/>
      </c>
      <c r="AV68" s="83" t="str">
        <f>IFERROR(VLOOKUP($H$2&amp;"_"&amp;$B68,HELPER,COLUMNS($B$12:AV68),0),"")</f>
        <v/>
      </c>
      <c r="AW68" s="83" t="str">
        <f>IFERROR(VLOOKUP($H$2&amp;"_"&amp;$B68,HELPER,COLUMNS($B$12:AW68),0),"")</f>
        <v/>
      </c>
      <c r="AX68" s="197" t="str">
        <f t="shared" si="26"/>
        <v/>
      </c>
    </row>
    <row r="69" spans="1:50" x14ac:dyDescent="0.3">
      <c r="A69" s="37">
        <f t="shared" si="25"/>
        <v>0</v>
      </c>
      <c r="B69" s="210">
        <v>58</v>
      </c>
      <c r="C69" s="433" t="str">
        <f t="shared" si="27"/>
        <v/>
      </c>
      <c r="D69" s="279" t="str">
        <f>IFERROR(VLOOKUP($H$2&amp;"_"&amp;$B69,HELPER,COLUMNS($B$12:D69),0),"")</f>
        <v/>
      </c>
      <c r="E69" s="83" t="str">
        <f>IFERROR(VLOOKUP($H$2&amp;"_"&amp;$B69,HELPER,COLUMNS($B$12:E69),0),"")</f>
        <v/>
      </c>
      <c r="F69" s="83" t="str">
        <f>IFERROR(VLOOKUP($H$2&amp;"_"&amp;$B69,HELPER,COLUMNS($B$12:F69),0),"")</f>
        <v/>
      </c>
      <c r="G69" s="83" t="str">
        <f>IFERROR(VLOOKUP($H$2&amp;"_"&amp;$B69,HELPER,COLUMNS($B$12:G69),0),"")</f>
        <v/>
      </c>
      <c r="H69" s="83" t="str">
        <f>IFERROR(VLOOKUP($H$2&amp;"_"&amp;$B69,HELPER,COLUMNS($B$12:H69),0),"")</f>
        <v/>
      </c>
      <c r="I69" s="83" t="str">
        <f>IFERROR(VLOOKUP($H$2&amp;"_"&amp;$B69,HELPER,COLUMNS($B$12:I69),0),"")</f>
        <v/>
      </c>
      <c r="J69" s="83" t="str">
        <f>IFERROR(VLOOKUP($H$2&amp;"_"&amp;$B69,HELPER,COLUMNS($B$12:J69),0),"")</f>
        <v/>
      </c>
      <c r="K69" s="83" t="str">
        <f>IFERROR(VLOOKUP($H$2&amp;"_"&amp;$B69,HELPER,COLUMNS($B$12:K69),0),"")</f>
        <v/>
      </c>
      <c r="L69" s="83" t="str">
        <f>IFERROR(VLOOKUP($H$2&amp;"_"&amp;$B69,HELPER,COLUMNS($B$12:L69),0),"")</f>
        <v/>
      </c>
      <c r="M69" s="83" t="str">
        <f>IFERROR(VLOOKUP($H$2&amp;"_"&amp;$B69,HELPER,COLUMNS($B$12:M69),0),"")</f>
        <v/>
      </c>
      <c r="N69" s="83" t="str">
        <f>IFERROR(VLOOKUP($H$2&amp;"_"&amp;$B69,HELPER,COLUMNS($B$12:N69),0),"")</f>
        <v/>
      </c>
      <c r="O69" s="83" t="str">
        <f>IFERROR(VLOOKUP($H$2&amp;"_"&amp;$B69,HELPER,COLUMNS($B$12:O69),0),"")</f>
        <v/>
      </c>
      <c r="P69" s="83" t="str">
        <f>IFERROR(VLOOKUP($H$2&amp;"_"&amp;$B69,HELPER,COLUMNS($B$12:P69),0),"")</f>
        <v/>
      </c>
      <c r="Q69" s="83" t="str">
        <f>IFERROR(VLOOKUP($H$2&amp;"_"&amp;$B69,HELPER,COLUMNS($B$12:Q69),0),"")</f>
        <v/>
      </c>
      <c r="R69" s="83" t="str">
        <f>IFERROR(VLOOKUP($H$2&amp;"_"&amp;$B69,HELPER,COLUMNS($B$12:R69),0),"")</f>
        <v/>
      </c>
      <c r="S69" s="83" t="str">
        <f>IFERROR(VLOOKUP($H$2&amp;"_"&amp;$B69,HELPER,COLUMNS($B$12:S69),0),"")</f>
        <v/>
      </c>
      <c r="T69" s="83" t="str">
        <f>IFERROR(VLOOKUP($H$2&amp;"_"&amp;$B69,HELPER,COLUMNS($B$12:T69),0),"")</f>
        <v/>
      </c>
      <c r="U69" s="83" t="str">
        <f>IFERROR(VLOOKUP($H$2&amp;"_"&amp;$B69,HELPER,COLUMNS($B$12:U69),0),"")</f>
        <v/>
      </c>
      <c r="V69" s="83" t="str">
        <f>IFERROR(VLOOKUP($H$2&amp;"_"&amp;$B69,HELPER,COLUMNS($B$12:V69),0),"")</f>
        <v/>
      </c>
      <c r="W69" s="83" t="str">
        <f>IFERROR(VLOOKUP($H$2&amp;"_"&amp;$B69,HELPER,COLUMNS($B$12:W69),0),"")</f>
        <v/>
      </c>
      <c r="X69" s="83" t="str">
        <f>IFERROR(VLOOKUP($H$2&amp;"_"&amp;$B69,HELPER,COLUMNS($B$12:X69),0),"")</f>
        <v/>
      </c>
      <c r="Y69" s="83" t="str">
        <f>IFERROR(VLOOKUP($H$2&amp;"_"&amp;$B69,HELPER,COLUMNS($B$12:Y69),0),"")</f>
        <v/>
      </c>
      <c r="Z69" s="83" t="str">
        <f>IFERROR(VLOOKUP($H$2&amp;"_"&amp;$B69,HELPER,COLUMNS($B$12:Z69),0),"")</f>
        <v/>
      </c>
      <c r="AA69" s="83" t="str">
        <f>IFERROR(VLOOKUP($H$2&amp;"_"&amp;$B69,HELPER,COLUMNS($B$12:AA69),0),"")</f>
        <v/>
      </c>
      <c r="AB69" s="83" t="str">
        <f>IFERROR(VLOOKUP($H$2&amp;"_"&amp;$B69,HELPER,COLUMNS($B$12:AB69),0),"")</f>
        <v/>
      </c>
      <c r="AC69" s="83" t="str">
        <f>IFERROR(VLOOKUP($H$2&amp;"_"&amp;$B69,HELPER,COLUMNS($B$12:AC69),0),"")</f>
        <v/>
      </c>
      <c r="AD69" s="83" t="str">
        <f>IFERROR(VLOOKUP($H$2&amp;"_"&amp;$B69,HELPER,COLUMNS($B$12:AD69),0),"")</f>
        <v/>
      </c>
      <c r="AE69" s="83" t="str">
        <f>IFERROR(VLOOKUP($H$2&amp;"_"&amp;$B69,HELPER,COLUMNS($B$12:AE69),0),"")</f>
        <v/>
      </c>
      <c r="AF69" s="83" t="str">
        <f>IFERROR(VLOOKUP($H$2&amp;"_"&amp;$B69,HELPER,COLUMNS($B$12:AF69),0),"")</f>
        <v/>
      </c>
      <c r="AG69" s="83" t="str">
        <f>IFERROR(VLOOKUP($H$2&amp;"_"&amp;$B69,HELPER,COLUMNS($B$12:AG69),0),"")</f>
        <v/>
      </c>
      <c r="AH69" s="83" t="str">
        <f>IFERROR(VLOOKUP($H$2&amp;"_"&amp;$B69,HELPER,COLUMNS($B$12:AH69),0),"")</f>
        <v/>
      </c>
      <c r="AI69" s="83" t="str">
        <f>IFERROR(VLOOKUP($H$2&amp;"_"&amp;$B69,HELPER,COLUMNS($B$12:AI69),0),"")</f>
        <v/>
      </c>
      <c r="AJ69" s="83" t="str">
        <f>IFERROR(VLOOKUP($H$2&amp;"_"&amp;$B69,HELPER,COLUMNS($B$12:AJ69),0),"")</f>
        <v/>
      </c>
      <c r="AK69" s="83" t="str">
        <f>IFERROR(VLOOKUP($H$2&amp;"_"&amp;$B69,HELPER,COLUMNS($B$12:AK69),0),"")</f>
        <v/>
      </c>
      <c r="AL69" s="83" t="str">
        <f>IFERROR(VLOOKUP($H$2&amp;"_"&amp;$B69,HELPER,COLUMNS($B$12:AL69),0),"")</f>
        <v/>
      </c>
      <c r="AM69" s="83" t="str">
        <f>IFERROR(VLOOKUP($H$2&amp;"_"&amp;$B69,HELPER,COLUMNS($B$12:AM69),0),"")</f>
        <v/>
      </c>
      <c r="AN69" s="83" t="str">
        <f>IFERROR(VLOOKUP($H$2&amp;"_"&amp;$B69,HELPER,COLUMNS($B$12:AN69),0),"")</f>
        <v/>
      </c>
      <c r="AO69" s="83" t="str">
        <f>IFERROR(VLOOKUP($H$2&amp;"_"&amp;$B69,HELPER,COLUMNS($B$12:AO69),0),"")</f>
        <v/>
      </c>
      <c r="AP69" s="83" t="str">
        <f>IFERROR(VLOOKUP($H$2&amp;"_"&amp;$B69,HELPER,COLUMNS($B$12:AP69),0),"")</f>
        <v/>
      </c>
      <c r="AQ69" s="83" t="str">
        <f>IFERROR(VLOOKUP($H$2&amp;"_"&amp;$B69,HELPER,COLUMNS($B$12:AQ69),0),"")</f>
        <v/>
      </c>
      <c r="AR69" s="83" t="str">
        <f>IFERROR(VLOOKUP($H$2&amp;"_"&amp;$B69,HELPER,COLUMNS($B$12:AR69),0),"")</f>
        <v/>
      </c>
      <c r="AS69" s="83" t="str">
        <f>IFERROR(VLOOKUP($H$2&amp;"_"&amp;$B69,HELPER,COLUMNS($B$12:AS69),0),"")</f>
        <v/>
      </c>
      <c r="AT69" s="83" t="str">
        <f>IFERROR(VLOOKUP($H$2&amp;"_"&amp;$B69,HELPER,COLUMNS($B$12:AT69),0),"")</f>
        <v/>
      </c>
      <c r="AU69" s="83" t="str">
        <f>IFERROR(VLOOKUP($H$2&amp;"_"&amp;$B69,HELPER,COLUMNS($B$12:AU69),0),"")</f>
        <v/>
      </c>
      <c r="AV69" s="83" t="str">
        <f>IFERROR(VLOOKUP($H$2&amp;"_"&amp;$B69,HELPER,COLUMNS($B$12:AV69),0),"")</f>
        <v/>
      </c>
      <c r="AW69" s="83" t="str">
        <f>IFERROR(VLOOKUP($H$2&amp;"_"&amp;$B69,HELPER,COLUMNS($B$12:AW69),0),"")</f>
        <v/>
      </c>
      <c r="AX69" s="197" t="str">
        <f t="shared" si="26"/>
        <v/>
      </c>
    </row>
    <row r="70" spans="1:50" x14ac:dyDescent="0.3">
      <c r="A70" s="37">
        <f t="shared" si="25"/>
        <v>0</v>
      </c>
      <c r="B70" s="210">
        <v>59</v>
      </c>
      <c r="C70" s="433" t="str">
        <f t="shared" si="27"/>
        <v/>
      </c>
      <c r="D70" s="279" t="str">
        <f>IFERROR(VLOOKUP($H$2&amp;"_"&amp;$B70,HELPER,COLUMNS($B$12:D70),0),"")</f>
        <v/>
      </c>
      <c r="E70" s="83" t="str">
        <f>IFERROR(VLOOKUP($H$2&amp;"_"&amp;$B70,HELPER,COLUMNS($B$12:E70),0),"")</f>
        <v/>
      </c>
      <c r="F70" s="83" t="str">
        <f>IFERROR(VLOOKUP($H$2&amp;"_"&amp;$B70,HELPER,COLUMNS($B$12:F70),0),"")</f>
        <v/>
      </c>
      <c r="G70" s="83" t="str">
        <f>IFERROR(VLOOKUP($H$2&amp;"_"&amp;$B70,HELPER,COLUMNS($B$12:G70),0),"")</f>
        <v/>
      </c>
      <c r="H70" s="83" t="str">
        <f>IFERROR(VLOOKUP($H$2&amp;"_"&amp;$B70,HELPER,COLUMNS($B$12:H70),0),"")</f>
        <v/>
      </c>
      <c r="I70" s="83" t="str">
        <f>IFERROR(VLOOKUP($H$2&amp;"_"&amp;$B70,HELPER,COLUMNS($B$12:I70),0),"")</f>
        <v/>
      </c>
      <c r="J70" s="83" t="str">
        <f>IFERROR(VLOOKUP($H$2&amp;"_"&amp;$B70,HELPER,COLUMNS($B$12:J70),0),"")</f>
        <v/>
      </c>
      <c r="K70" s="83" t="str">
        <f>IFERROR(VLOOKUP($H$2&amp;"_"&amp;$B70,HELPER,COLUMNS($B$12:K70),0),"")</f>
        <v/>
      </c>
      <c r="L70" s="83" t="str">
        <f>IFERROR(VLOOKUP($H$2&amp;"_"&amp;$B70,HELPER,COLUMNS($B$12:L70),0),"")</f>
        <v/>
      </c>
      <c r="M70" s="83" t="str">
        <f>IFERROR(VLOOKUP($H$2&amp;"_"&amp;$B70,HELPER,COLUMNS($B$12:M70),0),"")</f>
        <v/>
      </c>
      <c r="N70" s="83" t="str">
        <f>IFERROR(VLOOKUP($H$2&amp;"_"&amp;$B70,HELPER,COLUMNS($B$12:N70),0),"")</f>
        <v/>
      </c>
      <c r="O70" s="83" t="str">
        <f>IFERROR(VLOOKUP($H$2&amp;"_"&amp;$B70,HELPER,COLUMNS($B$12:O70),0),"")</f>
        <v/>
      </c>
      <c r="P70" s="83" t="str">
        <f>IFERROR(VLOOKUP($H$2&amp;"_"&amp;$B70,HELPER,COLUMNS($B$12:P70),0),"")</f>
        <v/>
      </c>
      <c r="Q70" s="83" t="str">
        <f>IFERROR(VLOOKUP($H$2&amp;"_"&amp;$B70,HELPER,COLUMNS($B$12:Q70),0),"")</f>
        <v/>
      </c>
      <c r="R70" s="83" t="str">
        <f>IFERROR(VLOOKUP($H$2&amp;"_"&amp;$B70,HELPER,COLUMNS($B$12:R70),0),"")</f>
        <v/>
      </c>
      <c r="S70" s="83" t="str">
        <f>IFERROR(VLOOKUP($H$2&amp;"_"&amp;$B70,HELPER,COLUMNS($B$12:S70),0),"")</f>
        <v/>
      </c>
      <c r="T70" s="83" t="str">
        <f>IFERROR(VLOOKUP($H$2&amp;"_"&amp;$B70,HELPER,COLUMNS($B$12:T70),0),"")</f>
        <v/>
      </c>
      <c r="U70" s="83" t="str">
        <f>IFERROR(VLOOKUP($H$2&amp;"_"&amp;$B70,HELPER,COLUMNS($B$12:U70),0),"")</f>
        <v/>
      </c>
      <c r="V70" s="83" t="str">
        <f>IFERROR(VLOOKUP($H$2&amp;"_"&amp;$B70,HELPER,COLUMNS($B$12:V70),0),"")</f>
        <v/>
      </c>
      <c r="W70" s="83" t="str">
        <f>IFERROR(VLOOKUP($H$2&amp;"_"&amp;$B70,HELPER,COLUMNS($B$12:W70),0),"")</f>
        <v/>
      </c>
      <c r="X70" s="83" t="str">
        <f>IFERROR(VLOOKUP($H$2&amp;"_"&amp;$B70,HELPER,COLUMNS($B$12:X70),0),"")</f>
        <v/>
      </c>
      <c r="Y70" s="83" t="str">
        <f>IFERROR(VLOOKUP($H$2&amp;"_"&amp;$B70,HELPER,COLUMNS($B$12:Y70),0),"")</f>
        <v/>
      </c>
      <c r="Z70" s="83" t="str">
        <f>IFERROR(VLOOKUP($H$2&amp;"_"&amp;$B70,HELPER,COLUMNS($B$12:Z70),0),"")</f>
        <v/>
      </c>
      <c r="AA70" s="83" t="str">
        <f>IFERROR(VLOOKUP($H$2&amp;"_"&amp;$B70,HELPER,COLUMNS($B$12:AA70),0),"")</f>
        <v/>
      </c>
      <c r="AB70" s="83" t="str">
        <f>IFERROR(VLOOKUP($H$2&amp;"_"&amp;$B70,HELPER,COLUMNS($B$12:AB70),0),"")</f>
        <v/>
      </c>
      <c r="AC70" s="83" t="str">
        <f>IFERROR(VLOOKUP($H$2&amp;"_"&amp;$B70,HELPER,COLUMNS($B$12:AC70),0),"")</f>
        <v/>
      </c>
      <c r="AD70" s="83" t="str">
        <f>IFERROR(VLOOKUP($H$2&amp;"_"&amp;$B70,HELPER,COLUMNS($B$12:AD70),0),"")</f>
        <v/>
      </c>
      <c r="AE70" s="83" t="str">
        <f>IFERROR(VLOOKUP($H$2&amp;"_"&amp;$B70,HELPER,COLUMNS($B$12:AE70),0),"")</f>
        <v/>
      </c>
      <c r="AF70" s="83" t="str">
        <f>IFERROR(VLOOKUP($H$2&amp;"_"&amp;$B70,HELPER,COLUMNS($B$12:AF70),0),"")</f>
        <v/>
      </c>
      <c r="AG70" s="83" t="str">
        <f>IFERROR(VLOOKUP($H$2&amp;"_"&amp;$B70,HELPER,COLUMNS($B$12:AG70),0),"")</f>
        <v/>
      </c>
      <c r="AH70" s="83" t="str">
        <f>IFERROR(VLOOKUP($H$2&amp;"_"&amp;$B70,HELPER,COLUMNS($B$12:AH70),0),"")</f>
        <v/>
      </c>
      <c r="AI70" s="83" t="str">
        <f>IFERROR(VLOOKUP($H$2&amp;"_"&amp;$B70,HELPER,COLUMNS($B$12:AI70),0),"")</f>
        <v/>
      </c>
      <c r="AJ70" s="83" t="str">
        <f>IFERROR(VLOOKUP($H$2&amp;"_"&amp;$B70,HELPER,COLUMNS($B$12:AJ70),0),"")</f>
        <v/>
      </c>
      <c r="AK70" s="83" t="str">
        <f>IFERROR(VLOOKUP($H$2&amp;"_"&amp;$B70,HELPER,COLUMNS($B$12:AK70),0),"")</f>
        <v/>
      </c>
      <c r="AL70" s="83" t="str">
        <f>IFERROR(VLOOKUP($H$2&amp;"_"&amp;$B70,HELPER,COLUMNS($B$12:AL70),0),"")</f>
        <v/>
      </c>
      <c r="AM70" s="83" t="str">
        <f>IFERROR(VLOOKUP($H$2&amp;"_"&amp;$B70,HELPER,COLUMNS($B$12:AM70),0),"")</f>
        <v/>
      </c>
      <c r="AN70" s="83" t="str">
        <f>IFERROR(VLOOKUP($H$2&amp;"_"&amp;$B70,HELPER,COLUMNS($B$12:AN70),0),"")</f>
        <v/>
      </c>
      <c r="AO70" s="83" t="str">
        <f>IFERROR(VLOOKUP($H$2&amp;"_"&amp;$B70,HELPER,COLUMNS($B$12:AO70),0),"")</f>
        <v/>
      </c>
      <c r="AP70" s="83" t="str">
        <f>IFERROR(VLOOKUP($H$2&amp;"_"&amp;$B70,HELPER,COLUMNS($B$12:AP70),0),"")</f>
        <v/>
      </c>
      <c r="AQ70" s="83" t="str">
        <f>IFERROR(VLOOKUP($H$2&amp;"_"&amp;$B70,HELPER,COLUMNS($B$12:AQ70),0),"")</f>
        <v/>
      </c>
      <c r="AR70" s="83" t="str">
        <f>IFERROR(VLOOKUP($H$2&amp;"_"&amp;$B70,HELPER,COLUMNS($B$12:AR70),0),"")</f>
        <v/>
      </c>
      <c r="AS70" s="83" t="str">
        <f>IFERROR(VLOOKUP($H$2&amp;"_"&amp;$B70,HELPER,COLUMNS($B$12:AS70),0),"")</f>
        <v/>
      </c>
      <c r="AT70" s="83" t="str">
        <f>IFERROR(VLOOKUP($H$2&amp;"_"&amp;$B70,HELPER,COLUMNS($B$12:AT70),0),"")</f>
        <v/>
      </c>
      <c r="AU70" s="83" t="str">
        <f>IFERROR(VLOOKUP($H$2&amp;"_"&amp;$B70,HELPER,COLUMNS($B$12:AU70),0),"")</f>
        <v/>
      </c>
      <c r="AV70" s="83" t="str">
        <f>IFERROR(VLOOKUP($H$2&amp;"_"&amp;$B70,HELPER,COLUMNS($B$12:AV70),0),"")</f>
        <v/>
      </c>
      <c r="AW70" s="83" t="str">
        <f>IFERROR(VLOOKUP($H$2&amp;"_"&amp;$B70,HELPER,COLUMNS($B$12:AW70),0),"")</f>
        <v/>
      </c>
      <c r="AX70" s="197" t="str">
        <f t="shared" si="26"/>
        <v/>
      </c>
    </row>
    <row r="71" spans="1:50" x14ac:dyDescent="0.3">
      <c r="A71" s="37">
        <f t="shared" si="25"/>
        <v>0</v>
      </c>
      <c r="B71" s="210">
        <v>60</v>
      </c>
      <c r="C71" s="433" t="str">
        <f t="shared" si="27"/>
        <v/>
      </c>
      <c r="D71" s="279" t="str">
        <f>IFERROR(VLOOKUP($H$2&amp;"_"&amp;$B71,HELPER,COLUMNS($B$12:D71),0),"")</f>
        <v/>
      </c>
      <c r="E71" s="83" t="str">
        <f>IFERROR(VLOOKUP($H$2&amp;"_"&amp;$B71,HELPER,COLUMNS($B$12:E71),0),"")</f>
        <v/>
      </c>
      <c r="F71" s="83" t="str">
        <f>IFERROR(VLOOKUP($H$2&amp;"_"&amp;$B71,HELPER,COLUMNS($B$12:F71),0),"")</f>
        <v/>
      </c>
      <c r="G71" s="83" t="str">
        <f>IFERROR(VLOOKUP($H$2&amp;"_"&amp;$B71,HELPER,COLUMNS($B$12:G71),0),"")</f>
        <v/>
      </c>
      <c r="H71" s="83" t="str">
        <f>IFERROR(VLOOKUP($H$2&amp;"_"&amp;$B71,HELPER,COLUMNS($B$12:H71),0),"")</f>
        <v/>
      </c>
      <c r="I71" s="83" t="str">
        <f>IFERROR(VLOOKUP($H$2&amp;"_"&amp;$B71,HELPER,COLUMNS($B$12:I71),0),"")</f>
        <v/>
      </c>
      <c r="J71" s="83" t="str">
        <f>IFERROR(VLOOKUP($H$2&amp;"_"&amp;$B71,HELPER,COLUMNS($B$12:J71),0),"")</f>
        <v/>
      </c>
      <c r="K71" s="83" t="str">
        <f>IFERROR(VLOOKUP($H$2&amp;"_"&amp;$B71,HELPER,COLUMNS($B$12:K71),0),"")</f>
        <v/>
      </c>
      <c r="L71" s="83" t="str">
        <f>IFERROR(VLOOKUP($H$2&amp;"_"&amp;$B71,HELPER,COLUMNS($B$12:L71),0),"")</f>
        <v/>
      </c>
      <c r="M71" s="83" t="str">
        <f>IFERROR(VLOOKUP($H$2&amp;"_"&amp;$B71,HELPER,COLUMNS($B$12:M71),0),"")</f>
        <v/>
      </c>
      <c r="N71" s="83" t="str">
        <f>IFERROR(VLOOKUP($H$2&amp;"_"&amp;$B71,HELPER,COLUMNS($B$12:N71),0),"")</f>
        <v/>
      </c>
      <c r="O71" s="83" t="str">
        <f>IFERROR(VLOOKUP($H$2&amp;"_"&amp;$B71,HELPER,COLUMNS($B$12:O71),0),"")</f>
        <v/>
      </c>
      <c r="P71" s="83" t="str">
        <f>IFERROR(VLOOKUP($H$2&amp;"_"&amp;$B71,HELPER,COLUMNS($B$12:P71),0),"")</f>
        <v/>
      </c>
      <c r="Q71" s="83" t="str">
        <f>IFERROR(VLOOKUP($H$2&amp;"_"&amp;$B71,HELPER,COLUMNS($B$12:Q71),0),"")</f>
        <v/>
      </c>
      <c r="R71" s="83" t="str">
        <f>IFERROR(VLOOKUP($H$2&amp;"_"&amp;$B71,HELPER,COLUMNS($B$12:R71),0),"")</f>
        <v/>
      </c>
      <c r="S71" s="83" t="str">
        <f>IFERROR(VLOOKUP($H$2&amp;"_"&amp;$B71,HELPER,COLUMNS($B$12:S71),0),"")</f>
        <v/>
      </c>
      <c r="T71" s="83" t="str">
        <f>IFERROR(VLOOKUP($H$2&amp;"_"&amp;$B71,HELPER,COLUMNS($B$12:T71),0),"")</f>
        <v/>
      </c>
      <c r="U71" s="83" t="str">
        <f>IFERROR(VLOOKUP($H$2&amp;"_"&amp;$B71,HELPER,COLUMNS($B$12:U71),0),"")</f>
        <v/>
      </c>
      <c r="V71" s="83" t="str">
        <f>IFERROR(VLOOKUP($H$2&amp;"_"&amp;$B71,HELPER,COLUMNS($B$12:V71),0),"")</f>
        <v/>
      </c>
      <c r="W71" s="83" t="str">
        <f>IFERROR(VLOOKUP($H$2&amp;"_"&amp;$B71,HELPER,COLUMNS($B$12:W71),0),"")</f>
        <v/>
      </c>
      <c r="X71" s="83" t="str">
        <f>IFERROR(VLOOKUP($H$2&amp;"_"&amp;$B71,HELPER,COLUMNS($B$12:X71),0),"")</f>
        <v/>
      </c>
      <c r="Y71" s="83" t="str">
        <f>IFERROR(VLOOKUP($H$2&amp;"_"&amp;$B71,HELPER,COLUMNS($B$12:Y71),0),"")</f>
        <v/>
      </c>
      <c r="Z71" s="83" t="str">
        <f>IFERROR(VLOOKUP($H$2&amp;"_"&amp;$B71,HELPER,COLUMNS($B$12:Z71),0),"")</f>
        <v/>
      </c>
      <c r="AA71" s="83" t="str">
        <f>IFERROR(VLOOKUP($H$2&amp;"_"&amp;$B71,HELPER,COLUMNS($B$12:AA71),0),"")</f>
        <v/>
      </c>
      <c r="AB71" s="83" t="str">
        <f>IFERROR(VLOOKUP($H$2&amp;"_"&amp;$B71,HELPER,COLUMNS($B$12:AB71),0),"")</f>
        <v/>
      </c>
      <c r="AC71" s="83" t="str">
        <f>IFERROR(VLOOKUP($H$2&amp;"_"&amp;$B71,HELPER,COLUMNS($B$12:AC71),0),"")</f>
        <v/>
      </c>
      <c r="AD71" s="83" t="str">
        <f>IFERROR(VLOOKUP($H$2&amp;"_"&amp;$B71,HELPER,COLUMNS($B$12:AD71),0),"")</f>
        <v/>
      </c>
      <c r="AE71" s="83" t="str">
        <f>IFERROR(VLOOKUP($H$2&amp;"_"&amp;$B71,HELPER,COLUMNS($B$12:AE71),0),"")</f>
        <v/>
      </c>
      <c r="AF71" s="83" t="str">
        <f>IFERROR(VLOOKUP($H$2&amp;"_"&amp;$B71,HELPER,COLUMNS($B$12:AF71),0),"")</f>
        <v/>
      </c>
      <c r="AG71" s="83" t="str">
        <f>IFERROR(VLOOKUP($H$2&amp;"_"&amp;$B71,HELPER,COLUMNS($B$12:AG71),0),"")</f>
        <v/>
      </c>
      <c r="AH71" s="83" t="str">
        <f>IFERROR(VLOOKUP($H$2&amp;"_"&amp;$B71,HELPER,COLUMNS($B$12:AH71),0),"")</f>
        <v/>
      </c>
      <c r="AI71" s="83" t="str">
        <f>IFERROR(VLOOKUP($H$2&amp;"_"&amp;$B71,HELPER,COLUMNS($B$12:AI71),0),"")</f>
        <v/>
      </c>
      <c r="AJ71" s="83" t="str">
        <f>IFERROR(VLOOKUP($H$2&amp;"_"&amp;$B71,HELPER,COLUMNS($B$12:AJ71),0),"")</f>
        <v/>
      </c>
      <c r="AK71" s="83" t="str">
        <f>IFERROR(VLOOKUP($H$2&amp;"_"&amp;$B71,HELPER,COLUMNS($B$12:AK71),0),"")</f>
        <v/>
      </c>
      <c r="AL71" s="83" t="str">
        <f>IFERROR(VLOOKUP($H$2&amp;"_"&amp;$B71,HELPER,COLUMNS($B$12:AL71),0),"")</f>
        <v/>
      </c>
      <c r="AM71" s="83" t="str">
        <f>IFERROR(VLOOKUP($H$2&amp;"_"&amp;$B71,HELPER,COLUMNS($B$12:AM71),0),"")</f>
        <v/>
      </c>
      <c r="AN71" s="83" t="str">
        <f>IFERROR(VLOOKUP($H$2&amp;"_"&amp;$B71,HELPER,COLUMNS($B$12:AN71),0),"")</f>
        <v/>
      </c>
      <c r="AO71" s="83" t="str">
        <f>IFERROR(VLOOKUP($H$2&amp;"_"&amp;$B71,HELPER,COLUMNS($B$12:AO71),0),"")</f>
        <v/>
      </c>
      <c r="AP71" s="83" t="str">
        <f>IFERROR(VLOOKUP($H$2&amp;"_"&amp;$B71,HELPER,COLUMNS($B$12:AP71),0),"")</f>
        <v/>
      </c>
      <c r="AQ71" s="83" t="str">
        <f>IFERROR(VLOOKUP($H$2&amp;"_"&amp;$B71,HELPER,COLUMNS($B$12:AQ71),0),"")</f>
        <v/>
      </c>
      <c r="AR71" s="83" t="str">
        <f>IFERROR(VLOOKUP($H$2&amp;"_"&amp;$B71,HELPER,COLUMNS($B$12:AR71),0),"")</f>
        <v/>
      </c>
      <c r="AS71" s="83" t="str">
        <f>IFERROR(VLOOKUP($H$2&amp;"_"&amp;$B71,HELPER,COLUMNS($B$12:AS71),0),"")</f>
        <v/>
      </c>
      <c r="AT71" s="83" t="str">
        <f>IFERROR(VLOOKUP($H$2&amp;"_"&amp;$B71,HELPER,COLUMNS($B$12:AT71),0),"")</f>
        <v/>
      </c>
      <c r="AU71" s="83" t="str">
        <f>IFERROR(VLOOKUP($H$2&amp;"_"&amp;$B71,HELPER,COLUMNS($B$12:AU71),0),"")</f>
        <v/>
      </c>
      <c r="AV71" s="83" t="str">
        <f>IFERROR(VLOOKUP($H$2&amp;"_"&amp;$B71,HELPER,COLUMNS($B$12:AV71),0),"")</f>
        <v/>
      </c>
      <c r="AW71" s="83" t="str">
        <f>IFERROR(VLOOKUP($H$2&amp;"_"&amp;$B71,HELPER,COLUMNS($B$12:AW71),0),"")</f>
        <v/>
      </c>
      <c r="AX71" s="197" t="str">
        <f t="shared" si="26"/>
        <v/>
      </c>
    </row>
    <row r="72" spans="1:50" x14ac:dyDescent="0.3">
      <c r="A72" s="37">
        <f t="shared" si="25"/>
        <v>0</v>
      </c>
      <c r="B72" s="210">
        <v>61</v>
      </c>
      <c r="C72" s="433" t="str">
        <f t="shared" si="27"/>
        <v/>
      </c>
      <c r="D72" s="279" t="str">
        <f>IFERROR(VLOOKUP($H$2&amp;"_"&amp;$B72,HELPER,COLUMNS($B$12:D72),0),"")</f>
        <v/>
      </c>
      <c r="E72" s="83" t="str">
        <f>IFERROR(VLOOKUP($H$2&amp;"_"&amp;$B72,HELPER,COLUMNS($B$12:E72),0),"")</f>
        <v/>
      </c>
      <c r="F72" s="83" t="str">
        <f>IFERROR(VLOOKUP($H$2&amp;"_"&amp;$B72,HELPER,COLUMNS($B$12:F72),0),"")</f>
        <v/>
      </c>
      <c r="G72" s="83" t="str">
        <f>IFERROR(VLOOKUP($H$2&amp;"_"&amp;$B72,HELPER,COLUMNS($B$12:G72),0),"")</f>
        <v/>
      </c>
      <c r="H72" s="83" t="str">
        <f>IFERROR(VLOOKUP($H$2&amp;"_"&amp;$B72,HELPER,COLUMNS($B$12:H72),0),"")</f>
        <v/>
      </c>
      <c r="I72" s="83" t="str">
        <f>IFERROR(VLOOKUP($H$2&amp;"_"&amp;$B72,HELPER,COLUMNS($B$12:I72),0),"")</f>
        <v/>
      </c>
      <c r="J72" s="83" t="str">
        <f>IFERROR(VLOOKUP($H$2&amp;"_"&amp;$B72,HELPER,COLUMNS($B$12:J72),0),"")</f>
        <v/>
      </c>
      <c r="K72" s="83" t="str">
        <f>IFERROR(VLOOKUP($H$2&amp;"_"&amp;$B72,HELPER,COLUMNS($B$12:K72),0),"")</f>
        <v/>
      </c>
      <c r="L72" s="83" t="str">
        <f>IFERROR(VLOOKUP($H$2&amp;"_"&amp;$B72,HELPER,COLUMNS($B$12:L72),0),"")</f>
        <v/>
      </c>
      <c r="M72" s="83" t="str">
        <f>IFERROR(VLOOKUP($H$2&amp;"_"&amp;$B72,HELPER,COLUMNS($B$12:M72),0),"")</f>
        <v/>
      </c>
      <c r="N72" s="83" t="str">
        <f>IFERROR(VLOOKUP($H$2&amp;"_"&amp;$B72,HELPER,COLUMNS($B$12:N72),0),"")</f>
        <v/>
      </c>
      <c r="O72" s="83" t="str">
        <f>IFERROR(VLOOKUP($H$2&amp;"_"&amp;$B72,HELPER,COLUMNS($B$12:O72),0),"")</f>
        <v/>
      </c>
      <c r="P72" s="83" t="str">
        <f>IFERROR(VLOOKUP($H$2&amp;"_"&amp;$B72,HELPER,COLUMNS($B$12:P72),0),"")</f>
        <v/>
      </c>
      <c r="Q72" s="83" t="str">
        <f>IFERROR(VLOOKUP($H$2&amp;"_"&amp;$B72,HELPER,COLUMNS($B$12:Q72),0),"")</f>
        <v/>
      </c>
      <c r="R72" s="83" t="str">
        <f>IFERROR(VLOOKUP($H$2&amp;"_"&amp;$B72,HELPER,COLUMNS($B$12:R72),0),"")</f>
        <v/>
      </c>
      <c r="S72" s="83" t="str">
        <f>IFERROR(VLOOKUP($H$2&amp;"_"&amp;$B72,HELPER,COLUMNS($B$12:S72),0),"")</f>
        <v/>
      </c>
      <c r="T72" s="83" t="str">
        <f>IFERROR(VLOOKUP($H$2&amp;"_"&amp;$B72,HELPER,COLUMNS($B$12:T72),0),"")</f>
        <v/>
      </c>
      <c r="U72" s="83" t="str">
        <f>IFERROR(VLOOKUP($H$2&amp;"_"&amp;$B72,HELPER,COLUMNS($B$12:U72),0),"")</f>
        <v/>
      </c>
      <c r="V72" s="83" t="str">
        <f>IFERROR(VLOOKUP($H$2&amp;"_"&amp;$B72,HELPER,COLUMNS($B$12:V72),0),"")</f>
        <v/>
      </c>
      <c r="W72" s="83" t="str">
        <f>IFERROR(VLOOKUP($H$2&amp;"_"&amp;$B72,HELPER,COLUMNS($B$12:W72),0),"")</f>
        <v/>
      </c>
      <c r="X72" s="83" t="str">
        <f>IFERROR(VLOOKUP($H$2&amp;"_"&amp;$B72,HELPER,COLUMNS($B$12:X72),0),"")</f>
        <v/>
      </c>
      <c r="Y72" s="83" t="str">
        <f>IFERROR(VLOOKUP($H$2&amp;"_"&amp;$B72,HELPER,COLUMNS($B$12:Y72),0),"")</f>
        <v/>
      </c>
      <c r="Z72" s="83" t="str">
        <f>IFERROR(VLOOKUP($H$2&amp;"_"&amp;$B72,HELPER,COLUMNS($B$12:Z72),0),"")</f>
        <v/>
      </c>
      <c r="AA72" s="83" t="str">
        <f>IFERROR(VLOOKUP($H$2&amp;"_"&amp;$B72,HELPER,COLUMNS($B$12:AA72),0),"")</f>
        <v/>
      </c>
      <c r="AB72" s="83" t="str">
        <f>IFERROR(VLOOKUP($H$2&amp;"_"&amp;$B72,HELPER,COLUMNS($B$12:AB72),0),"")</f>
        <v/>
      </c>
      <c r="AC72" s="83" t="str">
        <f>IFERROR(VLOOKUP($H$2&amp;"_"&amp;$B72,HELPER,COLUMNS($B$12:AC72),0),"")</f>
        <v/>
      </c>
      <c r="AD72" s="83" t="str">
        <f>IFERROR(VLOOKUP($H$2&amp;"_"&amp;$B72,HELPER,COLUMNS($B$12:AD72),0),"")</f>
        <v/>
      </c>
      <c r="AE72" s="83" t="str">
        <f>IFERROR(VLOOKUP($H$2&amp;"_"&amp;$B72,HELPER,COLUMNS($B$12:AE72),0),"")</f>
        <v/>
      </c>
      <c r="AF72" s="83" t="str">
        <f>IFERROR(VLOOKUP($H$2&amp;"_"&amp;$B72,HELPER,COLUMNS($B$12:AF72),0),"")</f>
        <v/>
      </c>
      <c r="AG72" s="83" t="str">
        <f>IFERROR(VLOOKUP($H$2&amp;"_"&amp;$B72,HELPER,COLUMNS($B$12:AG72),0),"")</f>
        <v/>
      </c>
      <c r="AH72" s="83" t="str">
        <f>IFERROR(VLOOKUP($H$2&amp;"_"&amp;$B72,HELPER,COLUMNS($B$12:AH72),0),"")</f>
        <v/>
      </c>
      <c r="AI72" s="83" t="str">
        <f>IFERROR(VLOOKUP($H$2&amp;"_"&amp;$B72,HELPER,COLUMNS($B$12:AI72),0),"")</f>
        <v/>
      </c>
      <c r="AJ72" s="83" t="str">
        <f>IFERROR(VLOOKUP($H$2&amp;"_"&amp;$B72,HELPER,COLUMNS($B$12:AJ72),0),"")</f>
        <v/>
      </c>
      <c r="AK72" s="83" t="str">
        <f>IFERROR(VLOOKUP($H$2&amp;"_"&amp;$B72,HELPER,COLUMNS($B$12:AK72),0),"")</f>
        <v/>
      </c>
      <c r="AL72" s="83" t="str">
        <f>IFERROR(VLOOKUP($H$2&amp;"_"&amp;$B72,HELPER,COLUMNS($B$12:AL72),0),"")</f>
        <v/>
      </c>
      <c r="AM72" s="83" t="str">
        <f>IFERROR(VLOOKUP($H$2&amp;"_"&amp;$B72,HELPER,COLUMNS($B$12:AM72),0),"")</f>
        <v/>
      </c>
      <c r="AN72" s="83" t="str">
        <f>IFERROR(VLOOKUP($H$2&amp;"_"&amp;$B72,HELPER,COLUMNS($B$12:AN72),0),"")</f>
        <v/>
      </c>
      <c r="AO72" s="83" t="str">
        <f>IFERROR(VLOOKUP($H$2&amp;"_"&amp;$B72,HELPER,COLUMNS($B$12:AO72),0),"")</f>
        <v/>
      </c>
      <c r="AP72" s="83" t="str">
        <f>IFERROR(VLOOKUP($H$2&amp;"_"&amp;$B72,HELPER,COLUMNS($B$12:AP72),0),"")</f>
        <v/>
      </c>
      <c r="AQ72" s="83" t="str">
        <f>IFERROR(VLOOKUP($H$2&amp;"_"&amp;$B72,HELPER,COLUMNS($B$12:AQ72),0),"")</f>
        <v/>
      </c>
      <c r="AR72" s="83" t="str">
        <f>IFERROR(VLOOKUP($H$2&amp;"_"&amp;$B72,HELPER,COLUMNS($B$12:AR72),0),"")</f>
        <v/>
      </c>
      <c r="AS72" s="83" t="str">
        <f>IFERROR(VLOOKUP($H$2&amp;"_"&amp;$B72,HELPER,COLUMNS($B$12:AS72),0),"")</f>
        <v/>
      </c>
      <c r="AT72" s="83" t="str">
        <f>IFERROR(VLOOKUP($H$2&amp;"_"&amp;$B72,HELPER,COLUMNS($B$12:AT72),0),"")</f>
        <v/>
      </c>
      <c r="AU72" s="83" t="str">
        <f>IFERROR(VLOOKUP($H$2&amp;"_"&amp;$B72,HELPER,COLUMNS($B$12:AU72),0),"")</f>
        <v/>
      </c>
      <c r="AV72" s="83" t="str">
        <f>IFERROR(VLOOKUP($H$2&amp;"_"&amp;$B72,HELPER,COLUMNS($B$12:AV72),0),"")</f>
        <v/>
      </c>
      <c r="AW72" s="83" t="str">
        <f>IFERROR(VLOOKUP($H$2&amp;"_"&amp;$B72,HELPER,COLUMNS($B$12:AW72),0),"")</f>
        <v/>
      </c>
      <c r="AX72" s="197" t="str">
        <f t="shared" si="26"/>
        <v/>
      </c>
    </row>
    <row r="73" spans="1:50" x14ac:dyDescent="0.3">
      <c r="A73" s="37">
        <f t="shared" si="25"/>
        <v>0</v>
      </c>
      <c r="B73" s="210">
        <v>62</v>
      </c>
      <c r="C73" s="433" t="str">
        <f t="shared" si="27"/>
        <v/>
      </c>
      <c r="D73" s="279" t="str">
        <f>IFERROR(VLOOKUP($H$2&amp;"_"&amp;$B73,HELPER,COLUMNS($B$12:D73),0),"")</f>
        <v/>
      </c>
      <c r="E73" s="83" t="str">
        <f>IFERROR(VLOOKUP($H$2&amp;"_"&amp;$B73,HELPER,COLUMNS($B$12:E73),0),"")</f>
        <v/>
      </c>
      <c r="F73" s="83" t="str">
        <f>IFERROR(VLOOKUP($H$2&amp;"_"&amp;$B73,HELPER,COLUMNS($B$12:F73),0),"")</f>
        <v/>
      </c>
      <c r="G73" s="83" t="str">
        <f>IFERROR(VLOOKUP($H$2&amp;"_"&amp;$B73,HELPER,COLUMNS($B$12:G73),0),"")</f>
        <v/>
      </c>
      <c r="H73" s="83" t="str">
        <f>IFERROR(VLOOKUP($H$2&amp;"_"&amp;$B73,HELPER,COLUMNS($B$12:H73),0),"")</f>
        <v/>
      </c>
      <c r="I73" s="83" t="str">
        <f>IFERROR(VLOOKUP($H$2&amp;"_"&amp;$B73,HELPER,COLUMNS($B$12:I73),0),"")</f>
        <v/>
      </c>
      <c r="J73" s="83" t="str">
        <f>IFERROR(VLOOKUP($H$2&amp;"_"&amp;$B73,HELPER,COLUMNS($B$12:J73),0),"")</f>
        <v/>
      </c>
      <c r="K73" s="83" t="str">
        <f>IFERROR(VLOOKUP($H$2&amp;"_"&amp;$B73,HELPER,COLUMNS($B$12:K73),0),"")</f>
        <v/>
      </c>
      <c r="L73" s="83" t="str">
        <f>IFERROR(VLOOKUP($H$2&amp;"_"&amp;$B73,HELPER,COLUMNS($B$12:L73),0),"")</f>
        <v/>
      </c>
      <c r="M73" s="83" t="str">
        <f>IFERROR(VLOOKUP($H$2&amp;"_"&amp;$B73,HELPER,COLUMNS($B$12:M73),0),"")</f>
        <v/>
      </c>
      <c r="N73" s="83" t="str">
        <f>IFERROR(VLOOKUP($H$2&amp;"_"&amp;$B73,HELPER,COLUMNS($B$12:N73),0),"")</f>
        <v/>
      </c>
      <c r="O73" s="83" t="str">
        <f>IFERROR(VLOOKUP($H$2&amp;"_"&amp;$B73,HELPER,COLUMNS($B$12:O73),0),"")</f>
        <v/>
      </c>
      <c r="P73" s="83" t="str">
        <f>IFERROR(VLOOKUP($H$2&amp;"_"&amp;$B73,HELPER,COLUMNS($B$12:P73),0),"")</f>
        <v/>
      </c>
      <c r="Q73" s="83" t="str">
        <f>IFERROR(VLOOKUP($H$2&amp;"_"&amp;$B73,HELPER,COLUMNS($B$12:Q73),0),"")</f>
        <v/>
      </c>
      <c r="R73" s="83" t="str">
        <f>IFERROR(VLOOKUP($H$2&amp;"_"&amp;$B73,HELPER,COLUMNS($B$12:R73),0),"")</f>
        <v/>
      </c>
      <c r="S73" s="83" t="str">
        <f>IFERROR(VLOOKUP($H$2&amp;"_"&amp;$B73,HELPER,COLUMNS($B$12:S73),0),"")</f>
        <v/>
      </c>
      <c r="T73" s="83" t="str">
        <f>IFERROR(VLOOKUP($H$2&amp;"_"&amp;$B73,HELPER,COLUMNS($B$12:T73),0),"")</f>
        <v/>
      </c>
      <c r="U73" s="83" t="str">
        <f>IFERROR(VLOOKUP($H$2&amp;"_"&amp;$B73,HELPER,COLUMNS($B$12:U73),0),"")</f>
        <v/>
      </c>
      <c r="V73" s="83" t="str">
        <f>IFERROR(VLOOKUP($H$2&amp;"_"&amp;$B73,HELPER,COLUMNS($B$12:V73),0),"")</f>
        <v/>
      </c>
      <c r="W73" s="83" t="str">
        <f>IFERROR(VLOOKUP($H$2&amp;"_"&amp;$B73,HELPER,COLUMNS($B$12:W73),0),"")</f>
        <v/>
      </c>
      <c r="X73" s="83" t="str">
        <f>IFERROR(VLOOKUP($H$2&amp;"_"&amp;$B73,HELPER,COLUMNS($B$12:X73),0),"")</f>
        <v/>
      </c>
      <c r="Y73" s="83" t="str">
        <f>IFERROR(VLOOKUP($H$2&amp;"_"&amp;$B73,HELPER,COLUMNS($B$12:Y73),0),"")</f>
        <v/>
      </c>
      <c r="Z73" s="83" t="str">
        <f>IFERROR(VLOOKUP($H$2&amp;"_"&amp;$B73,HELPER,COLUMNS($B$12:Z73),0),"")</f>
        <v/>
      </c>
      <c r="AA73" s="83" t="str">
        <f>IFERROR(VLOOKUP($H$2&amp;"_"&amp;$B73,HELPER,COLUMNS($B$12:AA73),0),"")</f>
        <v/>
      </c>
      <c r="AB73" s="83" t="str">
        <f>IFERROR(VLOOKUP($H$2&amp;"_"&amp;$B73,HELPER,COLUMNS($B$12:AB73),0),"")</f>
        <v/>
      </c>
      <c r="AC73" s="83" t="str">
        <f>IFERROR(VLOOKUP($H$2&amp;"_"&amp;$B73,HELPER,COLUMNS($B$12:AC73),0),"")</f>
        <v/>
      </c>
      <c r="AD73" s="83" t="str">
        <f>IFERROR(VLOOKUP($H$2&amp;"_"&amp;$B73,HELPER,COLUMNS($B$12:AD73),0),"")</f>
        <v/>
      </c>
      <c r="AE73" s="83" t="str">
        <f>IFERROR(VLOOKUP($H$2&amp;"_"&amp;$B73,HELPER,COLUMNS($B$12:AE73),0),"")</f>
        <v/>
      </c>
      <c r="AF73" s="83" t="str">
        <f>IFERROR(VLOOKUP($H$2&amp;"_"&amp;$B73,HELPER,COLUMNS($B$12:AF73),0),"")</f>
        <v/>
      </c>
      <c r="AG73" s="83" t="str">
        <f>IFERROR(VLOOKUP($H$2&amp;"_"&amp;$B73,HELPER,COLUMNS($B$12:AG73),0),"")</f>
        <v/>
      </c>
      <c r="AH73" s="83" t="str">
        <f>IFERROR(VLOOKUP($H$2&amp;"_"&amp;$B73,HELPER,COLUMNS($B$12:AH73),0),"")</f>
        <v/>
      </c>
      <c r="AI73" s="83" t="str">
        <f>IFERROR(VLOOKUP($H$2&amp;"_"&amp;$B73,HELPER,COLUMNS($B$12:AI73),0),"")</f>
        <v/>
      </c>
      <c r="AJ73" s="83" t="str">
        <f>IFERROR(VLOOKUP($H$2&amp;"_"&amp;$B73,HELPER,COLUMNS($B$12:AJ73),0),"")</f>
        <v/>
      </c>
      <c r="AK73" s="83" t="str">
        <f>IFERROR(VLOOKUP($H$2&amp;"_"&amp;$B73,HELPER,COLUMNS($B$12:AK73),0),"")</f>
        <v/>
      </c>
      <c r="AL73" s="83" t="str">
        <f>IFERROR(VLOOKUP($H$2&amp;"_"&amp;$B73,HELPER,COLUMNS($B$12:AL73),0),"")</f>
        <v/>
      </c>
      <c r="AM73" s="83" t="str">
        <f>IFERROR(VLOOKUP($H$2&amp;"_"&amp;$B73,HELPER,COLUMNS($B$12:AM73),0),"")</f>
        <v/>
      </c>
      <c r="AN73" s="83" t="str">
        <f>IFERROR(VLOOKUP($H$2&amp;"_"&amp;$B73,HELPER,COLUMNS($B$12:AN73),0),"")</f>
        <v/>
      </c>
      <c r="AO73" s="83" t="str">
        <f>IFERROR(VLOOKUP($H$2&amp;"_"&amp;$B73,HELPER,COLUMNS($B$12:AO73),0),"")</f>
        <v/>
      </c>
      <c r="AP73" s="83" t="str">
        <f>IFERROR(VLOOKUP($H$2&amp;"_"&amp;$B73,HELPER,COLUMNS($B$12:AP73),0),"")</f>
        <v/>
      </c>
      <c r="AQ73" s="83" t="str">
        <f>IFERROR(VLOOKUP($H$2&amp;"_"&amp;$B73,HELPER,COLUMNS($B$12:AQ73),0),"")</f>
        <v/>
      </c>
      <c r="AR73" s="83" t="str">
        <f>IFERROR(VLOOKUP($H$2&amp;"_"&amp;$B73,HELPER,COLUMNS($B$12:AR73),0),"")</f>
        <v/>
      </c>
      <c r="AS73" s="83" t="str">
        <f>IFERROR(VLOOKUP($H$2&amp;"_"&amp;$B73,HELPER,COLUMNS($B$12:AS73),0),"")</f>
        <v/>
      </c>
      <c r="AT73" s="83" t="str">
        <f>IFERROR(VLOOKUP($H$2&amp;"_"&amp;$B73,HELPER,COLUMNS($B$12:AT73),0),"")</f>
        <v/>
      </c>
      <c r="AU73" s="83" t="str">
        <f>IFERROR(VLOOKUP($H$2&amp;"_"&amp;$B73,HELPER,COLUMNS($B$12:AU73),0),"")</f>
        <v/>
      </c>
      <c r="AV73" s="83" t="str">
        <f>IFERROR(VLOOKUP($H$2&amp;"_"&amp;$B73,HELPER,COLUMNS($B$12:AV73),0),"")</f>
        <v/>
      </c>
      <c r="AW73" s="83" t="str">
        <f>IFERROR(VLOOKUP($H$2&amp;"_"&amp;$B73,HELPER,COLUMNS($B$12:AW73),0),"")</f>
        <v/>
      </c>
      <c r="AX73" s="197" t="str">
        <f t="shared" si="26"/>
        <v/>
      </c>
    </row>
    <row r="74" spans="1:50" x14ac:dyDescent="0.3">
      <c r="A74" s="37">
        <f t="shared" si="25"/>
        <v>0</v>
      </c>
      <c r="B74" s="210">
        <v>63</v>
      </c>
      <c r="C74" s="433" t="str">
        <f t="shared" si="27"/>
        <v/>
      </c>
      <c r="D74" s="279" t="str">
        <f>IFERROR(VLOOKUP($H$2&amp;"_"&amp;$B74,HELPER,COLUMNS($B$12:D74),0),"")</f>
        <v/>
      </c>
      <c r="E74" s="83" t="str">
        <f>IFERROR(VLOOKUP($H$2&amp;"_"&amp;$B74,HELPER,COLUMNS($B$12:E74),0),"")</f>
        <v/>
      </c>
      <c r="F74" s="83" t="str">
        <f>IFERROR(VLOOKUP($H$2&amp;"_"&amp;$B74,HELPER,COLUMNS($B$12:F74),0),"")</f>
        <v/>
      </c>
      <c r="G74" s="83" t="str">
        <f>IFERROR(VLOOKUP($H$2&amp;"_"&amp;$B74,HELPER,COLUMNS($B$12:G74),0),"")</f>
        <v/>
      </c>
      <c r="H74" s="83" t="str">
        <f>IFERROR(VLOOKUP($H$2&amp;"_"&amp;$B74,HELPER,COLUMNS($B$12:H74),0),"")</f>
        <v/>
      </c>
      <c r="I74" s="83" t="str">
        <f>IFERROR(VLOOKUP($H$2&amp;"_"&amp;$B74,HELPER,COLUMNS($B$12:I74),0),"")</f>
        <v/>
      </c>
      <c r="J74" s="83" t="str">
        <f>IFERROR(VLOOKUP($H$2&amp;"_"&amp;$B74,HELPER,COLUMNS($B$12:J74),0),"")</f>
        <v/>
      </c>
      <c r="K74" s="83" t="str">
        <f>IFERROR(VLOOKUP($H$2&amp;"_"&amp;$B74,HELPER,COLUMNS($B$12:K74),0),"")</f>
        <v/>
      </c>
      <c r="L74" s="83" t="str">
        <f>IFERROR(VLOOKUP($H$2&amp;"_"&amp;$B74,HELPER,COLUMNS($B$12:L74),0),"")</f>
        <v/>
      </c>
      <c r="M74" s="83" t="str">
        <f>IFERROR(VLOOKUP($H$2&amp;"_"&amp;$B74,HELPER,COLUMNS($B$12:M74),0),"")</f>
        <v/>
      </c>
      <c r="N74" s="83" t="str">
        <f>IFERROR(VLOOKUP($H$2&amp;"_"&amp;$B74,HELPER,COLUMNS($B$12:N74),0),"")</f>
        <v/>
      </c>
      <c r="O74" s="83" t="str">
        <f>IFERROR(VLOOKUP($H$2&amp;"_"&amp;$B74,HELPER,COLUMNS($B$12:O74),0),"")</f>
        <v/>
      </c>
      <c r="P74" s="83" t="str">
        <f>IFERROR(VLOOKUP($H$2&amp;"_"&amp;$B74,HELPER,COLUMNS($B$12:P74),0),"")</f>
        <v/>
      </c>
      <c r="Q74" s="83" t="str">
        <f>IFERROR(VLOOKUP($H$2&amp;"_"&amp;$B74,HELPER,COLUMNS($B$12:Q74),0),"")</f>
        <v/>
      </c>
      <c r="R74" s="83" t="str">
        <f>IFERROR(VLOOKUP($H$2&amp;"_"&amp;$B74,HELPER,COLUMNS($B$12:R74),0),"")</f>
        <v/>
      </c>
      <c r="S74" s="83" t="str">
        <f>IFERROR(VLOOKUP($H$2&amp;"_"&amp;$B74,HELPER,COLUMNS($B$12:S74),0),"")</f>
        <v/>
      </c>
      <c r="T74" s="83" t="str">
        <f>IFERROR(VLOOKUP($H$2&amp;"_"&amp;$B74,HELPER,COLUMNS($B$12:T74),0),"")</f>
        <v/>
      </c>
      <c r="U74" s="83" t="str">
        <f>IFERROR(VLOOKUP($H$2&amp;"_"&amp;$B74,HELPER,COLUMNS($B$12:U74),0),"")</f>
        <v/>
      </c>
      <c r="V74" s="83" t="str">
        <f>IFERROR(VLOOKUP($H$2&amp;"_"&amp;$B74,HELPER,COLUMNS($B$12:V74),0),"")</f>
        <v/>
      </c>
      <c r="W74" s="83" t="str">
        <f>IFERROR(VLOOKUP($H$2&amp;"_"&amp;$B74,HELPER,COLUMNS($B$12:W74),0),"")</f>
        <v/>
      </c>
      <c r="X74" s="83" t="str">
        <f>IFERROR(VLOOKUP($H$2&amp;"_"&amp;$B74,HELPER,COLUMNS($B$12:X74),0),"")</f>
        <v/>
      </c>
      <c r="Y74" s="83" t="str">
        <f>IFERROR(VLOOKUP($H$2&amp;"_"&amp;$B74,HELPER,COLUMNS($B$12:Y74),0),"")</f>
        <v/>
      </c>
      <c r="Z74" s="83" t="str">
        <f>IFERROR(VLOOKUP($H$2&amp;"_"&amp;$B74,HELPER,COLUMNS($B$12:Z74),0),"")</f>
        <v/>
      </c>
      <c r="AA74" s="83" t="str">
        <f>IFERROR(VLOOKUP($H$2&amp;"_"&amp;$B74,HELPER,COLUMNS($B$12:AA74),0),"")</f>
        <v/>
      </c>
      <c r="AB74" s="83" t="str">
        <f>IFERROR(VLOOKUP($H$2&amp;"_"&amp;$B74,HELPER,COLUMNS($B$12:AB74),0),"")</f>
        <v/>
      </c>
      <c r="AC74" s="83" t="str">
        <f>IFERROR(VLOOKUP($H$2&amp;"_"&amp;$B74,HELPER,COLUMNS($B$12:AC74),0),"")</f>
        <v/>
      </c>
      <c r="AD74" s="83" t="str">
        <f>IFERROR(VLOOKUP($H$2&amp;"_"&amp;$B74,HELPER,COLUMNS($B$12:AD74),0),"")</f>
        <v/>
      </c>
      <c r="AE74" s="83" t="str">
        <f>IFERROR(VLOOKUP($H$2&amp;"_"&amp;$B74,HELPER,COLUMNS($B$12:AE74),0),"")</f>
        <v/>
      </c>
      <c r="AF74" s="83" t="str">
        <f>IFERROR(VLOOKUP($H$2&amp;"_"&amp;$B74,HELPER,COLUMNS($B$12:AF74),0),"")</f>
        <v/>
      </c>
      <c r="AG74" s="83" t="str">
        <f>IFERROR(VLOOKUP($H$2&amp;"_"&amp;$B74,HELPER,COLUMNS($B$12:AG74),0),"")</f>
        <v/>
      </c>
      <c r="AH74" s="83" t="str">
        <f>IFERROR(VLOOKUP($H$2&amp;"_"&amp;$B74,HELPER,COLUMNS($B$12:AH74),0),"")</f>
        <v/>
      </c>
      <c r="AI74" s="83" t="str">
        <f>IFERROR(VLOOKUP($H$2&amp;"_"&amp;$B74,HELPER,COLUMNS($B$12:AI74),0),"")</f>
        <v/>
      </c>
      <c r="AJ74" s="83" t="str">
        <f>IFERROR(VLOOKUP($H$2&amp;"_"&amp;$B74,HELPER,COLUMNS($B$12:AJ74),0),"")</f>
        <v/>
      </c>
      <c r="AK74" s="83" t="str">
        <f>IFERROR(VLOOKUP($H$2&amp;"_"&amp;$B74,HELPER,COLUMNS($B$12:AK74),0),"")</f>
        <v/>
      </c>
      <c r="AL74" s="83" t="str">
        <f>IFERROR(VLOOKUP($H$2&amp;"_"&amp;$B74,HELPER,COLUMNS($B$12:AL74),0),"")</f>
        <v/>
      </c>
      <c r="AM74" s="83" t="str">
        <f>IFERROR(VLOOKUP($H$2&amp;"_"&amp;$B74,HELPER,COLUMNS($B$12:AM74),0),"")</f>
        <v/>
      </c>
      <c r="AN74" s="83" t="str">
        <f>IFERROR(VLOOKUP($H$2&amp;"_"&amp;$B74,HELPER,COLUMNS($B$12:AN74),0),"")</f>
        <v/>
      </c>
      <c r="AO74" s="83" t="str">
        <f>IFERROR(VLOOKUP($H$2&amp;"_"&amp;$B74,HELPER,COLUMNS($B$12:AO74),0),"")</f>
        <v/>
      </c>
      <c r="AP74" s="83" t="str">
        <f>IFERROR(VLOOKUP($H$2&amp;"_"&amp;$B74,HELPER,COLUMNS($B$12:AP74),0),"")</f>
        <v/>
      </c>
      <c r="AQ74" s="83" t="str">
        <f>IFERROR(VLOOKUP($H$2&amp;"_"&amp;$B74,HELPER,COLUMNS($B$12:AQ74),0),"")</f>
        <v/>
      </c>
      <c r="AR74" s="83" t="str">
        <f>IFERROR(VLOOKUP($H$2&amp;"_"&amp;$B74,HELPER,COLUMNS($B$12:AR74),0),"")</f>
        <v/>
      </c>
      <c r="AS74" s="83" t="str">
        <f>IFERROR(VLOOKUP($H$2&amp;"_"&amp;$B74,HELPER,COLUMNS($B$12:AS74),0),"")</f>
        <v/>
      </c>
      <c r="AT74" s="83" t="str">
        <f>IFERROR(VLOOKUP($H$2&amp;"_"&amp;$B74,HELPER,COLUMNS($B$12:AT74),0),"")</f>
        <v/>
      </c>
      <c r="AU74" s="83" t="str">
        <f>IFERROR(VLOOKUP($H$2&amp;"_"&amp;$B74,HELPER,COLUMNS($B$12:AU74),0),"")</f>
        <v/>
      </c>
      <c r="AV74" s="83" t="str">
        <f>IFERROR(VLOOKUP($H$2&amp;"_"&amp;$B74,HELPER,COLUMNS($B$12:AV74),0),"")</f>
        <v/>
      </c>
      <c r="AW74" s="83" t="str">
        <f>IFERROR(VLOOKUP($H$2&amp;"_"&amp;$B74,HELPER,COLUMNS($B$12:AW74),0),"")</f>
        <v/>
      </c>
      <c r="AX74" s="197" t="str">
        <f t="shared" si="26"/>
        <v/>
      </c>
    </row>
    <row r="75" spans="1:50" x14ac:dyDescent="0.3">
      <c r="A75" s="37">
        <f t="shared" si="25"/>
        <v>0</v>
      </c>
      <c r="B75" s="210">
        <v>64</v>
      </c>
      <c r="C75" s="433" t="str">
        <f t="shared" si="27"/>
        <v/>
      </c>
      <c r="D75" s="279" t="str">
        <f>IFERROR(VLOOKUP($H$2&amp;"_"&amp;$B75,HELPER,COLUMNS($B$12:D75),0),"")</f>
        <v/>
      </c>
      <c r="E75" s="83" t="str">
        <f>IFERROR(VLOOKUP($H$2&amp;"_"&amp;$B75,HELPER,COLUMNS($B$12:E75),0),"")</f>
        <v/>
      </c>
      <c r="F75" s="83" t="str">
        <f>IFERROR(VLOOKUP($H$2&amp;"_"&amp;$B75,HELPER,COLUMNS($B$12:F75),0),"")</f>
        <v/>
      </c>
      <c r="G75" s="83" t="str">
        <f>IFERROR(VLOOKUP($H$2&amp;"_"&amp;$B75,HELPER,COLUMNS($B$12:G75),0),"")</f>
        <v/>
      </c>
      <c r="H75" s="83" t="str">
        <f>IFERROR(VLOOKUP($H$2&amp;"_"&amp;$B75,HELPER,COLUMNS($B$12:H75),0),"")</f>
        <v/>
      </c>
      <c r="I75" s="83" t="str">
        <f>IFERROR(VLOOKUP($H$2&amp;"_"&amp;$B75,HELPER,COLUMNS($B$12:I75),0),"")</f>
        <v/>
      </c>
      <c r="J75" s="83" t="str">
        <f>IFERROR(VLOOKUP($H$2&amp;"_"&amp;$B75,HELPER,COLUMNS($B$12:J75),0),"")</f>
        <v/>
      </c>
      <c r="K75" s="83" t="str">
        <f>IFERROR(VLOOKUP($H$2&amp;"_"&amp;$B75,HELPER,COLUMNS($B$12:K75),0),"")</f>
        <v/>
      </c>
      <c r="L75" s="83" t="str">
        <f>IFERROR(VLOOKUP($H$2&amp;"_"&amp;$B75,HELPER,COLUMNS($B$12:L75),0),"")</f>
        <v/>
      </c>
      <c r="M75" s="83" t="str">
        <f>IFERROR(VLOOKUP($H$2&amp;"_"&amp;$B75,HELPER,COLUMNS($B$12:M75),0),"")</f>
        <v/>
      </c>
      <c r="N75" s="83" t="str">
        <f>IFERROR(VLOOKUP($H$2&amp;"_"&amp;$B75,HELPER,COLUMNS($B$12:N75),0),"")</f>
        <v/>
      </c>
      <c r="O75" s="83" t="str">
        <f>IFERROR(VLOOKUP($H$2&amp;"_"&amp;$B75,HELPER,COLUMNS($B$12:O75),0),"")</f>
        <v/>
      </c>
      <c r="P75" s="83" t="str">
        <f>IFERROR(VLOOKUP($H$2&amp;"_"&amp;$B75,HELPER,COLUMNS($B$12:P75),0),"")</f>
        <v/>
      </c>
      <c r="Q75" s="83" t="str">
        <f>IFERROR(VLOOKUP($H$2&amp;"_"&amp;$B75,HELPER,COLUMNS($B$12:Q75),0),"")</f>
        <v/>
      </c>
      <c r="R75" s="83" t="str">
        <f>IFERROR(VLOOKUP($H$2&amp;"_"&amp;$B75,HELPER,COLUMNS($B$12:R75),0),"")</f>
        <v/>
      </c>
      <c r="S75" s="83" t="str">
        <f>IFERROR(VLOOKUP($H$2&amp;"_"&amp;$B75,HELPER,COLUMNS($B$12:S75),0),"")</f>
        <v/>
      </c>
      <c r="T75" s="83" t="str">
        <f>IFERROR(VLOOKUP($H$2&amp;"_"&amp;$B75,HELPER,COLUMNS($B$12:T75),0),"")</f>
        <v/>
      </c>
      <c r="U75" s="83" t="str">
        <f>IFERROR(VLOOKUP($H$2&amp;"_"&amp;$B75,HELPER,COLUMNS($B$12:U75),0),"")</f>
        <v/>
      </c>
      <c r="V75" s="83" t="str">
        <f>IFERROR(VLOOKUP($H$2&amp;"_"&amp;$B75,HELPER,COLUMNS($B$12:V75),0),"")</f>
        <v/>
      </c>
      <c r="W75" s="83" t="str">
        <f>IFERROR(VLOOKUP($H$2&amp;"_"&amp;$B75,HELPER,COLUMNS($B$12:W75),0),"")</f>
        <v/>
      </c>
      <c r="X75" s="83" t="str">
        <f>IFERROR(VLOOKUP($H$2&amp;"_"&amp;$B75,HELPER,COLUMNS($B$12:X75),0),"")</f>
        <v/>
      </c>
      <c r="Y75" s="83" t="str">
        <f>IFERROR(VLOOKUP($H$2&amp;"_"&amp;$B75,HELPER,COLUMNS($B$12:Y75),0),"")</f>
        <v/>
      </c>
      <c r="Z75" s="83" t="str">
        <f>IFERROR(VLOOKUP($H$2&amp;"_"&amp;$B75,HELPER,COLUMNS($B$12:Z75),0),"")</f>
        <v/>
      </c>
      <c r="AA75" s="83" t="str">
        <f>IFERROR(VLOOKUP($H$2&amp;"_"&amp;$B75,HELPER,COLUMNS($B$12:AA75),0),"")</f>
        <v/>
      </c>
      <c r="AB75" s="83" t="str">
        <f>IFERROR(VLOOKUP($H$2&amp;"_"&amp;$B75,HELPER,COLUMNS($B$12:AB75),0),"")</f>
        <v/>
      </c>
      <c r="AC75" s="83" t="str">
        <f>IFERROR(VLOOKUP($H$2&amp;"_"&amp;$B75,HELPER,COLUMNS($B$12:AC75),0),"")</f>
        <v/>
      </c>
      <c r="AD75" s="83" t="str">
        <f>IFERROR(VLOOKUP($H$2&amp;"_"&amp;$B75,HELPER,COLUMNS($B$12:AD75),0),"")</f>
        <v/>
      </c>
      <c r="AE75" s="83" t="str">
        <f>IFERROR(VLOOKUP($H$2&amp;"_"&amp;$B75,HELPER,COLUMNS($B$12:AE75),0),"")</f>
        <v/>
      </c>
      <c r="AF75" s="83" t="str">
        <f>IFERROR(VLOOKUP($H$2&amp;"_"&amp;$B75,HELPER,COLUMNS($B$12:AF75),0),"")</f>
        <v/>
      </c>
      <c r="AG75" s="83" t="str">
        <f>IFERROR(VLOOKUP($H$2&amp;"_"&amp;$B75,HELPER,COLUMNS($B$12:AG75),0),"")</f>
        <v/>
      </c>
      <c r="AH75" s="83" t="str">
        <f>IFERROR(VLOOKUP($H$2&amp;"_"&amp;$B75,HELPER,COLUMNS($B$12:AH75),0),"")</f>
        <v/>
      </c>
      <c r="AI75" s="83" t="str">
        <f>IFERROR(VLOOKUP($H$2&amp;"_"&amp;$B75,HELPER,COLUMNS($B$12:AI75),0),"")</f>
        <v/>
      </c>
      <c r="AJ75" s="83" t="str">
        <f>IFERROR(VLOOKUP($H$2&amp;"_"&amp;$B75,HELPER,COLUMNS($B$12:AJ75),0),"")</f>
        <v/>
      </c>
      <c r="AK75" s="83" t="str">
        <f>IFERROR(VLOOKUP($H$2&amp;"_"&amp;$B75,HELPER,COLUMNS($B$12:AK75),0),"")</f>
        <v/>
      </c>
      <c r="AL75" s="83" t="str">
        <f>IFERROR(VLOOKUP($H$2&amp;"_"&amp;$B75,HELPER,COLUMNS($B$12:AL75),0),"")</f>
        <v/>
      </c>
      <c r="AM75" s="83" t="str">
        <f>IFERROR(VLOOKUP($H$2&amp;"_"&amp;$B75,HELPER,COLUMNS($B$12:AM75),0),"")</f>
        <v/>
      </c>
      <c r="AN75" s="83" t="str">
        <f>IFERROR(VLOOKUP($H$2&amp;"_"&amp;$B75,HELPER,COLUMNS($B$12:AN75),0),"")</f>
        <v/>
      </c>
      <c r="AO75" s="83" t="str">
        <f>IFERROR(VLOOKUP($H$2&amp;"_"&amp;$B75,HELPER,COLUMNS($B$12:AO75),0),"")</f>
        <v/>
      </c>
      <c r="AP75" s="83" t="str">
        <f>IFERROR(VLOOKUP($H$2&amp;"_"&amp;$B75,HELPER,COLUMNS($B$12:AP75),0),"")</f>
        <v/>
      </c>
      <c r="AQ75" s="83" t="str">
        <f>IFERROR(VLOOKUP($H$2&amp;"_"&amp;$B75,HELPER,COLUMNS($B$12:AQ75),0),"")</f>
        <v/>
      </c>
      <c r="AR75" s="83" t="str">
        <f>IFERROR(VLOOKUP($H$2&amp;"_"&amp;$B75,HELPER,COLUMNS($B$12:AR75),0),"")</f>
        <v/>
      </c>
      <c r="AS75" s="83" t="str">
        <f>IFERROR(VLOOKUP($H$2&amp;"_"&amp;$B75,HELPER,COLUMNS($B$12:AS75),0),"")</f>
        <v/>
      </c>
      <c r="AT75" s="83" t="str">
        <f>IFERROR(VLOOKUP($H$2&amp;"_"&amp;$B75,HELPER,COLUMNS($B$12:AT75),0),"")</f>
        <v/>
      </c>
      <c r="AU75" s="83" t="str">
        <f>IFERROR(VLOOKUP($H$2&amp;"_"&amp;$B75,HELPER,COLUMNS($B$12:AU75),0),"")</f>
        <v/>
      </c>
      <c r="AV75" s="83" t="str">
        <f>IFERROR(VLOOKUP($H$2&amp;"_"&amp;$B75,HELPER,COLUMNS($B$12:AV75),0),"")</f>
        <v/>
      </c>
      <c r="AW75" s="83" t="str">
        <f>IFERROR(VLOOKUP($H$2&amp;"_"&amp;$B75,HELPER,COLUMNS($B$12:AW75),0),"")</f>
        <v/>
      </c>
      <c r="AX75" s="197" t="str">
        <f t="shared" si="26"/>
        <v/>
      </c>
    </row>
    <row r="76" spans="1:50" x14ac:dyDescent="0.3">
      <c r="A76" s="37">
        <f t="shared" si="25"/>
        <v>0</v>
      </c>
      <c r="B76" s="210">
        <v>65</v>
      </c>
      <c r="C76" s="433" t="str">
        <f t="shared" si="27"/>
        <v/>
      </c>
      <c r="D76" s="279" t="str">
        <f>IFERROR(VLOOKUP($H$2&amp;"_"&amp;$B76,HELPER,COLUMNS($B$12:D76),0),"")</f>
        <v/>
      </c>
      <c r="E76" s="83" t="str">
        <f>IFERROR(VLOOKUP($H$2&amp;"_"&amp;$B76,HELPER,COLUMNS($B$12:E76),0),"")</f>
        <v/>
      </c>
      <c r="F76" s="83" t="str">
        <f>IFERROR(VLOOKUP($H$2&amp;"_"&amp;$B76,HELPER,COLUMNS($B$12:F76),0),"")</f>
        <v/>
      </c>
      <c r="G76" s="83" t="str">
        <f>IFERROR(VLOOKUP($H$2&amp;"_"&amp;$B76,HELPER,COLUMNS($B$12:G76),0),"")</f>
        <v/>
      </c>
      <c r="H76" s="83" t="str">
        <f>IFERROR(VLOOKUP($H$2&amp;"_"&amp;$B76,HELPER,COLUMNS($B$12:H76),0),"")</f>
        <v/>
      </c>
      <c r="I76" s="83" t="str">
        <f>IFERROR(VLOOKUP($H$2&amp;"_"&amp;$B76,HELPER,COLUMNS($B$12:I76),0),"")</f>
        <v/>
      </c>
      <c r="J76" s="83" t="str">
        <f>IFERROR(VLOOKUP($H$2&amp;"_"&amp;$B76,HELPER,COLUMNS($B$12:J76),0),"")</f>
        <v/>
      </c>
      <c r="K76" s="83" t="str">
        <f>IFERROR(VLOOKUP($H$2&amp;"_"&amp;$B76,HELPER,COLUMNS($B$12:K76),0),"")</f>
        <v/>
      </c>
      <c r="L76" s="83" t="str">
        <f>IFERROR(VLOOKUP($H$2&amp;"_"&amp;$B76,HELPER,COLUMNS($B$12:L76),0),"")</f>
        <v/>
      </c>
      <c r="M76" s="83" t="str">
        <f>IFERROR(VLOOKUP($H$2&amp;"_"&amp;$B76,HELPER,COLUMNS($B$12:M76),0),"")</f>
        <v/>
      </c>
      <c r="N76" s="83" t="str">
        <f>IFERROR(VLOOKUP($H$2&amp;"_"&amp;$B76,HELPER,COLUMNS($B$12:N76),0),"")</f>
        <v/>
      </c>
      <c r="O76" s="83" t="str">
        <f>IFERROR(VLOOKUP($H$2&amp;"_"&amp;$B76,HELPER,COLUMNS($B$12:O76),0),"")</f>
        <v/>
      </c>
      <c r="P76" s="83" t="str">
        <f>IFERROR(VLOOKUP($H$2&amp;"_"&amp;$B76,HELPER,COLUMNS($B$12:P76),0),"")</f>
        <v/>
      </c>
      <c r="Q76" s="83" t="str">
        <f>IFERROR(VLOOKUP($H$2&amp;"_"&amp;$B76,HELPER,COLUMNS($B$12:Q76),0),"")</f>
        <v/>
      </c>
      <c r="R76" s="83" t="str">
        <f>IFERROR(VLOOKUP($H$2&amp;"_"&amp;$B76,HELPER,COLUMNS($B$12:R76),0),"")</f>
        <v/>
      </c>
      <c r="S76" s="83" t="str">
        <f>IFERROR(VLOOKUP($H$2&amp;"_"&amp;$B76,HELPER,COLUMNS($B$12:S76),0),"")</f>
        <v/>
      </c>
      <c r="T76" s="83" t="str">
        <f>IFERROR(VLOOKUP($H$2&amp;"_"&amp;$B76,HELPER,COLUMNS($B$12:T76),0),"")</f>
        <v/>
      </c>
      <c r="U76" s="83" t="str">
        <f>IFERROR(VLOOKUP($H$2&amp;"_"&amp;$B76,HELPER,COLUMNS($B$12:U76),0),"")</f>
        <v/>
      </c>
      <c r="V76" s="83" t="str">
        <f>IFERROR(VLOOKUP($H$2&amp;"_"&amp;$B76,HELPER,COLUMNS($B$12:V76),0),"")</f>
        <v/>
      </c>
      <c r="W76" s="83" t="str">
        <f>IFERROR(VLOOKUP($H$2&amp;"_"&amp;$B76,HELPER,COLUMNS($B$12:W76),0),"")</f>
        <v/>
      </c>
      <c r="X76" s="83" t="str">
        <f>IFERROR(VLOOKUP($H$2&amp;"_"&amp;$B76,HELPER,COLUMNS($B$12:X76),0),"")</f>
        <v/>
      </c>
      <c r="Y76" s="83" t="str">
        <f>IFERROR(VLOOKUP($H$2&amp;"_"&amp;$B76,HELPER,COLUMNS($B$12:Y76),0),"")</f>
        <v/>
      </c>
      <c r="Z76" s="83" t="str">
        <f>IFERROR(VLOOKUP($H$2&amp;"_"&amp;$B76,HELPER,COLUMNS($B$12:Z76),0),"")</f>
        <v/>
      </c>
      <c r="AA76" s="83" t="str">
        <f>IFERROR(VLOOKUP($H$2&amp;"_"&amp;$B76,HELPER,COLUMNS($B$12:AA76),0),"")</f>
        <v/>
      </c>
      <c r="AB76" s="83" t="str">
        <f>IFERROR(VLOOKUP($H$2&amp;"_"&amp;$B76,HELPER,COLUMNS($B$12:AB76),0),"")</f>
        <v/>
      </c>
      <c r="AC76" s="83" t="str">
        <f>IFERROR(VLOOKUP($H$2&amp;"_"&amp;$B76,HELPER,COLUMNS($B$12:AC76),0),"")</f>
        <v/>
      </c>
      <c r="AD76" s="83" t="str">
        <f>IFERROR(VLOOKUP($H$2&amp;"_"&amp;$B76,HELPER,COLUMNS($B$12:AD76),0),"")</f>
        <v/>
      </c>
      <c r="AE76" s="83" t="str">
        <f>IFERROR(VLOOKUP($H$2&amp;"_"&amp;$B76,HELPER,COLUMNS($B$12:AE76),0),"")</f>
        <v/>
      </c>
      <c r="AF76" s="83" t="str">
        <f>IFERROR(VLOOKUP($H$2&amp;"_"&amp;$B76,HELPER,COLUMNS($B$12:AF76),0),"")</f>
        <v/>
      </c>
      <c r="AG76" s="83" t="str">
        <f>IFERROR(VLOOKUP($H$2&amp;"_"&amp;$B76,HELPER,COLUMNS($B$12:AG76),0),"")</f>
        <v/>
      </c>
      <c r="AH76" s="83" t="str">
        <f>IFERROR(VLOOKUP($H$2&amp;"_"&amp;$B76,HELPER,COLUMNS($B$12:AH76),0),"")</f>
        <v/>
      </c>
      <c r="AI76" s="83" t="str">
        <f>IFERROR(VLOOKUP($H$2&amp;"_"&amp;$B76,HELPER,COLUMNS($B$12:AI76),0),"")</f>
        <v/>
      </c>
      <c r="AJ76" s="83" t="str">
        <f>IFERROR(VLOOKUP($H$2&amp;"_"&amp;$B76,HELPER,COLUMNS($B$12:AJ76),0),"")</f>
        <v/>
      </c>
      <c r="AK76" s="83" t="str">
        <f>IFERROR(VLOOKUP($H$2&amp;"_"&amp;$B76,HELPER,COLUMNS($B$12:AK76),0),"")</f>
        <v/>
      </c>
      <c r="AL76" s="83" t="str">
        <f>IFERROR(VLOOKUP($H$2&amp;"_"&amp;$B76,HELPER,COLUMNS($B$12:AL76),0),"")</f>
        <v/>
      </c>
      <c r="AM76" s="83" t="str">
        <f>IFERROR(VLOOKUP($H$2&amp;"_"&amp;$B76,HELPER,COLUMNS($B$12:AM76),0),"")</f>
        <v/>
      </c>
      <c r="AN76" s="83" t="str">
        <f>IFERROR(VLOOKUP($H$2&amp;"_"&amp;$B76,HELPER,COLUMNS($B$12:AN76),0),"")</f>
        <v/>
      </c>
      <c r="AO76" s="83" t="str">
        <f>IFERROR(VLOOKUP($H$2&amp;"_"&amp;$B76,HELPER,COLUMNS($B$12:AO76),0),"")</f>
        <v/>
      </c>
      <c r="AP76" s="83" t="str">
        <f>IFERROR(VLOOKUP($H$2&amp;"_"&amp;$B76,HELPER,COLUMNS($B$12:AP76),0),"")</f>
        <v/>
      </c>
      <c r="AQ76" s="83" t="str">
        <f>IFERROR(VLOOKUP($H$2&amp;"_"&amp;$B76,HELPER,COLUMNS($B$12:AQ76),0),"")</f>
        <v/>
      </c>
      <c r="AR76" s="83" t="str">
        <f>IFERROR(VLOOKUP($H$2&amp;"_"&amp;$B76,HELPER,COLUMNS($B$12:AR76),0),"")</f>
        <v/>
      </c>
      <c r="AS76" s="83" t="str">
        <f>IFERROR(VLOOKUP($H$2&amp;"_"&amp;$B76,HELPER,COLUMNS($B$12:AS76),0),"")</f>
        <v/>
      </c>
      <c r="AT76" s="83" t="str">
        <f>IFERROR(VLOOKUP($H$2&amp;"_"&amp;$B76,HELPER,COLUMNS($B$12:AT76),0),"")</f>
        <v/>
      </c>
      <c r="AU76" s="83" t="str">
        <f>IFERROR(VLOOKUP($H$2&amp;"_"&amp;$B76,HELPER,COLUMNS($B$12:AU76),0),"")</f>
        <v/>
      </c>
      <c r="AV76" s="83" t="str">
        <f>IFERROR(VLOOKUP($H$2&amp;"_"&amp;$B76,HELPER,COLUMNS($B$12:AV76),0),"")</f>
        <v/>
      </c>
      <c r="AW76" s="83" t="str">
        <f>IFERROR(VLOOKUP($H$2&amp;"_"&amp;$B76,HELPER,COLUMNS($B$12:AW76),0),"")</f>
        <v/>
      </c>
      <c r="AX76" s="197" t="str">
        <f t="shared" si="26"/>
        <v/>
      </c>
    </row>
    <row r="77" spans="1:50" x14ac:dyDescent="0.3">
      <c r="A77" s="37">
        <f t="shared" ref="A77:A140" si="28">IF(C77="",0,1)</f>
        <v>0</v>
      </c>
      <c r="B77" s="210">
        <v>66</v>
      </c>
      <c r="C77" s="433" t="str">
        <f t="shared" si="27"/>
        <v/>
      </c>
      <c r="D77" s="279" t="str">
        <f>IFERROR(VLOOKUP($H$2&amp;"_"&amp;$B77,HELPER,COLUMNS($B$12:D77),0),"")</f>
        <v/>
      </c>
      <c r="E77" s="83" t="str">
        <f>IFERROR(VLOOKUP($H$2&amp;"_"&amp;$B77,HELPER,COLUMNS($B$12:E77),0),"")</f>
        <v/>
      </c>
      <c r="F77" s="83" t="str">
        <f>IFERROR(VLOOKUP($H$2&amp;"_"&amp;$B77,HELPER,COLUMNS($B$12:F77),0),"")</f>
        <v/>
      </c>
      <c r="G77" s="83" t="str">
        <f>IFERROR(VLOOKUP($H$2&amp;"_"&amp;$B77,HELPER,COLUMNS($B$12:G77),0),"")</f>
        <v/>
      </c>
      <c r="H77" s="83" t="str">
        <f>IFERROR(VLOOKUP($H$2&amp;"_"&amp;$B77,HELPER,COLUMNS($B$12:H77),0),"")</f>
        <v/>
      </c>
      <c r="I77" s="83" t="str">
        <f>IFERROR(VLOOKUP($H$2&amp;"_"&amp;$B77,HELPER,COLUMNS($B$12:I77),0),"")</f>
        <v/>
      </c>
      <c r="J77" s="83" t="str">
        <f>IFERROR(VLOOKUP($H$2&amp;"_"&amp;$B77,HELPER,COLUMNS($B$12:J77),0),"")</f>
        <v/>
      </c>
      <c r="K77" s="83" t="str">
        <f>IFERROR(VLOOKUP($H$2&amp;"_"&amp;$B77,HELPER,COLUMNS($B$12:K77),0),"")</f>
        <v/>
      </c>
      <c r="L77" s="83" t="str">
        <f>IFERROR(VLOOKUP($H$2&amp;"_"&amp;$B77,HELPER,COLUMNS($B$12:L77),0),"")</f>
        <v/>
      </c>
      <c r="M77" s="83" t="str">
        <f>IFERROR(VLOOKUP($H$2&amp;"_"&amp;$B77,HELPER,COLUMNS($B$12:M77),0),"")</f>
        <v/>
      </c>
      <c r="N77" s="83" t="str">
        <f>IFERROR(VLOOKUP($H$2&amp;"_"&amp;$B77,HELPER,COLUMNS($B$12:N77),0),"")</f>
        <v/>
      </c>
      <c r="O77" s="83" t="str">
        <f>IFERROR(VLOOKUP($H$2&amp;"_"&amp;$B77,HELPER,COLUMNS($B$12:O77),0),"")</f>
        <v/>
      </c>
      <c r="P77" s="83" t="str">
        <f>IFERROR(VLOOKUP($H$2&amp;"_"&amp;$B77,HELPER,COLUMNS($B$12:P77),0),"")</f>
        <v/>
      </c>
      <c r="Q77" s="83" t="str">
        <f>IFERROR(VLOOKUP($H$2&amp;"_"&amp;$B77,HELPER,COLUMNS($B$12:Q77),0),"")</f>
        <v/>
      </c>
      <c r="R77" s="83" t="str">
        <f>IFERROR(VLOOKUP($H$2&amp;"_"&amp;$B77,HELPER,COLUMNS($B$12:R77),0),"")</f>
        <v/>
      </c>
      <c r="S77" s="83" t="str">
        <f>IFERROR(VLOOKUP($H$2&amp;"_"&amp;$B77,HELPER,COLUMNS($B$12:S77),0),"")</f>
        <v/>
      </c>
      <c r="T77" s="83" t="str">
        <f>IFERROR(VLOOKUP($H$2&amp;"_"&amp;$B77,HELPER,COLUMNS($B$12:T77),0),"")</f>
        <v/>
      </c>
      <c r="U77" s="83" t="str">
        <f>IFERROR(VLOOKUP($H$2&amp;"_"&amp;$B77,HELPER,COLUMNS($B$12:U77),0),"")</f>
        <v/>
      </c>
      <c r="V77" s="83" t="str">
        <f>IFERROR(VLOOKUP($H$2&amp;"_"&amp;$B77,HELPER,COLUMNS($B$12:V77),0),"")</f>
        <v/>
      </c>
      <c r="W77" s="83" t="str">
        <f>IFERROR(VLOOKUP($H$2&amp;"_"&amp;$B77,HELPER,COLUMNS($B$12:W77),0),"")</f>
        <v/>
      </c>
      <c r="X77" s="83" t="str">
        <f>IFERROR(VLOOKUP($H$2&amp;"_"&amp;$B77,HELPER,COLUMNS($B$12:X77),0),"")</f>
        <v/>
      </c>
      <c r="Y77" s="83" t="str">
        <f>IFERROR(VLOOKUP($H$2&amp;"_"&amp;$B77,HELPER,COLUMNS($B$12:Y77),0),"")</f>
        <v/>
      </c>
      <c r="Z77" s="83" t="str">
        <f>IFERROR(VLOOKUP($H$2&amp;"_"&amp;$B77,HELPER,COLUMNS($B$12:Z77),0),"")</f>
        <v/>
      </c>
      <c r="AA77" s="83" t="str">
        <f>IFERROR(VLOOKUP($H$2&amp;"_"&amp;$B77,HELPER,COLUMNS($B$12:AA77),0),"")</f>
        <v/>
      </c>
      <c r="AB77" s="83" t="str">
        <f>IFERROR(VLOOKUP($H$2&amp;"_"&amp;$B77,HELPER,COLUMNS($B$12:AB77),0),"")</f>
        <v/>
      </c>
      <c r="AC77" s="83" t="str">
        <f>IFERROR(VLOOKUP($H$2&amp;"_"&amp;$B77,HELPER,COLUMNS($B$12:AC77),0),"")</f>
        <v/>
      </c>
      <c r="AD77" s="83" t="str">
        <f>IFERROR(VLOOKUP($H$2&amp;"_"&amp;$B77,HELPER,COLUMNS($B$12:AD77),0),"")</f>
        <v/>
      </c>
      <c r="AE77" s="83" t="str">
        <f>IFERROR(VLOOKUP($H$2&amp;"_"&amp;$B77,HELPER,COLUMNS($B$12:AE77),0),"")</f>
        <v/>
      </c>
      <c r="AF77" s="83" t="str">
        <f>IFERROR(VLOOKUP($H$2&amp;"_"&amp;$B77,HELPER,COLUMNS($B$12:AF77),0),"")</f>
        <v/>
      </c>
      <c r="AG77" s="83" t="str">
        <f>IFERROR(VLOOKUP($H$2&amp;"_"&amp;$B77,HELPER,COLUMNS($B$12:AG77),0),"")</f>
        <v/>
      </c>
      <c r="AH77" s="83" t="str">
        <f>IFERROR(VLOOKUP($H$2&amp;"_"&amp;$B77,HELPER,COLUMNS($B$12:AH77),0),"")</f>
        <v/>
      </c>
      <c r="AI77" s="83" t="str">
        <f>IFERROR(VLOOKUP($H$2&amp;"_"&amp;$B77,HELPER,COLUMNS($B$12:AI77),0),"")</f>
        <v/>
      </c>
      <c r="AJ77" s="83" t="str">
        <f>IFERROR(VLOOKUP($H$2&amp;"_"&amp;$B77,HELPER,COLUMNS($B$12:AJ77),0),"")</f>
        <v/>
      </c>
      <c r="AK77" s="83" t="str">
        <f>IFERROR(VLOOKUP($H$2&amp;"_"&amp;$B77,HELPER,COLUMNS($B$12:AK77),0),"")</f>
        <v/>
      </c>
      <c r="AL77" s="83" t="str">
        <f>IFERROR(VLOOKUP($H$2&amp;"_"&amp;$B77,HELPER,COLUMNS($B$12:AL77),0),"")</f>
        <v/>
      </c>
      <c r="AM77" s="83" t="str">
        <f>IFERROR(VLOOKUP($H$2&amp;"_"&amp;$B77,HELPER,COLUMNS($B$12:AM77),0),"")</f>
        <v/>
      </c>
      <c r="AN77" s="83" t="str">
        <f>IFERROR(VLOOKUP($H$2&amp;"_"&amp;$B77,HELPER,COLUMNS($B$12:AN77),0),"")</f>
        <v/>
      </c>
      <c r="AO77" s="83" t="str">
        <f>IFERROR(VLOOKUP($H$2&amp;"_"&amp;$B77,HELPER,COLUMNS($B$12:AO77),0),"")</f>
        <v/>
      </c>
      <c r="AP77" s="83" t="str">
        <f>IFERROR(VLOOKUP($H$2&amp;"_"&amp;$B77,HELPER,COLUMNS($B$12:AP77),0),"")</f>
        <v/>
      </c>
      <c r="AQ77" s="83" t="str">
        <f>IFERROR(VLOOKUP($H$2&amp;"_"&amp;$B77,HELPER,COLUMNS($B$12:AQ77),0),"")</f>
        <v/>
      </c>
      <c r="AR77" s="83" t="str">
        <f>IFERROR(VLOOKUP($H$2&amp;"_"&amp;$B77,HELPER,COLUMNS($B$12:AR77),0),"")</f>
        <v/>
      </c>
      <c r="AS77" s="83" t="str">
        <f>IFERROR(VLOOKUP($H$2&amp;"_"&amp;$B77,HELPER,COLUMNS($B$12:AS77),0),"")</f>
        <v/>
      </c>
      <c r="AT77" s="83" t="str">
        <f>IFERROR(VLOOKUP($H$2&amp;"_"&amp;$B77,HELPER,COLUMNS($B$12:AT77),0),"")</f>
        <v/>
      </c>
      <c r="AU77" s="83" t="str">
        <f>IFERROR(VLOOKUP($H$2&amp;"_"&amp;$B77,HELPER,COLUMNS($B$12:AU77),0),"")</f>
        <v/>
      </c>
      <c r="AV77" s="83" t="str">
        <f>IFERROR(VLOOKUP($H$2&amp;"_"&amp;$B77,HELPER,COLUMNS($B$12:AV77),0),"")</f>
        <v/>
      </c>
      <c r="AW77" s="83" t="str">
        <f>IFERROR(VLOOKUP($H$2&amp;"_"&amp;$B77,HELPER,COLUMNS($B$12:AW77),0),"")</f>
        <v/>
      </c>
      <c r="AX77" s="197" t="str">
        <f t="shared" ref="AX77:AX140" si="29">IFERROR(IF(SUM(F77:L77,N77:AW77)=0,"",SUM(F77:L77,N77:AW77)),"")</f>
        <v/>
      </c>
    </row>
    <row r="78" spans="1:50" x14ac:dyDescent="0.3">
      <c r="A78" s="37">
        <f t="shared" si="28"/>
        <v>0</v>
      </c>
      <c r="B78" s="210">
        <v>67</v>
      </c>
      <c r="C78" s="433" t="str">
        <f t="shared" ref="C78:C141" si="30">IF(D78="","",C77+1)</f>
        <v/>
      </c>
      <c r="D78" s="279" t="str">
        <f>IFERROR(VLOOKUP($H$2&amp;"_"&amp;$B78,HELPER,COLUMNS($B$12:D78),0),"")</f>
        <v/>
      </c>
      <c r="E78" s="83" t="str">
        <f>IFERROR(VLOOKUP($H$2&amp;"_"&amp;$B78,HELPER,COLUMNS($B$12:E78),0),"")</f>
        <v/>
      </c>
      <c r="F78" s="83" t="str">
        <f>IFERROR(VLOOKUP($H$2&amp;"_"&amp;$B78,HELPER,COLUMNS($B$12:F78),0),"")</f>
        <v/>
      </c>
      <c r="G78" s="83" t="str">
        <f>IFERROR(VLOOKUP($H$2&amp;"_"&amp;$B78,HELPER,COLUMNS($B$12:G78),0),"")</f>
        <v/>
      </c>
      <c r="H78" s="83" t="str">
        <f>IFERROR(VLOOKUP($H$2&amp;"_"&amp;$B78,HELPER,COLUMNS($B$12:H78),0),"")</f>
        <v/>
      </c>
      <c r="I78" s="83" t="str">
        <f>IFERROR(VLOOKUP($H$2&amp;"_"&amp;$B78,HELPER,COLUMNS($B$12:I78),0),"")</f>
        <v/>
      </c>
      <c r="J78" s="83" t="str">
        <f>IFERROR(VLOOKUP($H$2&amp;"_"&amp;$B78,HELPER,COLUMNS($B$12:J78),0),"")</f>
        <v/>
      </c>
      <c r="K78" s="83" t="str">
        <f>IFERROR(VLOOKUP($H$2&amp;"_"&amp;$B78,HELPER,COLUMNS($B$12:K78),0),"")</f>
        <v/>
      </c>
      <c r="L78" s="83" t="str">
        <f>IFERROR(VLOOKUP($H$2&amp;"_"&amp;$B78,HELPER,COLUMNS($B$12:L78),0),"")</f>
        <v/>
      </c>
      <c r="M78" s="83" t="str">
        <f>IFERROR(VLOOKUP($H$2&amp;"_"&amp;$B78,HELPER,COLUMNS($B$12:M78),0),"")</f>
        <v/>
      </c>
      <c r="N78" s="83" t="str">
        <f>IFERROR(VLOOKUP($H$2&amp;"_"&amp;$B78,HELPER,COLUMNS($B$12:N78),0),"")</f>
        <v/>
      </c>
      <c r="O78" s="83" t="str">
        <f>IFERROR(VLOOKUP($H$2&amp;"_"&amp;$B78,HELPER,COLUMNS($B$12:O78),0),"")</f>
        <v/>
      </c>
      <c r="P78" s="83" t="str">
        <f>IFERROR(VLOOKUP($H$2&amp;"_"&amp;$B78,HELPER,COLUMNS($B$12:P78),0),"")</f>
        <v/>
      </c>
      <c r="Q78" s="83" t="str">
        <f>IFERROR(VLOOKUP($H$2&amp;"_"&amp;$B78,HELPER,COLUMNS($B$12:Q78),0),"")</f>
        <v/>
      </c>
      <c r="R78" s="83" t="str">
        <f>IFERROR(VLOOKUP($H$2&amp;"_"&amp;$B78,HELPER,COLUMNS($B$12:R78),0),"")</f>
        <v/>
      </c>
      <c r="S78" s="83" t="str">
        <f>IFERROR(VLOOKUP($H$2&amp;"_"&amp;$B78,HELPER,COLUMNS($B$12:S78),0),"")</f>
        <v/>
      </c>
      <c r="T78" s="83" t="str">
        <f>IFERROR(VLOOKUP($H$2&amp;"_"&amp;$B78,HELPER,COLUMNS($B$12:T78),0),"")</f>
        <v/>
      </c>
      <c r="U78" s="83" t="str">
        <f>IFERROR(VLOOKUP($H$2&amp;"_"&amp;$B78,HELPER,COLUMNS($B$12:U78),0),"")</f>
        <v/>
      </c>
      <c r="V78" s="83" t="str">
        <f>IFERROR(VLOOKUP($H$2&amp;"_"&amp;$B78,HELPER,COLUMNS($B$12:V78),0),"")</f>
        <v/>
      </c>
      <c r="W78" s="83" t="str">
        <f>IFERROR(VLOOKUP($H$2&amp;"_"&amp;$B78,HELPER,COLUMNS($B$12:W78),0),"")</f>
        <v/>
      </c>
      <c r="X78" s="83" t="str">
        <f>IFERROR(VLOOKUP($H$2&amp;"_"&amp;$B78,HELPER,COLUMNS($B$12:X78),0),"")</f>
        <v/>
      </c>
      <c r="Y78" s="83" t="str">
        <f>IFERROR(VLOOKUP($H$2&amp;"_"&amp;$B78,HELPER,COLUMNS($B$12:Y78),0),"")</f>
        <v/>
      </c>
      <c r="Z78" s="83" t="str">
        <f>IFERROR(VLOOKUP($H$2&amp;"_"&amp;$B78,HELPER,COLUMNS($B$12:Z78),0),"")</f>
        <v/>
      </c>
      <c r="AA78" s="83" t="str">
        <f>IFERROR(VLOOKUP($H$2&amp;"_"&amp;$B78,HELPER,COLUMNS($B$12:AA78),0),"")</f>
        <v/>
      </c>
      <c r="AB78" s="83" t="str">
        <f>IFERROR(VLOOKUP($H$2&amp;"_"&amp;$B78,HELPER,COLUMNS($B$12:AB78),0),"")</f>
        <v/>
      </c>
      <c r="AC78" s="83" t="str">
        <f>IFERROR(VLOOKUP($H$2&amp;"_"&amp;$B78,HELPER,COLUMNS($B$12:AC78),0),"")</f>
        <v/>
      </c>
      <c r="AD78" s="83" t="str">
        <f>IFERROR(VLOOKUP($H$2&amp;"_"&amp;$B78,HELPER,COLUMNS($B$12:AD78),0),"")</f>
        <v/>
      </c>
      <c r="AE78" s="83" t="str">
        <f>IFERROR(VLOOKUP($H$2&amp;"_"&amp;$B78,HELPER,COLUMNS($B$12:AE78),0),"")</f>
        <v/>
      </c>
      <c r="AF78" s="83" t="str">
        <f>IFERROR(VLOOKUP($H$2&amp;"_"&amp;$B78,HELPER,COLUMNS($B$12:AF78),0),"")</f>
        <v/>
      </c>
      <c r="AG78" s="83" t="str">
        <f>IFERROR(VLOOKUP($H$2&amp;"_"&amp;$B78,HELPER,COLUMNS($B$12:AG78),0),"")</f>
        <v/>
      </c>
      <c r="AH78" s="83" t="str">
        <f>IFERROR(VLOOKUP($H$2&amp;"_"&amp;$B78,HELPER,COLUMNS($B$12:AH78),0),"")</f>
        <v/>
      </c>
      <c r="AI78" s="83" t="str">
        <f>IFERROR(VLOOKUP($H$2&amp;"_"&amp;$B78,HELPER,COLUMNS($B$12:AI78),0),"")</f>
        <v/>
      </c>
      <c r="AJ78" s="83" t="str">
        <f>IFERROR(VLOOKUP($H$2&amp;"_"&amp;$B78,HELPER,COLUMNS($B$12:AJ78),0),"")</f>
        <v/>
      </c>
      <c r="AK78" s="83" t="str">
        <f>IFERROR(VLOOKUP($H$2&amp;"_"&amp;$B78,HELPER,COLUMNS($B$12:AK78),0),"")</f>
        <v/>
      </c>
      <c r="AL78" s="83" t="str">
        <f>IFERROR(VLOOKUP($H$2&amp;"_"&amp;$B78,HELPER,COLUMNS($B$12:AL78),0),"")</f>
        <v/>
      </c>
      <c r="AM78" s="83" t="str">
        <f>IFERROR(VLOOKUP($H$2&amp;"_"&amp;$B78,HELPER,COLUMNS($B$12:AM78),0),"")</f>
        <v/>
      </c>
      <c r="AN78" s="83" t="str">
        <f>IFERROR(VLOOKUP($H$2&amp;"_"&amp;$B78,HELPER,COLUMNS($B$12:AN78),0),"")</f>
        <v/>
      </c>
      <c r="AO78" s="83" t="str">
        <f>IFERROR(VLOOKUP($H$2&amp;"_"&amp;$B78,HELPER,COLUMNS($B$12:AO78),0),"")</f>
        <v/>
      </c>
      <c r="AP78" s="83" t="str">
        <f>IFERROR(VLOOKUP($H$2&amp;"_"&amp;$B78,HELPER,COLUMNS($B$12:AP78),0),"")</f>
        <v/>
      </c>
      <c r="AQ78" s="83" t="str">
        <f>IFERROR(VLOOKUP($H$2&amp;"_"&amp;$B78,HELPER,COLUMNS($B$12:AQ78),0),"")</f>
        <v/>
      </c>
      <c r="AR78" s="83" t="str">
        <f>IFERROR(VLOOKUP($H$2&amp;"_"&amp;$B78,HELPER,COLUMNS($B$12:AR78),0),"")</f>
        <v/>
      </c>
      <c r="AS78" s="83" t="str">
        <f>IFERROR(VLOOKUP($H$2&amp;"_"&amp;$B78,HELPER,COLUMNS($B$12:AS78),0),"")</f>
        <v/>
      </c>
      <c r="AT78" s="83" t="str">
        <f>IFERROR(VLOOKUP($H$2&amp;"_"&amp;$B78,HELPER,COLUMNS($B$12:AT78),0),"")</f>
        <v/>
      </c>
      <c r="AU78" s="83" t="str">
        <f>IFERROR(VLOOKUP($H$2&amp;"_"&amp;$B78,HELPER,COLUMNS($B$12:AU78),0),"")</f>
        <v/>
      </c>
      <c r="AV78" s="83" t="str">
        <f>IFERROR(VLOOKUP($H$2&amp;"_"&amp;$B78,HELPER,COLUMNS($B$12:AV78),0),"")</f>
        <v/>
      </c>
      <c r="AW78" s="83" t="str">
        <f>IFERROR(VLOOKUP($H$2&amp;"_"&amp;$B78,HELPER,COLUMNS($B$12:AW78),0),"")</f>
        <v/>
      </c>
      <c r="AX78" s="197" t="str">
        <f t="shared" si="29"/>
        <v/>
      </c>
    </row>
    <row r="79" spans="1:50" x14ac:dyDescent="0.3">
      <c r="A79" s="37">
        <f t="shared" si="28"/>
        <v>0</v>
      </c>
      <c r="B79" s="210">
        <v>68</v>
      </c>
      <c r="C79" s="433" t="str">
        <f t="shared" si="30"/>
        <v/>
      </c>
      <c r="D79" s="279" t="str">
        <f>IFERROR(VLOOKUP($H$2&amp;"_"&amp;$B79,HELPER,COLUMNS($B$12:D79),0),"")</f>
        <v/>
      </c>
      <c r="E79" s="83" t="str">
        <f>IFERROR(VLOOKUP($H$2&amp;"_"&amp;$B79,HELPER,COLUMNS($B$12:E79),0),"")</f>
        <v/>
      </c>
      <c r="F79" s="83" t="str">
        <f>IFERROR(VLOOKUP($H$2&amp;"_"&amp;$B79,HELPER,COLUMNS($B$12:F79),0),"")</f>
        <v/>
      </c>
      <c r="G79" s="83" t="str">
        <f>IFERROR(VLOOKUP($H$2&amp;"_"&amp;$B79,HELPER,COLUMNS($B$12:G79),0),"")</f>
        <v/>
      </c>
      <c r="H79" s="83" t="str">
        <f>IFERROR(VLOOKUP($H$2&amp;"_"&amp;$B79,HELPER,COLUMNS($B$12:H79),0),"")</f>
        <v/>
      </c>
      <c r="I79" s="83" t="str">
        <f>IFERROR(VLOOKUP($H$2&amp;"_"&amp;$B79,HELPER,COLUMNS($B$12:I79),0),"")</f>
        <v/>
      </c>
      <c r="J79" s="83" t="str">
        <f>IFERROR(VLOOKUP($H$2&amp;"_"&amp;$B79,HELPER,COLUMNS($B$12:J79),0),"")</f>
        <v/>
      </c>
      <c r="K79" s="83" t="str">
        <f>IFERROR(VLOOKUP($H$2&amp;"_"&amp;$B79,HELPER,COLUMNS($B$12:K79),0),"")</f>
        <v/>
      </c>
      <c r="L79" s="83" t="str">
        <f>IFERROR(VLOOKUP($H$2&amp;"_"&amp;$B79,HELPER,COLUMNS($B$12:L79),0),"")</f>
        <v/>
      </c>
      <c r="M79" s="83" t="str">
        <f>IFERROR(VLOOKUP($H$2&amp;"_"&amp;$B79,HELPER,COLUMNS($B$12:M79),0),"")</f>
        <v/>
      </c>
      <c r="N79" s="83" t="str">
        <f>IFERROR(VLOOKUP($H$2&amp;"_"&amp;$B79,HELPER,COLUMNS($B$12:N79),0),"")</f>
        <v/>
      </c>
      <c r="O79" s="83" t="str">
        <f>IFERROR(VLOOKUP($H$2&amp;"_"&amp;$B79,HELPER,COLUMNS($B$12:O79),0),"")</f>
        <v/>
      </c>
      <c r="P79" s="83" t="str">
        <f>IFERROR(VLOOKUP($H$2&amp;"_"&amp;$B79,HELPER,COLUMNS($B$12:P79),0),"")</f>
        <v/>
      </c>
      <c r="Q79" s="83" t="str">
        <f>IFERROR(VLOOKUP($H$2&amp;"_"&amp;$B79,HELPER,COLUMNS($B$12:Q79),0),"")</f>
        <v/>
      </c>
      <c r="R79" s="83" t="str">
        <f>IFERROR(VLOOKUP($H$2&amp;"_"&amp;$B79,HELPER,COLUMNS($B$12:R79),0),"")</f>
        <v/>
      </c>
      <c r="S79" s="83" t="str">
        <f>IFERROR(VLOOKUP($H$2&amp;"_"&amp;$B79,HELPER,COLUMNS($B$12:S79),0),"")</f>
        <v/>
      </c>
      <c r="T79" s="83" t="str">
        <f>IFERROR(VLOOKUP($H$2&amp;"_"&amp;$B79,HELPER,COLUMNS($B$12:T79),0),"")</f>
        <v/>
      </c>
      <c r="U79" s="83" t="str">
        <f>IFERROR(VLOOKUP($H$2&amp;"_"&amp;$B79,HELPER,COLUMNS($B$12:U79),0),"")</f>
        <v/>
      </c>
      <c r="V79" s="83" t="str">
        <f>IFERROR(VLOOKUP($H$2&amp;"_"&amp;$B79,HELPER,COLUMNS($B$12:V79),0),"")</f>
        <v/>
      </c>
      <c r="W79" s="83" t="str">
        <f>IFERROR(VLOOKUP($H$2&amp;"_"&amp;$B79,HELPER,COLUMNS($B$12:W79),0),"")</f>
        <v/>
      </c>
      <c r="X79" s="83" t="str">
        <f>IFERROR(VLOOKUP($H$2&amp;"_"&amp;$B79,HELPER,COLUMNS($B$12:X79),0),"")</f>
        <v/>
      </c>
      <c r="Y79" s="83" t="str">
        <f>IFERROR(VLOOKUP($H$2&amp;"_"&amp;$B79,HELPER,COLUMNS($B$12:Y79),0),"")</f>
        <v/>
      </c>
      <c r="Z79" s="83" t="str">
        <f>IFERROR(VLOOKUP($H$2&amp;"_"&amp;$B79,HELPER,COLUMNS($B$12:Z79),0),"")</f>
        <v/>
      </c>
      <c r="AA79" s="83" t="str">
        <f>IFERROR(VLOOKUP($H$2&amp;"_"&amp;$B79,HELPER,COLUMNS($B$12:AA79),0),"")</f>
        <v/>
      </c>
      <c r="AB79" s="83" t="str">
        <f>IFERROR(VLOOKUP($H$2&amp;"_"&amp;$B79,HELPER,COLUMNS($B$12:AB79),0),"")</f>
        <v/>
      </c>
      <c r="AC79" s="83" t="str">
        <f>IFERROR(VLOOKUP($H$2&amp;"_"&amp;$B79,HELPER,COLUMNS($B$12:AC79),0),"")</f>
        <v/>
      </c>
      <c r="AD79" s="83" t="str">
        <f>IFERROR(VLOOKUP($H$2&amp;"_"&amp;$B79,HELPER,COLUMNS($B$12:AD79),0),"")</f>
        <v/>
      </c>
      <c r="AE79" s="83" t="str">
        <f>IFERROR(VLOOKUP($H$2&amp;"_"&amp;$B79,HELPER,COLUMNS($B$12:AE79),0),"")</f>
        <v/>
      </c>
      <c r="AF79" s="83" t="str">
        <f>IFERROR(VLOOKUP($H$2&amp;"_"&amp;$B79,HELPER,COLUMNS($B$12:AF79),0),"")</f>
        <v/>
      </c>
      <c r="AG79" s="83" t="str">
        <f>IFERROR(VLOOKUP($H$2&amp;"_"&amp;$B79,HELPER,COLUMNS($B$12:AG79),0),"")</f>
        <v/>
      </c>
      <c r="AH79" s="83" t="str">
        <f>IFERROR(VLOOKUP($H$2&amp;"_"&amp;$B79,HELPER,COLUMNS($B$12:AH79),0),"")</f>
        <v/>
      </c>
      <c r="AI79" s="83" t="str">
        <f>IFERROR(VLOOKUP($H$2&amp;"_"&amp;$B79,HELPER,COLUMNS($B$12:AI79),0),"")</f>
        <v/>
      </c>
      <c r="AJ79" s="83" t="str">
        <f>IFERROR(VLOOKUP($H$2&amp;"_"&amp;$B79,HELPER,COLUMNS($B$12:AJ79),0),"")</f>
        <v/>
      </c>
      <c r="AK79" s="83" t="str">
        <f>IFERROR(VLOOKUP($H$2&amp;"_"&amp;$B79,HELPER,COLUMNS($B$12:AK79),0),"")</f>
        <v/>
      </c>
      <c r="AL79" s="83" t="str">
        <f>IFERROR(VLOOKUP($H$2&amp;"_"&amp;$B79,HELPER,COLUMNS($B$12:AL79),0),"")</f>
        <v/>
      </c>
      <c r="AM79" s="83" t="str">
        <f>IFERROR(VLOOKUP($H$2&amp;"_"&amp;$B79,HELPER,COLUMNS($B$12:AM79),0),"")</f>
        <v/>
      </c>
      <c r="AN79" s="83" t="str">
        <f>IFERROR(VLOOKUP($H$2&amp;"_"&amp;$B79,HELPER,COLUMNS($B$12:AN79),0),"")</f>
        <v/>
      </c>
      <c r="AO79" s="83" t="str">
        <f>IFERROR(VLOOKUP($H$2&amp;"_"&amp;$B79,HELPER,COLUMNS($B$12:AO79),0),"")</f>
        <v/>
      </c>
      <c r="AP79" s="83" t="str">
        <f>IFERROR(VLOOKUP($H$2&amp;"_"&amp;$B79,HELPER,COLUMNS($B$12:AP79),0),"")</f>
        <v/>
      </c>
      <c r="AQ79" s="83" t="str">
        <f>IFERROR(VLOOKUP($H$2&amp;"_"&amp;$B79,HELPER,COLUMNS($B$12:AQ79),0),"")</f>
        <v/>
      </c>
      <c r="AR79" s="83" t="str">
        <f>IFERROR(VLOOKUP($H$2&amp;"_"&amp;$B79,HELPER,COLUMNS($B$12:AR79),0),"")</f>
        <v/>
      </c>
      <c r="AS79" s="83" t="str">
        <f>IFERROR(VLOOKUP($H$2&amp;"_"&amp;$B79,HELPER,COLUMNS($B$12:AS79),0),"")</f>
        <v/>
      </c>
      <c r="AT79" s="83" t="str">
        <f>IFERROR(VLOOKUP($H$2&amp;"_"&amp;$B79,HELPER,COLUMNS($B$12:AT79),0),"")</f>
        <v/>
      </c>
      <c r="AU79" s="83" t="str">
        <f>IFERROR(VLOOKUP($H$2&amp;"_"&amp;$B79,HELPER,COLUMNS($B$12:AU79),0),"")</f>
        <v/>
      </c>
      <c r="AV79" s="83" t="str">
        <f>IFERROR(VLOOKUP($H$2&amp;"_"&amp;$B79,HELPER,COLUMNS($B$12:AV79),0),"")</f>
        <v/>
      </c>
      <c r="AW79" s="83" t="str">
        <f>IFERROR(VLOOKUP($H$2&amp;"_"&amp;$B79,HELPER,COLUMNS($B$12:AW79),0),"")</f>
        <v/>
      </c>
      <c r="AX79" s="197" t="str">
        <f t="shared" si="29"/>
        <v/>
      </c>
    </row>
    <row r="80" spans="1:50" x14ac:dyDescent="0.3">
      <c r="A80" s="37">
        <f t="shared" si="28"/>
        <v>0</v>
      </c>
      <c r="B80" s="210">
        <v>69</v>
      </c>
      <c r="C80" s="433" t="str">
        <f t="shared" si="30"/>
        <v/>
      </c>
      <c r="D80" s="279" t="str">
        <f>IFERROR(VLOOKUP($H$2&amp;"_"&amp;$B80,HELPER,COLUMNS($B$12:D80),0),"")</f>
        <v/>
      </c>
      <c r="E80" s="83" t="str">
        <f>IFERROR(VLOOKUP($H$2&amp;"_"&amp;$B80,HELPER,COLUMNS($B$12:E80),0),"")</f>
        <v/>
      </c>
      <c r="F80" s="83" t="str">
        <f>IFERROR(VLOOKUP($H$2&amp;"_"&amp;$B80,HELPER,COLUMNS($B$12:F80),0),"")</f>
        <v/>
      </c>
      <c r="G80" s="83" t="str">
        <f>IFERROR(VLOOKUP($H$2&amp;"_"&amp;$B80,HELPER,COLUMNS($B$12:G80),0),"")</f>
        <v/>
      </c>
      <c r="H80" s="83" t="str">
        <f>IFERROR(VLOOKUP($H$2&amp;"_"&amp;$B80,HELPER,COLUMNS($B$12:H80),0),"")</f>
        <v/>
      </c>
      <c r="I80" s="83" t="str">
        <f>IFERROR(VLOOKUP($H$2&amp;"_"&amp;$B80,HELPER,COLUMNS($B$12:I80),0),"")</f>
        <v/>
      </c>
      <c r="J80" s="83" t="str">
        <f>IFERROR(VLOOKUP($H$2&amp;"_"&amp;$B80,HELPER,COLUMNS($B$12:J80),0),"")</f>
        <v/>
      </c>
      <c r="K80" s="83" t="str">
        <f>IFERROR(VLOOKUP($H$2&amp;"_"&amp;$B80,HELPER,COLUMNS($B$12:K80),0),"")</f>
        <v/>
      </c>
      <c r="L80" s="83" t="str">
        <f>IFERROR(VLOOKUP($H$2&amp;"_"&amp;$B80,HELPER,COLUMNS($B$12:L80),0),"")</f>
        <v/>
      </c>
      <c r="M80" s="83" t="str">
        <f>IFERROR(VLOOKUP($H$2&amp;"_"&amp;$B80,HELPER,COLUMNS($B$12:M80),0),"")</f>
        <v/>
      </c>
      <c r="N80" s="83" t="str">
        <f>IFERROR(VLOOKUP($H$2&amp;"_"&amp;$B80,HELPER,COLUMNS($B$12:N80),0),"")</f>
        <v/>
      </c>
      <c r="O80" s="83" t="str">
        <f>IFERROR(VLOOKUP($H$2&amp;"_"&amp;$B80,HELPER,COLUMNS($B$12:O80),0),"")</f>
        <v/>
      </c>
      <c r="P80" s="83" t="str">
        <f>IFERROR(VLOOKUP($H$2&amp;"_"&amp;$B80,HELPER,COLUMNS($B$12:P80),0),"")</f>
        <v/>
      </c>
      <c r="Q80" s="83" t="str">
        <f>IFERROR(VLOOKUP($H$2&amp;"_"&amp;$B80,HELPER,COLUMNS($B$12:Q80),0),"")</f>
        <v/>
      </c>
      <c r="R80" s="83" t="str">
        <f>IFERROR(VLOOKUP($H$2&amp;"_"&amp;$B80,HELPER,COLUMNS($B$12:R80),0),"")</f>
        <v/>
      </c>
      <c r="S80" s="83" t="str">
        <f>IFERROR(VLOOKUP($H$2&amp;"_"&amp;$B80,HELPER,COLUMNS($B$12:S80),0),"")</f>
        <v/>
      </c>
      <c r="T80" s="83" t="str">
        <f>IFERROR(VLOOKUP($H$2&amp;"_"&amp;$B80,HELPER,COLUMNS($B$12:T80),0),"")</f>
        <v/>
      </c>
      <c r="U80" s="83" t="str">
        <f>IFERROR(VLOOKUP($H$2&amp;"_"&amp;$B80,HELPER,COLUMNS($B$12:U80),0),"")</f>
        <v/>
      </c>
      <c r="V80" s="83" t="str">
        <f>IFERROR(VLOOKUP($H$2&amp;"_"&amp;$B80,HELPER,COLUMNS($B$12:V80),0),"")</f>
        <v/>
      </c>
      <c r="W80" s="83" t="str">
        <f>IFERROR(VLOOKUP($H$2&amp;"_"&amp;$B80,HELPER,COLUMNS($B$12:W80),0),"")</f>
        <v/>
      </c>
      <c r="X80" s="83" t="str">
        <f>IFERROR(VLOOKUP($H$2&amp;"_"&amp;$B80,HELPER,COLUMNS($B$12:X80),0),"")</f>
        <v/>
      </c>
      <c r="Y80" s="83" t="str">
        <f>IFERROR(VLOOKUP($H$2&amp;"_"&amp;$B80,HELPER,COLUMNS($B$12:Y80),0),"")</f>
        <v/>
      </c>
      <c r="Z80" s="83" t="str">
        <f>IFERROR(VLOOKUP($H$2&amp;"_"&amp;$B80,HELPER,COLUMNS($B$12:Z80),0),"")</f>
        <v/>
      </c>
      <c r="AA80" s="83" t="str">
        <f>IFERROR(VLOOKUP($H$2&amp;"_"&amp;$B80,HELPER,COLUMNS($B$12:AA80),0),"")</f>
        <v/>
      </c>
      <c r="AB80" s="83" t="str">
        <f>IFERROR(VLOOKUP($H$2&amp;"_"&amp;$B80,HELPER,COLUMNS($B$12:AB80),0),"")</f>
        <v/>
      </c>
      <c r="AC80" s="83" t="str">
        <f>IFERROR(VLOOKUP($H$2&amp;"_"&amp;$B80,HELPER,COLUMNS($B$12:AC80),0),"")</f>
        <v/>
      </c>
      <c r="AD80" s="83" t="str">
        <f>IFERROR(VLOOKUP($H$2&amp;"_"&amp;$B80,HELPER,COLUMNS($B$12:AD80),0),"")</f>
        <v/>
      </c>
      <c r="AE80" s="83" t="str">
        <f>IFERROR(VLOOKUP($H$2&amp;"_"&amp;$B80,HELPER,COLUMNS($B$12:AE80),0),"")</f>
        <v/>
      </c>
      <c r="AF80" s="83" t="str">
        <f>IFERROR(VLOOKUP($H$2&amp;"_"&amp;$B80,HELPER,COLUMNS($B$12:AF80),0),"")</f>
        <v/>
      </c>
      <c r="AG80" s="83" t="str">
        <f>IFERROR(VLOOKUP($H$2&amp;"_"&amp;$B80,HELPER,COLUMNS($B$12:AG80),0),"")</f>
        <v/>
      </c>
      <c r="AH80" s="83" t="str">
        <f>IFERROR(VLOOKUP($H$2&amp;"_"&amp;$B80,HELPER,COLUMNS($B$12:AH80),0),"")</f>
        <v/>
      </c>
      <c r="AI80" s="83" t="str">
        <f>IFERROR(VLOOKUP($H$2&amp;"_"&amp;$B80,HELPER,COLUMNS($B$12:AI80),0),"")</f>
        <v/>
      </c>
      <c r="AJ80" s="83" t="str">
        <f>IFERROR(VLOOKUP($H$2&amp;"_"&amp;$B80,HELPER,COLUMNS($B$12:AJ80),0),"")</f>
        <v/>
      </c>
      <c r="AK80" s="83" t="str">
        <f>IFERROR(VLOOKUP($H$2&amp;"_"&amp;$B80,HELPER,COLUMNS($B$12:AK80),0),"")</f>
        <v/>
      </c>
      <c r="AL80" s="83" t="str">
        <f>IFERROR(VLOOKUP($H$2&amp;"_"&amp;$B80,HELPER,COLUMNS($B$12:AL80),0),"")</f>
        <v/>
      </c>
      <c r="AM80" s="83" t="str">
        <f>IFERROR(VLOOKUP($H$2&amp;"_"&amp;$B80,HELPER,COLUMNS($B$12:AM80),0),"")</f>
        <v/>
      </c>
      <c r="AN80" s="83" t="str">
        <f>IFERROR(VLOOKUP($H$2&amp;"_"&amp;$B80,HELPER,COLUMNS($B$12:AN80),0),"")</f>
        <v/>
      </c>
      <c r="AO80" s="83" t="str">
        <f>IFERROR(VLOOKUP($H$2&amp;"_"&amp;$B80,HELPER,COLUMNS($B$12:AO80),0),"")</f>
        <v/>
      </c>
      <c r="AP80" s="83" t="str">
        <f>IFERROR(VLOOKUP($H$2&amp;"_"&amp;$B80,HELPER,COLUMNS($B$12:AP80),0),"")</f>
        <v/>
      </c>
      <c r="AQ80" s="83" t="str">
        <f>IFERROR(VLOOKUP($H$2&amp;"_"&amp;$B80,HELPER,COLUMNS($B$12:AQ80),0),"")</f>
        <v/>
      </c>
      <c r="AR80" s="83" t="str">
        <f>IFERROR(VLOOKUP($H$2&amp;"_"&amp;$B80,HELPER,COLUMNS($B$12:AR80),0),"")</f>
        <v/>
      </c>
      <c r="AS80" s="83" t="str">
        <f>IFERROR(VLOOKUP($H$2&amp;"_"&amp;$B80,HELPER,COLUMNS($B$12:AS80),0),"")</f>
        <v/>
      </c>
      <c r="AT80" s="83" t="str">
        <f>IFERROR(VLOOKUP($H$2&amp;"_"&amp;$B80,HELPER,COLUMNS($B$12:AT80),0),"")</f>
        <v/>
      </c>
      <c r="AU80" s="83" t="str">
        <f>IFERROR(VLOOKUP($H$2&amp;"_"&amp;$B80,HELPER,COLUMNS($B$12:AU80),0),"")</f>
        <v/>
      </c>
      <c r="AV80" s="83" t="str">
        <f>IFERROR(VLOOKUP($H$2&amp;"_"&amp;$B80,HELPER,COLUMNS($B$12:AV80),0),"")</f>
        <v/>
      </c>
      <c r="AW80" s="83" t="str">
        <f>IFERROR(VLOOKUP($H$2&amp;"_"&amp;$B80,HELPER,COLUMNS($B$12:AW80),0),"")</f>
        <v/>
      </c>
      <c r="AX80" s="197" t="str">
        <f t="shared" si="29"/>
        <v/>
      </c>
    </row>
    <row r="81" spans="1:50" x14ac:dyDescent="0.3">
      <c r="A81" s="37">
        <f t="shared" si="28"/>
        <v>0</v>
      </c>
      <c r="B81" s="210">
        <v>70</v>
      </c>
      <c r="C81" s="433" t="str">
        <f t="shared" si="30"/>
        <v/>
      </c>
      <c r="D81" s="279" t="str">
        <f>IFERROR(VLOOKUP($H$2&amp;"_"&amp;$B81,HELPER,COLUMNS($B$12:D81),0),"")</f>
        <v/>
      </c>
      <c r="E81" s="83" t="str">
        <f>IFERROR(VLOOKUP($H$2&amp;"_"&amp;$B81,HELPER,COLUMNS($B$12:E81),0),"")</f>
        <v/>
      </c>
      <c r="F81" s="83" t="str">
        <f>IFERROR(VLOOKUP($H$2&amp;"_"&amp;$B81,HELPER,COLUMNS($B$12:F81),0),"")</f>
        <v/>
      </c>
      <c r="G81" s="83" t="str">
        <f>IFERROR(VLOOKUP($H$2&amp;"_"&amp;$B81,HELPER,COLUMNS($B$12:G81),0),"")</f>
        <v/>
      </c>
      <c r="H81" s="83" t="str">
        <f>IFERROR(VLOOKUP($H$2&amp;"_"&amp;$B81,HELPER,COLUMNS($B$12:H81),0),"")</f>
        <v/>
      </c>
      <c r="I81" s="83" t="str">
        <f>IFERROR(VLOOKUP($H$2&amp;"_"&amp;$B81,HELPER,COLUMNS($B$12:I81),0),"")</f>
        <v/>
      </c>
      <c r="J81" s="83" t="str">
        <f>IFERROR(VLOOKUP($H$2&amp;"_"&amp;$B81,HELPER,COLUMNS($B$12:J81),0),"")</f>
        <v/>
      </c>
      <c r="K81" s="83" t="str">
        <f>IFERROR(VLOOKUP($H$2&amp;"_"&amp;$B81,HELPER,COLUMNS($B$12:K81),0),"")</f>
        <v/>
      </c>
      <c r="L81" s="83" t="str">
        <f>IFERROR(VLOOKUP($H$2&amp;"_"&amp;$B81,HELPER,COLUMNS($B$12:L81),0),"")</f>
        <v/>
      </c>
      <c r="M81" s="83" t="str">
        <f>IFERROR(VLOOKUP($H$2&amp;"_"&amp;$B81,HELPER,COLUMNS($B$12:M81),0),"")</f>
        <v/>
      </c>
      <c r="N81" s="83" t="str">
        <f>IFERROR(VLOOKUP($H$2&amp;"_"&amp;$B81,HELPER,COLUMNS($B$12:N81),0),"")</f>
        <v/>
      </c>
      <c r="O81" s="83" t="str">
        <f>IFERROR(VLOOKUP($H$2&amp;"_"&amp;$B81,HELPER,COLUMNS($B$12:O81),0),"")</f>
        <v/>
      </c>
      <c r="P81" s="83" t="str">
        <f>IFERROR(VLOOKUP($H$2&amp;"_"&amp;$B81,HELPER,COLUMNS($B$12:P81),0),"")</f>
        <v/>
      </c>
      <c r="Q81" s="83" t="str">
        <f>IFERROR(VLOOKUP($H$2&amp;"_"&amp;$B81,HELPER,COLUMNS($B$12:Q81),0),"")</f>
        <v/>
      </c>
      <c r="R81" s="83" t="str">
        <f>IFERROR(VLOOKUP($H$2&amp;"_"&amp;$B81,HELPER,COLUMNS($B$12:R81),0),"")</f>
        <v/>
      </c>
      <c r="S81" s="83" t="str">
        <f>IFERROR(VLOOKUP($H$2&amp;"_"&amp;$B81,HELPER,COLUMNS($B$12:S81),0),"")</f>
        <v/>
      </c>
      <c r="T81" s="83" t="str">
        <f>IFERROR(VLOOKUP($H$2&amp;"_"&amp;$B81,HELPER,COLUMNS($B$12:T81),0),"")</f>
        <v/>
      </c>
      <c r="U81" s="83" t="str">
        <f>IFERROR(VLOOKUP($H$2&amp;"_"&amp;$B81,HELPER,COLUMNS($B$12:U81),0),"")</f>
        <v/>
      </c>
      <c r="V81" s="83" t="str">
        <f>IFERROR(VLOOKUP($H$2&amp;"_"&amp;$B81,HELPER,COLUMNS($B$12:V81),0),"")</f>
        <v/>
      </c>
      <c r="W81" s="83" t="str">
        <f>IFERROR(VLOOKUP($H$2&amp;"_"&amp;$B81,HELPER,COLUMNS($B$12:W81),0),"")</f>
        <v/>
      </c>
      <c r="X81" s="83" t="str">
        <f>IFERROR(VLOOKUP($H$2&amp;"_"&amp;$B81,HELPER,COLUMNS($B$12:X81),0),"")</f>
        <v/>
      </c>
      <c r="Y81" s="83" t="str">
        <f>IFERROR(VLOOKUP($H$2&amp;"_"&amp;$B81,HELPER,COLUMNS($B$12:Y81),0),"")</f>
        <v/>
      </c>
      <c r="Z81" s="83" t="str">
        <f>IFERROR(VLOOKUP($H$2&amp;"_"&amp;$B81,HELPER,COLUMNS($B$12:Z81),0),"")</f>
        <v/>
      </c>
      <c r="AA81" s="83" t="str">
        <f>IFERROR(VLOOKUP($H$2&amp;"_"&amp;$B81,HELPER,COLUMNS($B$12:AA81),0),"")</f>
        <v/>
      </c>
      <c r="AB81" s="83" t="str">
        <f>IFERROR(VLOOKUP($H$2&amp;"_"&amp;$B81,HELPER,COLUMNS($B$12:AB81),0),"")</f>
        <v/>
      </c>
      <c r="AC81" s="83" t="str">
        <f>IFERROR(VLOOKUP($H$2&amp;"_"&amp;$B81,HELPER,COLUMNS($B$12:AC81),0),"")</f>
        <v/>
      </c>
      <c r="AD81" s="83" t="str">
        <f>IFERROR(VLOOKUP($H$2&amp;"_"&amp;$B81,HELPER,COLUMNS($B$12:AD81),0),"")</f>
        <v/>
      </c>
      <c r="AE81" s="83" t="str">
        <f>IFERROR(VLOOKUP($H$2&amp;"_"&amp;$B81,HELPER,COLUMNS($B$12:AE81),0),"")</f>
        <v/>
      </c>
      <c r="AF81" s="83" t="str">
        <f>IFERROR(VLOOKUP($H$2&amp;"_"&amp;$B81,HELPER,COLUMNS($B$12:AF81),0),"")</f>
        <v/>
      </c>
      <c r="AG81" s="83" t="str">
        <f>IFERROR(VLOOKUP($H$2&amp;"_"&amp;$B81,HELPER,COLUMNS($B$12:AG81),0),"")</f>
        <v/>
      </c>
      <c r="AH81" s="83" t="str">
        <f>IFERROR(VLOOKUP($H$2&amp;"_"&amp;$B81,HELPER,COLUMNS($B$12:AH81),0),"")</f>
        <v/>
      </c>
      <c r="AI81" s="83" t="str">
        <f>IFERROR(VLOOKUP($H$2&amp;"_"&amp;$B81,HELPER,COLUMNS($B$12:AI81),0),"")</f>
        <v/>
      </c>
      <c r="AJ81" s="83" t="str">
        <f>IFERROR(VLOOKUP($H$2&amp;"_"&amp;$B81,HELPER,COLUMNS($B$12:AJ81),0),"")</f>
        <v/>
      </c>
      <c r="AK81" s="83" t="str">
        <f>IFERROR(VLOOKUP($H$2&amp;"_"&amp;$B81,HELPER,COLUMNS($B$12:AK81),0),"")</f>
        <v/>
      </c>
      <c r="AL81" s="83" t="str">
        <f>IFERROR(VLOOKUP($H$2&amp;"_"&amp;$B81,HELPER,COLUMNS($B$12:AL81),0),"")</f>
        <v/>
      </c>
      <c r="AM81" s="83" t="str">
        <f>IFERROR(VLOOKUP($H$2&amp;"_"&amp;$B81,HELPER,COLUMNS($B$12:AM81),0),"")</f>
        <v/>
      </c>
      <c r="AN81" s="83" t="str">
        <f>IFERROR(VLOOKUP($H$2&amp;"_"&amp;$B81,HELPER,COLUMNS($B$12:AN81),0),"")</f>
        <v/>
      </c>
      <c r="AO81" s="83" t="str">
        <f>IFERROR(VLOOKUP($H$2&amp;"_"&amp;$B81,HELPER,COLUMNS($B$12:AO81),0),"")</f>
        <v/>
      </c>
      <c r="AP81" s="83" t="str">
        <f>IFERROR(VLOOKUP($H$2&amp;"_"&amp;$B81,HELPER,COLUMNS($B$12:AP81),0),"")</f>
        <v/>
      </c>
      <c r="AQ81" s="83" t="str">
        <f>IFERROR(VLOOKUP($H$2&amp;"_"&amp;$B81,HELPER,COLUMNS($B$12:AQ81),0),"")</f>
        <v/>
      </c>
      <c r="AR81" s="83" t="str">
        <f>IFERROR(VLOOKUP($H$2&amp;"_"&amp;$B81,HELPER,COLUMNS($B$12:AR81),0),"")</f>
        <v/>
      </c>
      <c r="AS81" s="83" t="str">
        <f>IFERROR(VLOOKUP($H$2&amp;"_"&amp;$B81,HELPER,COLUMNS($B$12:AS81),0),"")</f>
        <v/>
      </c>
      <c r="AT81" s="83" t="str">
        <f>IFERROR(VLOOKUP($H$2&amp;"_"&amp;$B81,HELPER,COLUMNS($B$12:AT81),0),"")</f>
        <v/>
      </c>
      <c r="AU81" s="83" t="str">
        <f>IFERROR(VLOOKUP($H$2&amp;"_"&amp;$B81,HELPER,COLUMNS($B$12:AU81),0),"")</f>
        <v/>
      </c>
      <c r="AV81" s="83" t="str">
        <f>IFERROR(VLOOKUP($H$2&amp;"_"&amp;$B81,HELPER,COLUMNS($B$12:AV81),0),"")</f>
        <v/>
      </c>
      <c r="AW81" s="83" t="str">
        <f>IFERROR(VLOOKUP($H$2&amp;"_"&amp;$B81,HELPER,COLUMNS($B$12:AW81),0),"")</f>
        <v/>
      </c>
      <c r="AX81" s="197" t="str">
        <f t="shared" si="29"/>
        <v/>
      </c>
    </row>
    <row r="82" spans="1:50" x14ac:dyDescent="0.3">
      <c r="A82" s="37">
        <f t="shared" si="28"/>
        <v>0</v>
      </c>
      <c r="B82" s="210">
        <v>71</v>
      </c>
      <c r="C82" s="433" t="str">
        <f t="shared" si="30"/>
        <v/>
      </c>
      <c r="D82" s="279" t="str">
        <f>IFERROR(VLOOKUP($H$2&amp;"_"&amp;$B82,HELPER,COLUMNS($B$12:D82),0),"")</f>
        <v/>
      </c>
      <c r="E82" s="83" t="str">
        <f>IFERROR(VLOOKUP($H$2&amp;"_"&amp;$B82,HELPER,COLUMNS($B$12:E82),0),"")</f>
        <v/>
      </c>
      <c r="F82" s="83" t="str">
        <f>IFERROR(VLOOKUP($H$2&amp;"_"&amp;$B82,HELPER,COLUMNS($B$12:F82),0),"")</f>
        <v/>
      </c>
      <c r="G82" s="83" t="str">
        <f>IFERROR(VLOOKUP($H$2&amp;"_"&amp;$B82,HELPER,COLUMNS($B$12:G82),0),"")</f>
        <v/>
      </c>
      <c r="H82" s="83" t="str">
        <f>IFERROR(VLOOKUP($H$2&amp;"_"&amp;$B82,HELPER,COLUMNS($B$12:H82),0),"")</f>
        <v/>
      </c>
      <c r="I82" s="83" t="str">
        <f>IFERROR(VLOOKUP($H$2&amp;"_"&amp;$B82,HELPER,COLUMNS($B$12:I82),0),"")</f>
        <v/>
      </c>
      <c r="J82" s="83" t="str">
        <f>IFERROR(VLOOKUP($H$2&amp;"_"&amp;$B82,HELPER,COLUMNS($B$12:J82),0),"")</f>
        <v/>
      </c>
      <c r="K82" s="83" t="str">
        <f>IFERROR(VLOOKUP($H$2&amp;"_"&amp;$B82,HELPER,COLUMNS($B$12:K82),0),"")</f>
        <v/>
      </c>
      <c r="L82" s="83" t="str">
        <f>IFERROR(VLOOKUP($H$2&amp;"_"&amp;$B82,HELPER,COLUMNS($B$12:L82),0),"")</f>
        <v/>
      </c>
      <c r="M82" s="83" t="str">
        <f>IFERROR(VLOOKUP($H$2&amp;"_"&amp;$B82,HELPER,COLUMNS($B$12:M82),0),"")</f>
        <v/>
      </c>
      <c r="N82" s="83" t="str">
        <f>IFERROR(VLOOKUP($H$2&amp;"_"&amp;$B82,HELPER,COLUMNS($B$12:N82),0),"")</f>
        <v/>
      </c>
      <c r="O82" s="83" t="str">
        <f>IFERROR(VLOOKUP($H$2&amp;"_"&amp;$B82,HELPER,COLUMNS($B$12:O82),0),"")</f>
        <v/>
      </c>
      <c r="P82" s="83" t="str">
        <f>IFERROR(VLOOKUP($H$2&amp;"_"&amp;$B82,HELPER,COLUMNS($B$12:P82),0),"")</f>
        <v/>
      </c>
      <c r="Q82" s="83" t="str">
        <f>IFERROR(VLOOKUP($H$2&amp;"_"&amp;$B82,HELPER,COLUMNS($B$12:Q82),0),"")</f>
        <v/>
      </c>
      <c r="R82" s="83" t="str">
        <f>IFERROR(VLOOKUP($H$2&amp;"_"&amp;$B82,HELPER,COLUMNS($B$12:R82),0),"")</f>
        <v/>
      </c>
      <c r="S82" s="83" t="str">
        <f>IFERROR(VLOOKUP($H$2&amp;"_"&amp;$B82,HELPER,COLUMNS($B$12:S82),0),"")</f>
        <v/>
      </c>
      <c r="T82" s="83" t="str">
        <f>IFERROR(VLOOKUP($H$2&amp;"_"&amp;$B82,HELPER,COLUMNS($B$12:T82),0),"")</f>
        <v/>
      </c>
      <c r="U82" s="83" t="str">
        <f>IFERROR(VLOOKUP($H$2&amp;"_"&amp;$B82,HELPER,COLUMNS($B$12:U82),0),"")</f>
        <v/>
      </c>
      <c r="V82" s="83" t="str">
        <f>IFERROR(VLOOKUP($H$2&amp;"_"&amp;$B82,HELPER,COLUMNS($B$12:V82),0),"")</f>
        <v/>
      </c>
      <c r="W82" s="83" t="str">
        <f>IFERROR(VLOOKUP($H$2&amp;"_"&amp;$B82,HELPER,COLUMNS($B$12:W82),0),"")</f>
        <v/>
      </c>
      <c r="X82" s="83" t="str">
        <f>IFERROR(VLOOKUP($H$2&amp;"_"&amp;$B82,HELPER,COLUMNS($B$12:X82),0),"")</f>
        <v/>
      </c>
      <c r="Y82" s="83" t="str">
        <f>IFERROR(VLOOKUP($H$2&amp;"_"&amp;$B82,HELPER,COLUMNS($B$12:Y82),0),"")</f>
        <v/>
      </c>
      <c r="Z82" s="83" t="str">
        <f>IFERROR(VLOOKUP($H$2&amp;"_"&amp;$B82,HELPER,COLUMNS($B$12:Z82),0),"")</f>
        <v/>
      </c>
      <c r="AA82" s="83" t="str">
        <f>IFERROR(VLOOKUP($H$2&amp;"_"&amp;$B82,HELPER,COLUMNS($B$12:AA82),0),"")</f>
        <v/>
      </c>
      <c r="AB82" s="83" t="str">
        <f>IFERROR(VLOOKUP($H$2&amp;"_"&amp;$B82,HELPER,COLUMNS($B$12:AB82),0),"")</f>
        <v/>
      </c>
      <c r="AC82" s="83" t="str">
        <f>IFERROR(VLOOKUP($H$2&amp;"_"&amp;$B82,HELPER,COLUMNS($B$12:AC82),0),"")</f>
        <v/>
      </c>
      <c r="AD82" s="83" t="str">
        <f>IFERROR(VLOOKUP($H$2&amp;"_"&amp;$B82,HELPER,COLUMNS($B$12:AD82),0),"")</f>
        <v/>
      </c>
      <c r="AE82" s="83" t="str">
        <f>IFERROR(VLOOKUP($H$2&amp;"_"&amp;$B82,HELPER,COLUMNS($B$12:AE82),0),"")</f>
        <v/>
      </c>
      <c r="AF82" s="83" t="str">
        <f>IFERROR(VLOOKUP($H$2&amp;"_"&amp;$B82,HELPER,COLUMNS($B$12:AF82),0),"")</f>
        <v/>
      </c>
      <c r="AG82" s="83" t="str">
        <f>IFERROR(VLOOKUP($H$2&amp;"_"&amp;$B82,HELPER,COLUMNS($B$12:AG82),0),"")</f>
        <v/>
      </c>
      <c r="AH82" s="83" t="str">
        <f>IFERROR(VLOOKUP($H$2&amp;"_"&amp;$B82,HELPER,COLUMNS($B$12:AH82),0),"")</f>
        <v/>
      </c>
      <c r="AI82" s="83" t="str">
        <f>IFERROR(VLOOKUP($H$2&amp;"_"&amp;$B82,HELPER,COLUMNS($B$12:AI82),0),"")</f>
        <v/>
      </c>
      <c r="AJ82" s="83" t="str">
        <f>IFERROR(VLOOKUP($H$2&amp;"_"&amp;$B82,HELPER,COLUMNS($B$12:AJ82),0),"")</f>
        <v/>
      </c>
      <c r="AK82" s="83" t="str">
        <f>IFERROR(VLOOKUP($H$2&amp;"_"&amp;$B82,HELPER,COLUMNS($B$12:AK82),0),"")</f>
        <v/>
      </c>
      <c r="AL82" s="83" t="str">
        <f>IFERROR(VLOOKUP($H$2&amp;"_"&amp;$B82,HELPER,COLUMNS($B$12:AL82),0),"")</f>
        <v/>
      </c>
      <c r="AM82" s="83" t="str">
        <f>IFERROR(VLOOKUP($H$2&amp;"_"&amp;$B82,HELPER,COLUMNS($B$12:AM82),0),"")</f>
        <v/>
      </c>
      <c r="AN82" s="83" t="str">
        <f>IFERROR(VLOOKUP($H$2&amp;"_"&amp;$B82,HELPER,COLUMNS($B$12:AN82),0),"")</f>
        <v/>
      </c>
      <c r="AO82" s="83" t="str">
        <f>IFERROR(VLOOKUP($H$2&amp;"_"&amp;$B82,HELPER,COLUMNS($B$12:AO82),0),"")</f>
        <v/>
      </c>
      <c r="AP82" s="83" t="str">
        <f>IFERROR(VLOOKUP($H$2&amp;"_"&amp;$B82,HELPER,COLUMNS($B$12:AP82),0),"")</f>
        <v/>
      </c>
      <c r="AQ82" s="83" t="str">
        <f>IFERROR(VLOOKUP($H$2&amp;"_"&amp;$B82,HELPER,COLUMNS($B$12:AQ82),0),"")</f>
        <v/>
      </c>
      <c r="AR82" s="83" t="str">
        <f>IFERROR(VLOOKUP($H$2&amp;"_"&amp;$B82,HELPER,COLUMNS($B$12:AR82),0),"")</f>
        <v/>
      </c>
      <c r="AS82" s="83" t="str">
        <f>IFERROR(VLOOKUP($H$2&amp;"_"&amp;$B82,HELPER,COLUMNS($B$12:AS82),0),"")</f>
        <v/>
      </c>
      <c r="AT82" s="83" t="str">
        <f>IFERROR(VLOOKUP($H$2&amp;"_"&amp;$B82,HELPER,COLUMNS($B$12:AT82),0),"")</f>
        <v/>
      </c>
      <c r="AU82" s="83" t="str">
        <f>IFERROR(VLOOKUP($H$2&amp;"_"&amp;$B82,HELPER,COLUMNS($B$12:AU82),0),"")</f>
        <v/>
      </c>
      <c r="AV82" s="83" t="str">
        <f>IFERROR(VLOOKUP($H$2&amp;"_"&amp;$B82,HELPER,COLUMNS($B$12:AV82),0),"")</f>
        <v/>
      </c>
      <c r="AW82" s="83" t="str">
        <f>IFERROR(VLOOKUP($H$2&amp;"_"&amp;$B82,HELPER,COLUMNS($B$12:AW82),0),"")</f>
        <v/>
      </c>
      <c r="AX82" s="197" t="str">
        <f t="shared" si="29"/>
        <v/>
      </c>
    </row>
    <row r="83" spans="1:50" x14ac:dyDescent="0.3">
      <c r="A83" s="37">
        <f t="shared" si="28"/>
        <v>0</v>
      </c>
      <c r="B83" s="210">
        <v>72</v>
      </c>
      <c r="C83" s="433" t="str">
        <f t="shared" si="30"/>
        <v/>
      </c>
      <c r="D83" s="279" t="str">
        <f>IFERROR(VLOOKUP($H$2&amp;"_"&amp;$B83,HELPER,COLUMNS($B$12:D83),0),"")</f>
        <v/>
      </c>
      <c r="E83" s="83" t="str">
        <f>IFERROR(VLOOKUP($H$2&amp;"_"&amp;$B83,HELPER,COLUMNS($B$12:E83),0),"")</f>
        <v/>
      </c>
      <c r="F83" s="83" t="str">
        <f>IFERROR(VLOOKUP($H$2&amp;"_"&amp;$B83,HELPER,COLUMNS($B$12:F83),0),"")</f>
        <v/>
      </c>
      <c r="G83" s="83" t="str">
        <f>IFERROR(VLOOKUP($H$2&amp;"_"&amp;$B83,HELPER,COLUMNS($B$12:G83),0),"")</f>
        <v/>
      </c>
      <c r="H83" s="83" t="str">
        <f>IFERROR(VLOOKUP($H$2&amp;"_"&amp;$B83,HELPER,COLUMNS($B$12:H83),0),"")</f>
        <v/>
      </c>
      <c r="I83" s="83" t="str">
        <f>IFERROR(VLOOKUP($H$2&amp;"_"&amp;$B83,HELPER,COLUMNS($B$12:I83),0),"")</f>
        <v/>
      </c>
      <c r="J83" s="83" t="str">
        <f>IFERROR(VLOOKUP($H$2&amp;"_"&amp;$B83,HELPER,COLUMNS($B$12:J83),0),"")</f>
        <v/>
      </c>
      <c r="K83" s="83" t="str">
        <f>IFERROR(VLOOKUP($H$2&amp;"_"&amp;$B83,HELPER,COLUMNS($B$12:K83),0),"")</f>
        <v/>
      </c>
      <c r="L83" s="83" t="str">
        <f>IFERROR(VLOOKUP($H$2&amp;"_"&amp;$B83,HELPER,COLUMNS($B$12:L83),0),"")</f>
        <v/>
      </c>
      <c r="M83" s="83" t="str">
        <f>IFERROR(VLOOKUP($H$2&amp;"_"&amp;$B83,HELPER,COLUMNS($B$12:M83),0),"")</f>
        <v/>
      </c>
      <c r="N83" s="83" t="str">
        <f>IFERROR(VLOOKUP($H$2&amp;"_"&amp;$B83,HELPER,COLUMNS($B$12:N83),0),"")</f>
        <v/>
      </c>
      <c r="O83" s="83" t="str">
        <f>IFERROR(VLOOKUP($H$2&amp;"_"&amp;$B83,HELPER,COLUMNS($B$12:O83),0),"")</f>
        <v/>
      </c>
      <c r="P83" s="83" t="str">
        <f>IFERROR(VLOOKUP($H$2&amp;"_"&amp;$B83,HELPER,COLUMNS($B$12:P83),0),"")</f>
        <v/>
      </c>
      <c r="Q83" s="83" t="str">
        <f>IFERROR(VLOOKUP($H$2&amp;"_"&amp;$B83,HELPER,COLUMNS($B$12:Q83),0),"")</f>
        <v/>
      </c>
      <c r="R83" s="83" t="str">
        <f>IFERROR(VLOOKUP($H$2&amp;"_"&amp;$B83,HELPER,COLUMNS($B$12:R83),0),"")</f>
        <v/>
      </c>
      <c r="S83" s="83" t="str">
        <f>IFERROR(VLOOKUP($H$2&amp;"_"&amp;$B83,HELPER,COLUMNS($B$12:S83),0),"")</f>
        <v/>
      </c>
      <c r="T83" s="83" t="str">
        <f>IFERROR(VLOOKUP($H$2&amp;"_"&amp;$B83,HELPER,COLUMNS($B$12:T83),0),"")</f>
        <v/>
      </c>
      <c r="U83" s="83" t="str">
        <f>IFERROR(VLOOKUP($H$2&amp;"_"&amp;$B83,HELPER,COLUMNS($B$12:U83),0),"")</f>
        <v/>
      </c>
      <c r="V83" s="83" t="str">
        <f>IFERROR(VLOOKUP($H$2&amp;"_"&amp;$B83,HELPER,COLUMNS($B$12:V83),0),"")</f>
        <v/>
      </c>
      <c r="W83" s="83" t="str">
        <f>IFERROR(VLOOKUP($H$2&amp;"_"&amp;$B83,HELPER,COLUMNS($B$12:W83),0),"")</f>
        <v/>
      </c>
      <c r="X83" s="83" t="str">
        <f>IFERROR(VLOOKUP($H$2&amp;"_"&amp;$B83,HELPER,COLUMNS($B$12:X83),0),"")</f>
        <v/>
      </c>
      <c r="Y83" s="83" t="str">
        <f>IFERROR(VLOOKUP($H$2&amp;"_"&amp;$B83,HELPER,COLUMNS($B$12:Y83),0),"")</f>
        <v/>
      </c>
      <c r="Z83" s="83" t="str">
        <f>IFERROR(VLOOKUP($H$2&amp;"_"&amp;$B83,HELPER,COLUMNS($B$12:Z83),0),"")</f>
        <v/>
      </c>
      <c r="AA83" s="83" t="str">
        <f>IFERROR(VLOOKUP($H$2&amp;"_"&amp;$B83,HELPER,COLUMNS($B$12:AA83),0),"")</f>
        <v/>
      </c>
      <c r="AB83" s="83" t="str">
        <f>IFERROR(VLOOKUP($H$2&amp;"_"&amp;$B83,HELPER,COLUMNS($B$12:AB83),0),"")</f>
        <v/>
      </c>
      <c r="AC83" s="83" t="str">
        <f>IFERROR(VLOOKUP($H$2&amp;"_"&amp;$B83,HELPER,COLUMNS($B$12:AC83),0),"")</f>
        <v/>
      </c>
      <c r="AD83" s="83" t="str">
        <f>IFERROR(VLOOKUP($H$2&amp;"_"&amp;$B83,HELPER,COLUMNS($B$12:AD83),0),"")</f>
        <v/>
      </c>
      <c r="AE83" s="83" t="str">
        <f>IFERROR(VLOOKUP($H$2&amp;"_"&amp;$B83,HELPER,COLUMNS($B$12:AE83),0),"")</f>
        <v/>
      </c>
      <c r="AF83" s="83" t="str">
        <f>IFERROR(VLOOKUP($H$2&amp;"_"&amp;$B83,HELPER,COLUMNS($B$12:AF83),0),"")</f>
        <v/>
      </c>
      <c r="AG83" s="83" t="str">
        <f>IFERROR(VLOOKUP($H$2&amp;"_"&amp;$B83,HELPER,COLUMNS($B$12:AG83),0),"")</f>
        <v/>
      </c>
      <c r="AH83" s="83" t="str">
        <f>IFERROR(VLOOKUP($H$2&amp;"_"&amp;$B83,HELPER,COLUMNS($B$12:AH83),0),"")</f>
        <v/>
      </c>
      <c r="AI83" s="83" t="str">
        <f>IFERROR(VLOOKUP($H$2&amp;"_"&amp;$B83,HELPER,COLUMNS($B$12:AI83),0),"")</f>
        <v/>
      </c>
      <c r="AJ83" s="83" t="str">
        <f>IFERROR(VLOOKUP($H$2&amp;"_"&amp;$B83,HELPER,COLUMNS($B$12:AJ83),0),"")</f>
        <v/>
      </c>
      <c r="AK83" s="83" t="str">
        <f>IFERROR(VLOOKUP($H$2&amp;"_"&amp;$B83,HELPER,COLUMNS($B$12:AK83),0),"")</f>
        <v/>
      </c>
      <c r="AL83" s="83" t="str">
        <f>IFERROR(VLOOKUP($H$2&amp;"_"&amp;$B83,HELPER,COLUMNS($B$12:AL83),0),"")</f>
        <v/>
      </c>
      <c r="AM83" s="83" t="str">
        <f>IFERROR(VLOOKUP($H$2&amp;"_"&amp;$B83,HELPER,COLUMNS($B$12:AM83),0),"")</f>
        <v/>
      </c>
      <c r="AN83" s="83" t="str">
        <f>IFERROR(VLOOKUP($H$2&amp;"_"&amp;$B83,HELPER,COLUMNS($B$12:AN83),0),"")</f>
        <v/>
      </c>
      <c r="AO83" s="83" t="str">
        <f>IFERROR(VLOOKUP($H$2&amp;"_"&amp;$B83,HELPER,COLUMNS($B$12:AO83),0),"")</f>
        <v/>
      </c>
      <c r="AP83" s="83" t="str">
        <f>IFERROR(VLOOKUP($H$2&amp;"_"&amp;$B83,HELPER,COLUMNS($B$12:AP83),0),"")</f>
        <v/>
      </c>
      <c r="AQ83" s="83" t="str">
        <f>IFERROR(VLOOKUP($H$2&amp;"_"&amp;$B83,HELPER,COLUMNS($B$12:AQ83),0),"")</f>
        <v/>
      </c>
      <c r="AR83" s="83" t="str">
        <f>IFERROR(VLOOKUP($H$2&amp;"_"&amp;$B83,HELPER,COLUMNS($B$12:AR83),0),"")</f>
        <v/>
      </c>
      <c r="AS83" s="83" t="str">
        <f>IFERROR(VLOOKUP($H$2&amp;"_"&amp;$B83,HELPER,COLUMNS($B$12:AS83),0),"")</f>
        <v/>
      </c>
      <c r="AT83" s="83" t="str">
        <f>IFERROR(VLOOKUP($H$2&amp;"_"&amp;$B83,HELPER,COLUMNS($B$12:AT83),0),"")</f>
        <v/>
      </c>
      <c r="AU83" s="83" t="str">
        <f>IFERROR(VLOOKUP($H$2&amp;"_"&amp;$B83,HELPER,COLUMNS($B$12:AU83),0),"")</f>
        <v/>
      </c>
      <c r="AV83" s="83" t="str">
        <f>IFERROR(VLOOKUP($H$2&amp;"_"&amp;$B83,HELPER,COLUMNS($B$12:AV83),0),"")</f>
        <v/>
      </c>
      <c r="AW83" s="83" t="str">
        <f>IFERROR(VLOOKUP($H$2&amp;"_"&amp;$B83,HELPER,COLUMNS($B$12:AW83),0),"")</f>
        <v/>
      </c>
      <c r="AX83" s="197" t="str">
        <f t="shared" si="29"/>
        <v/>
      </c>
    </row>
    <row r="84" spans="1:50" x14ac:dyDescent="0.3">
      <c r="A84" s="37">
        <f t="shared" si="28"/>
        <v>0</v>
      </c>
      <c r="B84" s="210">
        <v>73</v>
      </c>
      <c r="C84" s="433" t="str">
        <f t="shared" si="30"/>
        <v/>
      </c>
      <c r="D84" s="279" t="str">
        <f>IFERROR(VLOOKUP($H$2&amp;"_"&amp;$B84,HELPER,COLUMNS($B$12:D84),0),"")</f>
        <v/>
      </c>
      <c r="E84" s="83" t="str">
        <f>IFERROR(VLOOKUP($H$2&amp;"_"&amp;$B84,HELPER,COLUMNS($B$12:E84),0),"")</f>
        <v/>
      </c>
      <c r="F84" s="83" t="str">
        <f>IFERROR(VLOOKUP($H$2&amp;"_"&amp;$B84,HELPER,COLUMNS($B$12:F84),0),"")</f>
        <v/>
      </c>
      <c r="G84" s="83" t="str">
        <f>IFERROR(VLOOKUP($H$2&amp;"_"&amp;$B84,HELPER,COLUMNS($B$12:G84),0),"")</f>
        <v/>
      </c>
      <c r="H84" s="83" t="str">
        <f>IFERROR(VLOOKUP($H$2&amp;"_"&amp;$B84,HELPER,COLUMNS($B$12:H84),0),"")</f>
        <v/>
      </c>
      <c r="I84" s="83" t="str">
        <f>IFERROR(VLOOKUP($H$2&amp;"_"&amp;$B84,HELPER,COLUMNS($B$12:I84),0),"")</f>
        <v/>
      </c>
      <c r="J84" s="83" t="str">
        <f>IFERROR(VLOOKUP($H$2&amp;"_"&amp;$B84,HELPER,COLUMNS($B$12:J84),0),"")</f>
        <v/>
      </c>
      <c r="K84" s="83" t="str">
        <f>IFERROR(VLOOKUP($H$2&amp;"_"&amp;$B84,HELPER,COLUMNS($B$12:K84),0),"")</f>
        <v/>
      </c>
      <c r="L84" s="83" t="str">
        <f>IFERROR(VLOOKUP($H$2&amp;"_"&amp;$B84,HELPER,COLUMNS($B$12:L84),0),"")</f>
        <v/>
      </c>
      <c r="M84" s="83" t="str">
        <f>IFERROR(VLOOKUP($H$2&amp;"_"&amp;$B84,HELPER,COLUMNS($B$12:M84),0),"")</f>
        <v/>
      </c>
      <c r="N84" s="83" t="str">
        <f>IFERROR(VLOOKUP($H$2&amp;"_"&amp;$B84,HELPER,COLUMNS($B$12:N84),0),"")</f>
        <v/>
      </c>
      <c r="O84" s="83" t="str">
        <f>IFERROR(VLOOKUP($H$2&amp;"_"&amp;$B84,HELPER,COLUMNS($B$12:O84),0),"")</f>
        <v/>
      </c>
      <c r="P84" s="83" t="str">
        <f>IFERROR(VLOOKUP($H$2&amp;"_"&amp;$B84,HELPER,COLUMNS($B$12:P84),0),"")</f>
        <v/>
      </c>
      <c r="Q84" s="83" t="str">
        <f>IFERROR(VLOOKUP($H$2&amp;"_"&amp;$B84,HELPER,COLUMNS($B$12:Q84),0),"")</f>
        <v/>
      </c>
      <c r="R84" s="83" t="str">
        <f>IFERROR(VLOOKUP($H$2&amp;"_"&amp;$B84,HELPER,COLUMNS($B$12:R84),0),"")</f>
        <v/>
      </c>
      <c r="S84" s="83" t="str">
        <f>IFERROR(VLOOKUP($H$2&amp;"_"&amp;$B84,HELPER,COLUMNS($B$12:S84),0),"")</f>
        <v/>
      </c>
      <c r="T84" s="83" t="str">
        <f>IFERROR(VLOOKUP($H$2&amp;"_"&amp;$B84,HELPER,COLUMNS($B$12:T84),0),"")</f>
        <v/>
      </c>
      <c r="U84" s="83" t="str">
        <f>IFERROR(VLOOKUP($H$2&amp;"_"&amp;$B84,HELPER,COLUMNS($B$12:U84),0),"")</f>
        <v/>
      </c>
      <c r="V84" s="83" t="str">
        <f>IFERROR(VLOOKUP($H$2&amp;"_"&amp;$B84,HELPER,COLUMNS($B$12:V84),0),"")</f>
        <v/>
      </c>
      <c r="W84" s="83" t="str">
        <f>IFERROR(VLOOKUP($H$2&amp;"_"&amp;$B84,HELPER,COLUMNS($B$12:W84),0),"")</f>
        <v/>
      </c>
      <c r="X84" s="83" t="str">
        <f>IFERROR(VLOOKUP($H$2&amp;"_"&amp;$B84,HELPER,COLUMNS($B$12:X84),0),"")</f>
        <v/>
      </c>
      <c r="Y84" s="83" t="str">
        <f>IFERROR(VLOOKUP($H$2&amp;"_"&amp;$B84,HELPER,COLUMNS($B$12:Y84),0),"")</f>
        <v/>
      </c>
      <c r="Z84" s="83" t="str">
        <f>IFERROR(VLOOKUP($H$2&amp;"_"&amp;$B84,HELPER,COLUMNS($B$12:Z84),0),"")</f>
        <v/>
      </c>
      <c r="AA84" s="83" t="str">
        <f>IFERROR(VLOOKUP($H$2&amp;"_"&amp;$B84,HELPER,COLUMNS($B$12:AA84),0),"")</f>
        <v/>
      </c>
      <c r="AB84" s="83" t="str">
        <f>IFERROR(VLOOKUP($H$2&amp;"_"&amp;$B84,HELPER,COLUMNS($B$12:AB84),0),"")</f>
        <v/>
      </c>
      <c r="AC84" s="83" t="str">
        <f>IFERROR(VLOOKUP($H$2&amp;"_"&amp;$B84,HELPER,COLUMNS($B$12:AC84),0),"")</f>
        <v/>
      </c>
      <c r="AD84" s="83" t="str">
        <f>IFERROR(VLOOKUP($H$2&amp;"_"&amp;$B84,HELPER,COLUMNS($B$12:AD84),0),"")</f>
        <v/>
      </c>
      <c r="AE84" s="83" t="str">
        <f>IFERROR(VLOOKUP($H$2&amp;"_"&amp;$B84,HELPER,COLUMNS($B$12:AE84),0),"")</f>
        <v/>
      </c>
      <c r="AF84" s="83" t="str">
        <f>IFERROR(VLOOKUP($H$2&amp;"_"&amp;$B84,HELPER,COLUMNS($B$12:AF84),0),"")</f>
        <v/>
      </c>
      <c r="AG84" s="83" t="str">
        <f>IFERROR(VLOOKUP($H$2&amp;"_"&amp;$B84,HELPER,COLUMNS($B$12:AG84),0),"")</f>
        <v/>
      </c>
      <c r="AH84" s="83" t="str">
        <f>IFERROR(VLOOKUP($H$2&amp;"_"&amp;$B84,HELPER,COLUMNS($B$12:AH84),0),"")</f>
        <v/>
      </c>
      <c r="AI84" s="83" t="str">
        <f>IFERROR(VLOOKUP($H$2&amp;"_"&amp;$B84,HELPER,COLUMNS($B$12:AI84),0),"")</f>
        <v/>
      </c>
      <c r="AJ84" s="83" t="str">
        <f>IFERROR(VLOOKUP($H$2&amp;"_"&amp;$B84,HELPER,COLUMNS($B$12:AJ84),0),"")</f>
        <v/>
      </c>
      <c r="AK84" s="83" t="str">
        <f>IFERROR(VLOOKUP($H$2&amp;"_"&amp;$B84,HELPER,COLUMNS($B$12:AK84),0),"")</f>
        <v/>
      </c>
      <c r="AL84" s="83" t="str">
        <f>IFERROR(VLOOKUP($H$2&amp;"_"&amp;$B84,HELPER,COLUMNS($B$12:AL84),0),"")</f>
        <v/>
      </c>
      <c r="AM84" s="83" t="str">
        <f>IFERROR(VLOOKUP($H$2&amp;"_"&amp;$B84,HELPER,COLUMNS($B$12:AM84),0),"")</f>
        <v/>
      </c>
      <c r="AN84" s="83" t="str">
        <f>IFERROR(VLOOKUP($H$2&amp;"_"&amp;$B84,HELPER,COLUMNS($B$12:AN84),0),"")</f>
        <v/>
      </c>
      <c r="AO84" s="83" t="str">
        <f>IFERROR(VLOOKUP($H$2&amp;"_"&amp;$B84,HELPER,COLUMNS($B$12:AO84),0),"")</f>
        <v/>
      </c>
      <c r="AP84" s="83" t="str">
        <f>IFERROR(VLOOKUP($H$2&amp;"_"&amp;$B84,HELPER,COLUMNS($B$12:AP84),0),"")</f>
        <v/>
      </c>
      <c r="AQ84" s="83" t="str">
        <f>IFERROR(VLOOKUP($H$2&amp;"_"&amp;$B84,HELPER,COLUMNS($B$12:AQ84),0),"")</f>
        <v/>
      </c>
      <c r="AR84" s="83" t="str">
        <f>IFERROR(VLOOKUP($H$2&amp;"_"&amp;$B84,HELPER,COLUMNS($B$12:AR84),0),"")</f>
        <v/>
      </c>
      <c r="AS84" s="83" t="str">
        <f>IFERROR(VLOOKUP($H$2&amp;"_"&amp;$B84,HELPER,COLUMNS($B$12:AS84),0),"")</f>
        <v/>
      </c>
      <c r="AT84" s="83" t="str">
        <f>IFERROR(VLOOKUP($H$2&amp;"_"&amp;$B84,HELPER,COLUMNS($B$12:AT84),0),"")</f>
        <v/>
      </c>
      <c r="AU84" s="83" t="str">
        <f>IFERROR(VLOOKUP($H$2&amp;"_"&amp;$B84,HELPER,COLUMNS($B$12:AU84),0),"")</f>
        <v/>
      </c>
      <c r="AV84" s="83" t="str">
        <f>IFERROR(VLOOKUP($H$2&amp;"_"&amp;$B84,HELPER,COLUMNS($B$12:AV84),0),"")</f>
        <v/>
      </c>
      <c r="AW84" s="83" t="str">
        <f>IFERROR(VLOOKUP($H$2&amp;"_"&amp;$B84,HELPER,COLUMNS($B$12:AW84),0),"")</f>
        <v/>
      </c>
      <c r="AX84" s="197" t="str">
        <f t="shared" si="29"/>
        <v/>
      </c>
    </row>
    <row r="85" spans="1:50" x14ac:dyDescent="0.3">
      <c r="A85" s="37">
        <f t="shared" si="28"/>
        <v>0</v>
      </c>
      <c r="B85" s="210">
        <v>74</v>
      </c>
      <c r="C85" s="433" t="str">
        <f t="shared" si="30"/>
        <v/>
      </c>
      <c r="D85" s="279" t="str">
        <f>IFERROR(VLOOKUP($H$2&amp;"_"&amp;$B85,HELPER,COLUMNS($B$12:D85),0),"")</f>
        <v/>
      </c>
      <c r="E85" s="83" t="str">
        <f>IFERROR(VLOOKUP($H$2&amp;"_"&amp;$B85,HELPER,COLUMNS($B$12:E85),0),"")</f>
        <v/>
      </c>
      <c r="F85" s="83" t="str">
        <f>IFERROR(VLOOKUP($H$2&amp;"_"&amp;$B85,HELPER,COLUMNS($B$12:F85),0),"")</f>
        <v/>
      </c>
      <c r="G85" s="83" t="str">
        <f>IFERROR(VLOOKUP($H$2&amp;"_"&amp;$B85,HELPER,COLUMNS($B$12:G85),0),"")</f>
        <v/>
      </c>
      <c r="H85" s="83" t="str">
        <f>IFERROR(VLOOKUP($H$2&amp;"_"&amp;$B85,HELPER,COLUMNS($B$12:H85),0),"")</f>
        <v/>
      </c>
      <c r="I85" s="83" t="str">
        <f>IFERROR(VLOOKUP($H$2&amp;"_"&amp;$B85,HELPER,COLUMNS($B$12:I85),0),"")</f>
        <v/>
      </c>
      <c r="J85" s="83" t="str">
        <f>IFERROR(VLOOKUP($H$2&amp;"_"&amp;$B85,HELPER,COLUMNS($B$12:J85),0),"")</f>
        <v/>
      </c>
      <c r="K85" s="83" t="str">
        <f>IFERROR(VLOOKUP($H$2&amp;"_"&amp;$B85,HELPER,COLUMNS($B$12:K85),0),"")</f>
        <v/>
      </c>
      <c r="L85" s="83" t="str">
        <f>IFERROR(VLOOKUP($H$2&amp;"_"&amp;$B85,HELPER,COLUMNS($B$12:L85),0),"")</f>
        <v/>
      </c>
      <c r="M85" s="83" t="str">
        <f>IFERROR(VLOOKUP($H$2&amp;"_"&amp;$B85,HELPER,COLUMNS($B$12:M85),0),"")</f>
        <v/>
      </c>
      <c r="N85" s="83" t="str">
        <f>IFERROR(VLOOKUP($H$2&amp;"_"&amp;$B85,HELPER,COLUMNS($B$12:N85),0),"")</f>
        <v/>
      </c>
      <c r="O85" s="83" t="str">
        <f>IFERROR(VLOOKUP($H$2&amp;"_"&amp;$B85,HELPER,COLUMNS($B$12:O85),0),"")</f>
        <v/>
      </c>
      <c r="P85" s="83" t="str">
        <f>IFERROR(VLOOKUP($H$2&amp;"_"&amp;$B85,HELPER,COLUMNS($B$12:P85),0),"")</f>
        <v/>
      </c>
      <c r="Q85" s="83" t="str">
        <f>IFERROR(VLOOKUP($H$2&amp;"_"&amp;$B85,HELPER,COLUMNS($B$12:Q85),0),"")</f>
        <v/>
      </c>
      <c r="R85" s="83" t="str">
        <f>IFERROR(VLOOKUP($H$2&amp;"_"&amp;$B85,HELPER,COLUMNS($B$12:R85),0),"")</f>
        <v/>
      </c>
      <c r="S85" s="83" t="str">
        <f>IFERROR(VLOOKUP($H$2&amp;"_"&amp;$B85,HELPER,COLUMNS($B$12:S85),0),"")</f>
        <v/>
      </c>
      <c r="T85" s="83" t="str">
        <f>IFERROR(VLOOKUP($H$2&amp;"_"&amp;$B85,HELPER,COLUMNS($B$12:T85),0),"")</f>
        <v/>
      </c>
      <c r="U85" s="83" t="str">
        <f>IFERROR(VLOOKUP($H$2&amp;"_"&amp;$B85,HELPER,COLUMNS($B$12:U85),0),"")</f>
        <v/>
      </c>
      <c r="V85" s="83" t="str">
        <f>IFERROR(VLOOKUP($H$2&amp;"_"&amp;$B85,HELPER,COLUMNS($B$12:V85),0),"")</f>
        <v/>
      </c>
      <c r="W85" s="83" t="str">
        <f>IFERROR(VLOOKUP($H$2&amp;"_"&amp;$B85,HELPER,COLUMNS($B$12:W85),0),"")</f>
        <v/>
      </c>
      <c r="X85" s="83" t="str">
        <f>IFERROR(VLOOKUP($H$2&amp;"_"&amp;$B85,HELPER,COLUMNS($B$12:X85),0),"")</f>
        <v/>
      </c>
      <c r="Y85" s="83" t="str">
        <f>IFERROR(VLOOKUP($H$2&amp;"_"&amp;$B85,HELPER,COLUMNS($B$12:Y85),0),"")</f>
        <v/>
      </c>
      <c r="Z85" s="83" t="str">
        <f>IFERROR(VLOOKUP($H$2&amp;"_"&amp;$B85,HELPER,COLUMNS($B$12:Z85),0),"")</f>
        <v/>
      </c>
      <c r="AA85" s="83" t="str">
        <f>IFERROR(VLOOKUP($H$2&amp;"_"&amp;$B85,HELPER,COLUMNS($B$12:AA85),0),"")</f>
        <v/>
      </c>
      <c r="AB85" s="83" t="str">
        <f>IFERROR(VLOOKUP($H$2&amp;"_"&amp;$B85,HELPER,COLUMNS($B$12:AB85),0),"")</f>
        <v/>
      </c>
      <c r="AC85" s="83" t="str">
        <f>IFERROR(VLOOKUP($H$2&amp;"_"&amp;$B85,HELPER,COLUMNS($B$12:AC85),0),"")</f>
        <v/>
      </c>
      <c r="AD85" s="83" t="str">
        <f>IFERROR(VLOOKUP($H$2&amp;"_"&amp;$B85,HELPER,COLUMNS($B$12:AD85),0),"")</f>
        <v/>
      </c>
      <c r="AE85" s="83" t="str">
        <f>IFERROR(VLOOKUP($H$2&amp;"_"&amp;$B85,HELPER,COLUMNS($B$12:AE85),0),"")</f>
        <v/>
      </c>
      <c r="AF85" s="83" t="str">
        <f>IFERROR(VLOOKUP($H$2&amp;"_"&amp;$B85,HELPER,COLUMNS($B$12:AF85),0),"")</f>
        <v/>
      </c>
      <c r="AG85" s="83" t="str">
        <f>IFERROR(VLOOKUP($H$2&amp;"_"&amp;$B85,HELPER,COLUMNS($B$12:AG85),0),"")</f>
        <v/>
      </c>
      <c r="AH85" s="83" t="str">
        <f>IFERROR(VLOOKUP($H$2&amp;"_"&amp;$B85,HELPER,COLUMNS($B$12:AH85),0),"")</f>
        <v/>
      </c>
      <c r="AI85" s="83" t="str">
        <f>IFERROR(VLOOKUP($H$2&amp;"_"&amp;$B85,HELPER,COLUMNS($B$12:AI85),0),"")</f>
        <v/>
      </c>
      <c r="AJ85" s="83" t="str">
        <f>IFERROR(VLOOKUP($H$2&amp;"_"&amp;$B85,HELPER,COLUMNS($B$12:AJ85),0),"")</f>
        <v/>
      </c>
      <c r="AK85" s="83" t="str">
        <f>IFERROR(VLOOKUP($H$2&amp;"_"&amp;$B85,HELPER,COLUMNS($B$12:AK85),0),"")</f>
        <v/>
      </c>
      <c r="AL85" s="83" t="str">
        <f>IFERROR(VLOOKUP($H$2&amp;"_"&amp;$B85,HELPER,COLUMNS($B$12:AL85),0),"")</f>
        <v/>
      </c>
      <c r="AM85" s="83" t="str">
        <f>IFERROR(VLOOKUP($H$2&amp;"_"&amp;$B85,HELPER,COLUMNS($B$12:AM85),0),"")</f>
        <v/>
      </c>
      <c r="AN85" s="83" t="str">
        <f>IFERROR(VLOOKUP($H$2&amp;"_"&amp;$B85,HELPER,COLUMNS($B$12:AN85),0),"")</f>
        <v/>
      </c>
      <c r="AO85" s="83" t="str">
        <f>IFERROR(VLOOKUP($H$2&amp;"_"&amp;$B85,HELPER,COLUMNS($B$12:AO85),0),"")</f>
        <v/>
      </c>
      <c r="AP85" s="83" t="str">
        <f>IFERROR(VLOOKUP($H$2&amp;"_"&amp;$B85,HELPER,COLUMNS($B$12:AP85),0),"")</f>
        <v/>
      </c>
      <c r="AQ85" s="83" t="str">
        <f>IFERROR(VLOOKUP($H$2&amp;"_"&amp;$B85,HELPER,COLUMNS($B$12:AQ85),0),"")</f>
        <v/>
      </c>
      <c r="AR85" s="83" t="str">
        <f>IFERROR(VLOOKUP($H$2&amp;"_"&amp;$B85,HELPER,COLUMNS($B$12:AR85),0),"")</f>
        <v/>
      </c>
      <c r="AS85" s="83" t="str">
        <f>IFERROR(VLOOKUP($H$2&amp;"_"&amp;$B85,HELPER,COLUMNS($B$12:AS85),0),"")</f>
        <v/>
      </c>
      <c r="AT85" s="83" t="str">
        <f>IFERROR(VLOOKUP($H$2&amp;"_"&amp;$B85,HELPER,COLUMNS($B$12:AT85),0),"")</f>
        <v/>
      </c>
      <c r="AU85" s="83" t="str">
        <f>IFERROR(VLOOKUP($H$2&amp;"_"&amp;$B85,HELPER,COLUMNS($B$12:AU85),0),"")</f>
        <v/>
      </c>
      <c r="AV85" s="83" t="str">
        <f>IFERROR(VLOOKUP($H$2&amp;"_"&amp;$B85,HELPER,COLUMNS($B$12:AV85),0),"")</f>
        <v/>
      </c>
      <c r="AW85" s="83" t="str">
        <f>IFERROR(VLOOKUP($H$2&amp;"_"&amp;$B85,HELPER,COLUMNS($B$12:AW85),0),"")</f>
        <v/>
      </c>
      <c r="AX85" s="197" t="str">
        <f t="shared" si="29"/>
        <v/>
      </c>
    </row>
    <row r="86" spans="1:50" x14ac:dyDescent="0.3">
      <c r="A86" s="37">
        <f t="shared" si="28"/>
        <v>0</v>
      </c>
      <c r="B86" s="210">
        <v>75</v>
      </c>
      <c r="C86" s="433" t="str">
        <f t="shared" si="30"/>
        <v/>
      </c>
      <c r="D86" s="279" t="str">
        <f>IFERROR(VLOOKUP($H$2&amp;"_"&amp;$B86,HELPER,COLUMNS($B$12:D86),0),"")</f>
        <v/>
      </c>
      <c r="E86" s="83" t="str">
        <f>IFERROR(VLOOKUP($H$2&amp;"_"&amp;$B86,HELPER,COLUMNS($B$12:E86),0),"")</f>
        <v/>
      </c>
      <c r="F86" s="83" t="str">
        <f>IFERROR(VLOOKUP($H$2&amp;"_"&amp;$B86,HELPER,COLUMNS($B$12:F86),0),"")</f>
        <v/>
      </c>
      <c r="G86" s="83" t="str">
        <f>IFERROR(VLOOKUP($H$2&amp;"_"&amp;$B86,HELPER,COLUMNS($B$12:G86),0),"")</f>
        <v/>
      </c>
      <c r="H86" s="83" t="str">
        <f>IFERROR(VLOOKUP($H$2&amp;"_"&amp;$B86,HELPER,COLUMNS($B$12:H86),0),"")</f>
        <v/>
      </c>
      <c r="I86" s="83" t="str">
        <f>IFERROR(VLOOKUP($H$2&amp;"_"&amp;$B86,HELPER,COLUMNS($B$12:I86),0),"")</f>
        <v/>
      </c>
      <c r="J86" s="83" t="str">
        <f>IFERROR(VLOOKUP($H$2&amp;"_"&amp;$B86,HELPER,COLUMNS($B$12:J86),0),"")</f>
        <v/>
      </c>
      <c r="K86" s="83" t="str">
        <f>IFERROR(VLOOKUP($H$2&amp;"_"&amp;$B86,HELPER,COLUMNS($B$12:K86),0),"")</f>
        <v/>
      </c>
      <c r="L86" s="83" t="str">
        <f>IFERROR(VLOOKUP($H$2&amp;"_"&amp;$B86,HELPER,COLUMNS($B$12:L86),0),"")</f>
        <v/>
      </c>
      <c r="M86" s="83" t="str">
        <f>IFERROR(VLOOKUP($H$2&amp;"_"&amp;$B86,HELPER,COLUMNS($B$12:M86),0),"")</f>
        <v/>
      </c>
      <c r="N86" s="83" t="str">
        <f>IFERROR(VLOOKUP($H$2&amp;"_"&amp;$B86,HELPER,COLUMNS($B$12:N86),0),"")</f>
        <v/>
      </c>
      <c r="O86" s="83" t="str">
        <f>IFERROR(VLOOKUP($H$2&amp;"_"&amp;$B86,HELPER,COLUMNS($B$12:O86),0),"")</f>
        <v/>
      </c>
      <c r="P86" s="83" t="str">
        <f>IFERROR(VLOOKUP($H$2&amp;"_"&amp;$B86,HELPER,COLUMNS($B$12:P86),0),"")</f>
        <v/>
      </c>
      <c r="Q86" s="83" t="str">
        <f>IFERROR(VLOOKUP($H$2&amp;"_"&amp;$B86,HELPER,COLUMNS($B$12:Q86),0),"")</f>
        <v/>
      </c>
      <c r="R86" s="83" t="str">
        <f>IFERROR(VLOOKUP($H$2&amp;"_"&amp;$B86,HELPER,COLUMNS($B$12:R86),0),"")</f>
        <v/>
      </c>
      <c r="S86" s="83" t="str">
        <f>IFERROR(VLOOKUP($H$2&amp;"_"&amp;$B86,HELPER,COLUMNS($B$12:S86),0),"")</f>
        <v/>
      </c>
      <c r="T86" s="83" t="str">
        <f>IFERROR(VLOOKUP($H$2&amp;"_"&amp;$B86,HELPER,COLUMNS($B$12:T86),0),"")</f>
        <v/>
      </c>
      <c r="U86" s="83" t="str">
        <f>IFERROR(VLOOKUP($H$2&amp;"_"&amp;$B86,HELPER,COLUMNS($B$12:U86),0),"")</f>
        <v/>
      </c>
      <c r="V86" s="83" t="str">
        <f>IFERROR(VLOOKUP($H$2&amp;"_"&amp;$B86,HELPER,COLUMNS($B$12:V86),0),"")</f>
        <v/>
      </c>
      <c r="W86" s="83" t="str">
        <f>IFERROR(VLOOKUP($H$2&amp;"_"&amp;$B86,HELPER,COLUMNS($B$12:W86),0),"")</f>
        <v/>
      </c>
      <c r="X86" s="83" t="str">
        <f>IFERROR(VLOOKUP($H$2&amp;"_"&amp;$B86,HELPER,COLUMNS($B$12:X86),0),"")</f>
        <v/>
      </c>
      <c r="Y86" s="83" t="str">
        <f>IFERROR(VLOOKUP($H$2&amp;"_"&amp;$B86,HELPER,COLUMNS($B$12:Y86),0),"")</f>
        <v/>
      </c>
      <c r="Z86" s="83" t="str">
        <f>IFERROR(VLOOKUP($H$2&amp;"_"&amp;$B86,HELPER,COLUMNS($B$12:Z86),0),"")</f>
        <v/>
      </c>
      <c r="AA86" s="83" t="str">
        <f>IFERROR(VLOOKUP($H$2&amp;"_"&amp;$B86,HELPER,COLUMNS($B$12:AA86),0),"")</f>
        <v/>
      </c>
      <c r="AB86" s="83" t="str">
        <f>IFERROR(VLOOKUP($H$2&amp;"_"&amp;$B86,HELPER,COLUMNS($B$12:AB86),0),"")</f>
        <v/>
      </c>
      <c r="AC86" s="83" t="str">
        <f>IFERROR(VLOOKUP($H$2&amp;"_"&amp;$B86,HELPER,COLUMNS($B$12:AC86),0),"")</f>
        <v/>
      </c>
      <c r="AD86" s="83" t="str">
        <f>IFERROR(VLOOKUP($H$2&amp;"_"&amp;$B86,HELPER,COLUMNS($B$12:AD86),0),"")</f>
        <v/>
      </c>
      <c r="AE86" s="83" t="str">
        <f>IFERROR(VLOOKUP($H$2&amp;"_"&amp;$B86,HELPER,COLUMNS($B$12:AE86),0),"")</f>
        <v/>
      </c>
      <c r="AF86" s="83" t="str">
        <f>IFERROR(VLOOKUP($H$2&amp;"_"&amp;$B86,HELPER,COLUMNS($B$12:AF86),0),"")</f>
        <v/>
      </c>
      <c r="AG86" s="83" t="str">
        <f>IFERROR(VLOOKUP($H$2&amp;"_"&amp;$B86,HELPER,COLUMNS($B$12:AG86),0),"")</f>
        <v/>
      </c>
      <c r="AH86" s="83" t="str">
        <f>IFERROR(VLOOKUP($H$2&amp;"_"&amp;$B86,HELPER,COLUMNS($B$12:AH86),0),"")</f>
        <v/>
      </c>
      <c r="AI86" s="83" t="str">
        <f>IFERROR(VLOOKUP($H$2&amp;"_"&amp;$B86,HELPER,COLUMNS($B$12:AI86),0),"")</f>
        <v/>
      </c>
      <c r="AJ86" s="83" t="str">
        <f>IFERROR(VLOOKUP($H$2&amp;"_"&amp;$B86,HELPER,COLUMNS($B$12:AJ86),0),"")</f>
        <v/>
      </c>
      <c r="AK86" s="83" t="str">
        <f>IFERROR(VLOOKUP($H$2&amp;"_"&amp;$B86,HELPER,COLUMNS($B$12:AK86),0),"")</f>
        <v/>
      </c>
      <c r="AL86" s="83" t="str">
        <f>IFERROR(VLOOKUP($H$2&amp;"_"&amp;$B86,HELPER,COLUMNS($B$12:AL86),0),"")</f>
        <v/>
      </c>
      <c r="AM86" s="83" t="str">
        <f>IFERROR(VLOOKUP($H$2&amp;"_"&amp;$B86,HELPER,COLUMNS($B$12:AM86),0),"")</f>
        <v/>
      </c>
      <c r="AN86" s="83" t="str">
        <f>IFERROR(VLOOKUP($H$2&amp;"_"&amp;$B86,HELPER,COLUMNS($B$12:AN86),0),"")</f>
        <v/>
      </c>
      <c r="AO86" s="83" t="str">
        <f>IFERROR(VLOOKUP($H$2&amp;"_"&amp;$B86,HELPER,COLUMNS($B$12:AO86),0),"")</f>
        <v/>
      </c>
      <c r="AP86" s="83" t="str">
        <f>IFERROR(VLOOKUP($H$2&amp;"_"&amp;$B86,HELPER,COLUMNS($B$12:AP86),0),"")</f>
        <v/>
      </c>
      <c r="AQ86" s="83" t="str">
        <f>IFERROR(VLOOKUP($H$2&amp;"_"&amp;$B86,HELPER,COLUMNS($B$12:AQ86),0),"")</f>
        <v/>
      </c>
      <c r="AR86" s="83" t="str">
        <f>IFERROR(VLOOKUP($H$2&amp;"_"&amp;$B86,HELPER,COLUMNS($B$12:AR86),0),"")</f>
        <v/>
      </c>
      <c r="AS86" s="83" t="str">
        <f>IFERROR(VLOOKUP($H$2&amp;"_"&amp;$B86,HELPER,COLUMNS($B$12:AS86),0),"")</f>
        <v/>
      </c>
      <c r="AT86" s="83" t="str">
        <f>IFERROR(VLOOKUP($H$2&amp;"_"&amp;$B86,HELPER,COLUMNS($B$12:AT86),0),"")</f>
        <v/>
      </c>
      <c r="AU86" s="83" t="str">
        <f>IFERROR(VLOOKUP($H$2&amp;"_"&amp;$B86,HELPER,COLUMNS($B$12:AU86),0),"")</f>
        <v/>
      </c>
      <c r="AV86" s="83" t="str">
        <f>IFERROR(VLOOKUP($H$2&amp;"_"&amp;$B86,HELPER,COLUMNS($B$12:AV86),0),"")</f>
        <v/>
      </c>
      <c r="AW86" s="83" t="str">
        <f>IFERROR(VLOOKUP($H$2&amp;"_"&amp;$B86,HELPER,COLUMNS($B$12:AW86),0),"")</f>
        <v/>
      </c>
      <c r="AX86" s="197" t="str">
        <f t="shared" si="29"/>
        <v/>
      </c>
    </row>
    <row r="87" spans="1:50" x14ac:dyDescent="0.3">
      <c r="A87" s="37">
        <f t="shared" si="28"/>
        <v>0</v>
      </c>
      <c r="B87" s="210">
        <v>76</v>
      </c>
      <c r="C87" s="433" t="str">
        <f t="shared" si="30"/>
        <v/>
      </c>
      <c r="D87" s="279" t="str">
        <f>IFERROR(VLOOKUP($H$2&amp;"_"&amp;$B87,HELPER,COLUMNS($B$12:D87),0),"")</f>
        <v/>
      </c>
      <c r="E87" s="83" t="str">
        <f>IFERROR(VLOOKUP($H$2&amp;"_"&amp;$B87,HELPER,COLUMNS($B$12:E87),0),"")</f>
        <v/>
      </c>
      <c r="F87" s="83" t="str">
        <f>IFERROR(VLOOKUP($H$2&amp;"_"&amp;$B87,HELPER,COLUMNS($B$12:F87),0),"")</f>
        <v/>
      </c>
      <c r="G87" s="83" t="str">
        <f>IFERROR(VLOOKUP($H$2&amp;"_"&amp;$B87,HELPER,COLUMNS($B$12:G87),0),"")</f>
        <v/>
      </c>
      <c r="H87" s="83" t="str">
        <f>IFERROR(VLOOKUP($H$2&amp;"_"&amp;$B87,HELPER,COLUMNS($B$12:H87),0),"")</f>
        <v/>
      </c>
      <c r="I87" s="83" t="str">
        <f>IFERROR(VLOOKUP($H$2&amp;"_"&amp;$B87,HELPER,COLUMNS($B$12:I87),0),"")</f>
        <v/>
      </c>
      <c r="J87" s="83" t="str">
        <f>IFERROR(VLOOKUP($H$2&amp;"_"&amp;$B87,HELPER,COLUMNS($B$12:J87),0),"")</f>
        <v/>
      </c>
      <c r="K87" s="83" t="str">
        <f>IFERROR(VLOOKUP($H$2&amp;"_"&amp;$B87,HELPER,COLUMNS($B$12:K87),0),"")</f>
        <v/>
      </c>
      <c r="L87" s="83" t="str">
        <f>IFERROR(VLOOKUP($H$2&amp;"_"&amp;$B87,HELPER,COLUMNS($B$12:L87),0),"")</f>
        <v/>
      </c>
      <c r="M87" s="83" t="str">
        <f>IFERROR(VLOOKUP($H$2&amp;"_"&amp;$B87,HELPER,COLUMNS($B$12:M87),0),"")</f>
        <v/>
      </c>
      <c r="N87" s="83" t="str">
        <f>IFERROR(VLOOKUP($H$2&amp;"_"&amp;$B87,HELPER,COLUMNS($B$12:N87),0),"")</f>
        <v/>
      </c>
      <c r="O87" s="83" t="str">
        <f>IFERROR(VLOOKUP($H$2&amp;"_"&amp;$B87,HELPER,COLUMNS($B$12:O87),0),"")</f>
        <v/>
      </c>
      <c r="P87" s="83" t="str">
        <f>IFERROR(VLOOKUP($H$2&amp;"_"&amp;$B87,HELPER,COLUMNS($B$12:P87),0),"")</f>
        <v/>
      </c>
      <c r="Q87" s="83" t="str">
        <f>IFERROR(VLOOKUP($H$2&amp;"_"&amp;$B87,HELPER,COLUMNS($B$12:Q87),0),"")</f>
        <v/>
      </c>
      <c r="R87" s="83" t="str">
        <f>IFERROR(VLOOKUP($H$2&amp;"_"&amp;$B87,HELPER,COLUMNS($B$12:R87),0),"")</f>
        <v/>
      </c>
      <c r="S87" s="83" t="str">
        <f>IFERROR(VLOOKUP($H$2&amp;"_"&amp;$B87,HELPER,COLUMNS($B$12:S87),0),"")</f>
        <v/>
      </c>
      <c r="T87" s="83" t="str">
        <f>IFERROR(VLOOKUP($H$2&amp;"_"&amp;$B87,HELPER,COLUMNS($B$12:T87),0),"")</f>
        <v/>
      </c>
      <c r="U87" s="83" t="str">
        <f>IFERROR(VLOOKUP($H$2&amp;"_"&amp;$B87,HELPER,COLUMNS($B$12:U87),0),"")</f>
        <v/>
      </c>
      <c r="V87" s="83" t="str">
        <f>IFERROR(VLOOKUP($H$2&amp;"_"&amp;$B87,HELPER,COLUMNS($B$12:V87),0),"")</f>
        <v/>
      </c>
      <c r="W87" s="83" t="str">
        <f>IFERROR(VLOOKUP($H$2&amp;"_"&amp;$B87,HELPER,COLUMNS($B$12:W87),0),"")</f>
        <v/>
      </c>
      <c r="X87" s="83" t="str">
        <f>IFERROR(VLOOKUP($H$2&amp;"_"&amp;$B87,HELPER,COLUMNS($B$12:X87),0),"")</f>
        <v/>
      </c>
      <c r="Y87" s="83" t="str">
        <f>IFERROR(VLOOKUP($H$2&amp;"_"&amp;$B87,HELPER,COLUMNS($B$12:Y87),0),"")</f>
        <v/>
      </c>
      <c r="Z87" s="83" t="str">
        <f>IFERROR(VLOOKUP($H$2&amp;"_"&amp;$B87,HELPER,COLUMNS($B$12:Z87),0),"")</f>
        <v/>
      </c>
      <c r="AA87" s="83" t="str">
        <f>IFERROR(VLOOKUP($H$2&amp;"_"&amp;$B87,HELPER,COLUMNS($B$12:AA87),0),"")</f>
        <v/>
      </c>
      <c r="AB87" s="83" t="str">
        <f>IFERROR(VLOOKUP($H$2&amp;"_"&amp;$B87,HELPER,COLUMNS($B$12:AB87),0),"")</f>
        <v/>
      </c>
      <c r="AC87" s="83" t="str">
        <f>IFERROR(VLOOKUP($H$2&amp;"_"&amp;$B87,HELPER,COLUMNS($B$12:AC87),0),"")</f>
        <v/>
      </c>
      <c r="AD87" s="83" t="str">
        <f>IFERROR(VLOOKUP($H$2&amp;"_"&amp;$B87,HELPER,COLUMNS($B$12:AD87),0),"")</f>
        <v/>
      </c>
      <c r="AE87" s="83" t="str">
        <f>IFERROR(VLOOKUP($H$2&amp;"_"&amp;$B87,HELPER,COLUMNS($B$12:AE87),0),"")</f>
        <v/>
      </c>
      <c r="AF87" s="83" t="str">
        <f>IFERROR(VLOOKUP($H$2&amp;"_"&amp;$B87,HELPER,COLUMNS($B$12:AF87),0),"")</f>
        <v/>
      </c>
      <c r="AG87" s="83" t="str">
        <f>IFERROR(VLOOKUP($H$2&amp;"_"&amp;$B87,HELPER,COLUMNS($B$12:AG87),0),"")</f>
        <v/>
      </c>
      <c r="AH87" s="83" t="str">
        <f>IFERROR(VLOOKUP($H$2&amp;"_"&amp;$B87,HELPER,COLUMNS($B$12:AH87),0),"")</f>
        <v/>
      </c>
      <c r="AI87" s="83" t="str">
        <f>IFERROR(VLOOKUP($H$2&amp;"_"&amp;$B87,HELPER,COLUMNS($B$12:AI87),0),"")</f>
        <v/>
      </c>
      <c r="AJ87" s="83" t="str">
        <f>IFERROR(VLOOKUP($H$2&amp;"_"&amp;$B87,HELPER,COLUMNS($B$12:AJ87),0),"")</f>
        <v/>
      </c>
      <c r="AK87" s="83" t="str">
        <f>IFERROR(VLOOKUP($H$2&amp;"_"&amp;$B87,HELPER,COLUMNS($B$12:AK87),0),"")</f>
        <v/>
      </c>
      <c r="AL87" s="83" t="str">
        <f>IFERROR(VLOOKUP($H$2&amp;"_"&amp;$B87,HELPER,COLUMNS($B$12:AL87),0),"")</f>
        <v/>
      </c>
      <c r="AM87" s="83" t="str">
        <f>IFERROR(VLOOKUP($H$2&amp;"_"&amp;$B87,HELPER,COLUMNS($B$12:AM87),0),"")</f>
        <v/>
      </c>
      <c r="AN87" s="83" t="str">
        <f>IFERROR(VLOOKUP($H$2&amp;"_"&amp;$B87,HELPER,COLUMNS($B$12:AN87),0),"")</f>
        <v/>
      </c>
      <c r="AO87" s="83" t="str">
        <f>IFERROR(VLOOKUP($H$2&amp;"_"&amp;$B87,HELPER,COLUMNS($B$12:AO87),0),"")</f>
        <v/>
      </c>
      <c r="AP87" s="83" t="str">
        <f>IFERROR(VLOOKUP($H$2&amp;"_"&amp;$B87,HELPER,COLUMNS($B$12:AP87),0),"")</f>
        <v/>
      </c>
      <c r="AQ87" s="83" t="str">
        <f>IFERROR(VLOOKUP($H$2&amp;"_"&amp;$B87,HELPER,COLUMNS($B$12:AQ87),0),"")</f>
        <v/>
      </c>
      <c r="AR87" s="83" t="str">
        <f>IFERROR(VLOOKUP($H$2&amp;"_"&amp;$B87,HELPER,COLUMNS($B$12:AR87),0),"")</f>
        <v/>
      </c>
      <c r="AS87" s="83" t="str">
        <f>IFERROR(VLOOKUP($H$2&amp;"_"&amp;$B87,HELPER,COLUMNS($B$12:AS87),0),"")</f>
        <v/>
      </c>
      <c r="AT87" s="83" t="str">
        <f>IFERROR(VLOOKUP($H$2&amp;"_"&amp;$B87,HELPER,COLUMNS($B$12:AT87),0),"")</f>
        <v/>
      </c>
      <c r="AU87" s="83" t="str">
        <f>IFERROR(VLOOKUP($H$2&amp;"_"&amp;$B87,HELPER,COLUMNS($B$12:AU87),0),"")</f>
        <v/>
      </c>
      <c r="AV87" s="83" t="str">
        <f>IFERROR(VLOOKUP($H$2&amp;"_"&amp;$B87,HELPER,COLUMNS($B$12:AV87),0),"")</f>
        <v/>
      </c>
      <c r="AW87" s="83" t="str">
        <f>IFERROR(VLOOKUP($H$2&amp;"_"&amp;$B87,HELPER,COLUMNS($B$12:AW87),0),"")</f>
        <v/>
      </c>
      <c r="AX87" s="197" t="str">
        <f t="shared" si="29"/>
        <v/>
      </c>
    </row>
    <row r="88" spans="1:50" x14ac:dyDescent="0.3">
      <c r="A88" s="37">
        <f t="shared" si="28"/>
        <v>0</v>
      </c>
      <c r="B88" s="210">
        <v>77</v>
      </c>
      <c r="C88" s="433" t="str">
        <f t="shared" si="30"/>
        <v/>
      </c>
      <c r="D88" s="279" t="str">
        <f>IFERROR(VLOOKUP($H$2&amp;"_"&amp;$B88,HELPER,COLUMNS($B$12:D88),0),"")</f>
        <v/>
      </c>
      <c r="E88" s="83" t="str">
        <f>IFERROR(VLOOKUP($H$2&amp;"_"&amp;$B88,HELPER,COLUMNS($B$12:E88),0),"")</f>
        <v/>
      </c>
      <c r="F88" s="83" t="str">
        <f>IFERROR(VLOOKUP($H$2&amp;"_"&amp;$B88,HELPER,COLUMNS($B$12:F88),0),"")</f>
        <v/>
      </c>
      <c r="G88" s="83" t="str">
        <f>IFERROR(VLOOKUP($H$2&amp;"_"&amp;$B88,HELPER,COLUMNS($B$12:G88),0),"")</f>
        <v/>
      </c>
      <c r="H88" s="83" t="str">
        <f>IFERROR(VLOOKUP($H$2&amp;"_"&amp;$B88,HELPER,COLUMNS($B$12:H88),0),"")</f>
        <v/>
      </c>
      <c r="I88" s="83" t="str">
        <f>IFERROR(VLOOKUP($H$2&amp;"_"&amp;$B88,HELPER,COLUMNS($B$12:I88),0),"")</f>
        <v/>
      </c>
      <c r="J88" s="83" t="str">
        <f>IFERROR(VLOOKUP($H$2&amp;"_"&amp;$B88,HELPER,COLUMNS($B$12:J88),0),"")</f>
        <v/>
      </c>
      <c r="K88" s="83" t="str">
        <f>IFERROR(VLOOKUP($H$2&amp;"_"&amp;$B88,HELPER,COLUMNS($B$12:K88),0),"")</f>
        <v/>
      </c>
      <c r="L88" s="83" t="str">
        <f>IFERROR(VLOOKUP($H$2&amp;"_"&amp;$B88,HELPER,COLUMNS($B$12:L88),0),"")</f>
        <v/>
      </c>
      <c r="M88" s="83" t="str">
        <f>IFERROR(VLOOKUP($H$2&amp;"_"&amp;$B88,HELPER,COLUMNS($B$12:M88),0),"")</f>
        <v/>
      </c>
      <c r="N88" s="83" t="str">
        <f>IFERROR(VLOOKUP($H$2&amp;"_"&amp;$B88,HELPER,COLUMNS($B$12:N88),0),"")</f>
        <v/>
      </c>
      <c r="O88" s="83" t="str">
        <f>IFERROR(VLOOKUP($H$2&amp;"_"&amp;$B88,HELPER,COLUMNS($B$12:O88),0),"")</f>
        <v/>
      </c>
      <c r="P88" s="83" t="str">
        <f>IFERROR(VLOOKUP($H$2&amp;"_"&amp;$B88,HELPER,COLUMNS($B$12:P88),0),"")</f>
        <v/>
      </c>
      <c r="Q88" s="83" t="str">
        <f>IFERROR(VLOOKUP($H$2&amp;"_"&amp;$B88,HELPER,COLUMNS($B$12:Q88),0),"")</f>
        <v/>
      </c>
      <c r="R88" s="83" t="str">
        <f>IFERROR(VLOOKUP($H$2&amp;"_"&amp;$B88,HELPER,COLUMNS($B$12:R88),0),"")</f>
        <v/>
      </c>
      <c r="S88" s="83" t="str">
        <f>IFERROR(VLOOKUP($H$2&amp;"_"&amp;$B88,HELPER,COLUMNS($B$12:S88),0),"")</f>
        <v/>
      </c>
      <c r="T88" s="83" t="str">
        <f>IFERROR(VLOOKUP($H$2&amp;"_"&amp;$B88,HELPER,COLUMNS($B$12:T88),0),"")</f>
        <v/>
      </c>
      <c r="U88" s="83" t="str">
        <f>IFERROR(VLOOKUP($H$2&amp;"_"&amp;$B88,HELPER,COLUMNS($B$12:U88),0),"")</f>
        <v/>
      </c>
      <c r="V88" s="83" t="str">
        <f>IFERROR(VLOOKUP($H$2&amp;"_"&amp;$B88,HELPER,COLUMNS($B$12:V88),0),"")</f>
        <v/>
      </c>
      <c r="W88" s="83" t="str">
        <f>IFERROR(VLOOKUP($H$2&amp;"_"&amp;$B88,HELPER,COLUMNS($B$12:W88),0),"")</f>
        <v/>
      </c>
      <c r="X88" s="83" t="str">
        <f>IFERROR(VLOOKUP($H$2&amp;"_"&amp;$B88,HELPER,COLUMNS($B$12:X88),0),"")</f>
        <v/>
      </c>
      <c r="Y88" s="83" t="str">
        <f>IFERROR(VLOOKUP($H$2&amp;"_"&amp;$B88,HELPER,COLUMNS($B$12:Y88),0),"")</f>
        <v/>
      </c>
      <c r="Z88" s="83" t="str">
        <f>IFERROR(VLOOKUP($H$2&amp;"_"&amp;$B88,HELPER,COLUMNS($B$12:Z88),0),"")</f>
        <v/>
      </c>
      <c r="AA88" s="83" t="str">
        <f>IFERROR(VLOOKUP($H$2&amp;"_"&amp;$B88,HELPER,COLUMNS($B$12:AA88),0),"")</f>
        <v/>
      </c>
      <c r="AB88" s="83" t="str">
        <f>IFERROR(VLOOKUP($H$2&amp;"_"&amp;$B88,HELPER,COLUMNS($B$12:AB88),0),"")</f>
        <v/>
      </c>
      <c r="AC88" s="83" t="str">
        <f>IFERROR(VLOOKUP($H$2&amp;"_"&amp;$B88,HELPER,COLUMNS($B$12:AC88),0),"")</f>
        <v/>
      </c>
      <c r="AD88" s="83" t="str">
        <f>IFERROR(VLOOKUP($H$2&amp;"_"&amp;$B88,HELPER,COLUMNS($B$12:AD88),0),"")</f>
        <v/>
      </c>
      <c r="AE88" s="83" t="str">
        <f>IFERROR(VLOOKUP($H$2&amp;"_"&amp;$B88,HELPER,COLUMNS($B$12:AE88),0),"")</f>
        <v/>
      </c>
      <c r="AF88" s="83" t="str">
        <f>IFERROR(VLOOKUP($H$2&amp;"_"&amp;$B88,HELPER,COLUMNS($B$12:AF88),0),"")</f>
        <v/>
      </c>
      <c r="AG88" s="83" t="str">
        <f>IFERROR(VLOOKUP($H$2&amp;"_"&amp;$B88,HELPER,COLUMNS($B$12:AG88),0),"")</f>
        <v/>
      </c>
      <c r="AH88" s="83" t="str">
        <f>IFERROR(VLOOKUP($H$2&amp;"_"&amp;$B88,HELPER,COLUMNS($B$12:AH88),0),"")</f>
        <v/>
      </c>
      <c r="AI88" s="83" t="str">
        <f>IFERROR(VLOOKUP($H$2&amp;"_"&amp;$B88,HELPER,COLUMNS($B$12:AI88),0),"")</f>
        <v/>
      </c>
      <c r="AJ88" s="83" t="str">
        <f>IFERROR(VLOOKUP($H$2&amp;"_"&amp;$B88,HELPER,COLUMNS($B$12:AJ88),0),"")</f>
        <v/>
      </c>
      <c r="AK88" s="83" t="str">
        <f>IFERROR(VLOOKUP($H$2&amp;"_"&amp;$B88,HELPER,COLUMNS($B$12:AK88),0),"")</f>
        <v/>
      </c>
      <c r="AL88" s="83" t="str">
        <f>IFERROR(VLOOKUP($H$2&amp;"_"&amp;$B88,HELPER,COLUMNS($B$12:AL88),0),"")</f>
        <v/>
      </c>
      <c r="AM88" s="83" t="str">
        <f>IFERROR(VLOOKUP($H$2&amp;"_"&amp;$B88,HELPER,COLUMNS($B$12:AM88),0),"")</f>
        <v/>
      </c>
      <c r="AN88" s="83" t="str">
        <f>IFERROR(VLOOKUP($H$2&amp;"_"&amp;$B88,HELPER,COLUMNS($B$12:AN88),0),"")</f>
        <v/>
      </c>
      <c r="AO88" s="83" t="str">
        <f>IFERROR(VLOOKUP($H$2&amp;"_"&amp;$B88,HELPER,COLUMNS($B$12:AO88),0),"")</f>
        <v/>
      </c>
      <c r="AP88" s="83" t="str">
        <f>IFERROR(VLOOKUP($H$2&amp;"_"&amp;$B88,HELPER,COLUMNS($B$12:AP88),0),"")</f>
        <v/>
      </c>
      <c r="AQ88" s="83" t="str">
        <f>IFERROR(VLOOKUP($H$2&amp;"_"&amp;$B88,HELPER,COLUMNS($B$12:AQ88),0),"")</f>
        <v/>
      </c>
      <c r="AR88" s="83" t="str">
        <f>IFERROR(VLOOKUP($H$2&amp;"_"&amp;$B88,HELPER,COLUMNS($B$12:AR88),0),"")</f>
        <v/>
      </c>
      <c r="AS88" s="83" t="str">
        <f>IFERROR(VLOOKUP($H$2&amp;"_"&amp;$B88,HELPER,COLUMNS($B$12:AS88),0),"")</f>
        <v/>
      </c>
      <c r="AT88" s="83" t="str">
        <f>IFERROR(VLOOKUP($H$2&amp;"_"&amp;$B88,HELPER,COLUMNS($B$12:AT88),0),"")</f>
        <v/>
      </c>
      <c r="AU88" s="83" t="str">
        <f>IFERROR(VLOOKUP($H$2&amp;"_"&amp;$B88,HELPER,COLUMNS($B$12:AU88),0),"")</f>
        <v/>
      </c>
      <c r="AV88" s="83" t="str">
        <f>IFERROR(VLOOKUP($H$2&amp;"_"&amp;$B88,HELPER,COLUMNS($B$12:AV88),0),"")</f>
        <v/>
      </c>
      <c r="AW88" s="83" t="str">
        <f>IFERROR(VLOOKUP($H$2&amp;"_"&amp;$B88,HELPER,COLUMNS($B$12:AW88),0),"")</f>
        <v/>
      </c>
      <c r="AX88" s="197" t="str">
        <f t="shared" si="29"/>
        <v/>
      </c>
    </row>
    <row r="89" spans="1:50" x14ac:dyDescent="0.3">
      <c r="A89" s="37">
        <f t="shared" si="28"/>
        <v>0</v>
      </c>
      <c r="B89" s="210">
        <v>78</v>
      </c>
      <c r="C89" s="433" t="str">
        <f t="shared" si="30"/>
        <v/>
      </c>
      <c r="D89" s="279" t="str">
        <f>IFERROR(VLOOKUP($H$2&amp;"_"&amp;$B89,HELPER,COLUMNS($B$12:D89),0),"")</f>
        <v/>
      </c>
      <c r="E89" s="83" t="str">
        <f>IFERROR(VLOOKUP($H$2&amp;"_"&amp;$B89,HELPER,COLUMNS($B$12:E89),0),"")</f>
        <v/>
      </c>
      <c r="F89" s="83" t="str">
        <f>IFERROR(VLOOKUP($H$2&amp;"_"&amp;$B89,HELPER,COLUMNS($B$12:F89),0),"")</f>
        <v/>
      </c>
      <c r="G89" s="83" t="str">
        <f>IFERROR(VLOOKUP($H$2&amp;"_"&amp;$B89,HELPER,COLUMNS($B$12:G89),0),"")</f>
        <v/>
      </c>
      <c r="H89" s="83" t="str">
        <f>IFERROR(VLOOKUP($H$2&amp;"_"&amp;$B89,HELPER,COLUMNS($B$12:H89),0),"")</f>
        <v/>
      </c>
      <c r="I89" s="83" t="str">
        <f>IFERROR(VLOOKUP($H$2&amp;"_"&amp;$B89,HELPER,COLUMNS($B$12:I89),0),"")</f>
        <v/>
      </c>
      <c r="J89" s="83" t="str">
        <f>IFERROR(VLOOKUP($H$2&amp;"_"&amp;$B89,HELPER,COLUMNS($B$12:J89),0),"")</f>
        <v/>
      </c>
      <c r="K89" s="83" t="str">
        <f>IFERROR(VLOOKUP($H$2&amp;"_"&amp;$B89,HELPER,COLUMNS($B$12:K89),0),"")</f>
        <v/>
      </c>
      <c r="L89" s="83" t="str">
        <f>IFERROR(VLOOKUP($H$2&amp;"_"&amp;$B89,HELPER,COLUMNS($B$12:L89),0),"")</f>
        <v/>
      </c>
      <c r="M89" s="83" t="str">
        <f>IFERROR(VLOOKUP($H$2&amp;"_"&amp;$B89,HELPER,COLUMNS($B$12:M89),0),"")</f>
        <v/>
      </c>
      <c r="N89" s="83" t="str">
        <f>IFERROR(VLOOKUP($H$2&amp;"_"&amp;$B89,HELPER,COLUMNS($B$12:N89),0),"")</f>
        <v/>
      </c>
      <c r="O89" s="83" t="str">
        <f>IFERROR(VLOOKUP($H$2&amp;"_"&amp;$B89,HELPER,COLUMNS($B$12:O89),0),"")</f>
        <v/>
      </c>
      <c r="P89" s="83" t="str">
        <f>IFERROR(VLOOKUP($H$2&amp;"_"&amp;$B89,HELPER,COLUMNS($B$12:P89),0),"")</f>
        <v/>
      </c>
      <c r="Q89" s="83" t="str">
        <f>IFERROR(VLOOKUP($H$2&amp;"_"&amp;$B89,HELPER,COLUMNS($B$12:Q89),0),"")</f>
        <v/>
      </c>
      <c r="R89" s="83" t="str">
        <f>IFERROR(VLOOKUP($H$2&amp;"_"&amp;$B89,HELPER,COLUMNS($B$12:R89),0),"")</f>
        <v/>
      </c>
      <c r="S89" s="83" t="str">
        <f>IFERROR(VLOOKUP($H$2&amp;"_"&amp;$B89,HELPER,COLUMNS($B$12:S89),0),"")</f>
        <v/>
      </c>
      <c r="T89" s="83" t="str">
        <f>IFERROR(VLOOKUP($H$2&amp;"_"&amp;$B89,HELPER,COLUMNS($B$12:T89),0),"")</f>
        <v/>
      </c>
      <c r="U89" s="83" t="str">
        <f>IFERROR(VLOOKUP($H$2&amp;"_"&amp;$B89,HELPER,COLUMNS($B$12:U89),0),"")</f>
        <v/>
      </c>
      <c r="V89" s="83" t="str">
        <f>IFERROR(VLOOKUP($H$2&amp;"_"&amp;$B89,HELPER,COLUMNS($B$12:V89),0),"")</f>
        <v/>
      </c>
      <c r="W89" s="83" t="str">
        <f>IFERROR(VLOOKUP($H$2&amp;"_"&amp;$B89,HELPER,COLUMNS($B$12:W89),0),"")</f>
        <v/>
      </c>
      <c r="X89" s="83" t="str">
        <f>IFERROR(VLOOKUP($H$2&amp;"_"&amp;$B89,HELPER,COLUMNS($B$12:X89),0),"")</f>
        <v/>
      </c>
      <c r="Y89" s="83" t="str">
        <f>IFERROR(VLOOKUP($H$2&amp;"_"&amp;$B89,HELPER,COLUMNS($B$12:Y89),0),"")</f>
        <v/>
      </c>
      <c r="Z89" s="83" t="str">
        <f>IFERROR(VLOOKUP($H$2&amp;"_"&amp;$B89,HELPER,COLUMNS($B$12:Z89),0),"")</f>
        <v/>
      </c>
      <c r="AA89" s="83" t="str">
        <f>IFERROR(VLOOKUP($H$2&amp;"_"&amp;$B89,HELPER,COLUMNS($B$12:AA89),0),"")</f>
        <v/>
      </c>
      <c r="AB89" s="83" t="str">
        <f>IFERROR(VLOOKUP($H$2&amp;"_"&amp;$B89,HELPER,COLUMNS($B$12:AB89),0),"")</f>
        <v/>
      </c>
      <c r="AC89" s="83" t="str">
        <f>IFERROR(VLOOKUP($H$2&amp;"_"&amp;$B89,HELPER,COLUMNS($B$12:AC89),0),"")</f>
        <v/>
      </c>
      <c r="AD89" s="83" t="str">
        <f>IFERROR(VLOOKUP($H$2&amp;"_"&amp;$B89,HELPER,COLUMNS($B$12:AD89),0),"")</f>
        <v/>
      </c>
      <c r="AE89" s="83" t="str">
        <f>IFERROR(VLOOKUP($H$2&amp;"_"&amp;$B89,HELPER,COLUMNS($B$12:AE89),0),"")</f>
        <v/>
      </c>
      <c r="AF89" s="83" t="str">
        <f>IFERROR(VLOOKUP($H$2&amp;"_"&amp;$B89,HELPER,COLUMNS($B$12:AF89),0),"")</f>
        <v/>
      </c>
      <c r="AG89" s="83" t="str">
        <f>IFERROR(VLOOKUP($H$2&amp;"_"&amp;$B89,HELPER,COLUMNS($B$12:AG89),0),"")</f>
        <v/>
      </c>
      <c r="AH89" s="83" t="str">
        <f>IFERROR(VLOOKUP($H$2&amp;"_"&amp;$B89,HELPER,COLUMNS($B$12:AH89),0),"")</f>
        <v/>
      </c>
      <c r="AI89" s="83" t="str">
        <f>IFERROR(VLOOKUP($H$2&amp;"_"&amp;$B89,HELPER,COLUMNS($B$12:AI89),0),"")</f>
        <v/>
      </c>
      <c r="AJ89" s="83" t="str">
        <f>IFERROR(VLOOKUP($H$2&amp;"_"&amp;$B89,HELPER,COLUMNS($B$12:AJ89),0),"")</f>
        <v/>
      </c>
      <c r="AK89" s="83" t="str">
        <f>IFERROR(VLOOKUP($H$2&amp;"_"&amp;$B89,HELPER,COLUMNS($B$12:AK89),0),"")</f>
        <v/>
      </c>
      <c r="AL89" s="83" t="str">
        <f>IFERROR(VLOOKUP($H$2&amp;"_"&amp;$B89,HELPER,COLUMNS($B$12:AL89),0),"")</f>
        <v/>
      </c>
      <c r="AM89" s="83" t="str">
        <f>IFERROR(VLOOKUP($H$2&amp;"_"&amp;$B89,HELPER,COLUMNS($B$12:AM89),0),"")</f>
        <v/>
      </c>
      <c r="AN89" s="83" t="str">
        <f>IFERROR(VLOOKUP($H$2&amp;"_"&amp;$B89,HELPER,COLUMNS($B$12:AN89),0),"")</f>
        <v/>
      </c>
      <c r="AO89" s="83" t="str">
        <f>IFERROR(VLOOKUP($H$2&amp;"_"&amp;$B89,HELPER,COLUMNS($B$12:AO89),0),"")</f>
        <v/>
      </c>
      <c r="AP89" s="83" t="str">
        <f>IFERROR(VLOOKUP($H$2&amp;"_"&amp;$B89,HELPER,COLUMNS($B$12:AP89),0),"")</f>
        <v/>
      </c>
      <c r="AQ89" s="83" t="str">
        <f>IFERROR(VLOOKUP($H$2&amp;"_"&amp;$B89,HELPER,COLUMNS($B$12:AQ89),0),"")</f>
        <v/>
      </c>
      <c r="AR89" s="83" t="str">
        <f>IFERROR(VLOOKUP($H$2&amp;"_"&amp;$B89,HELPER,COLUMNS($B$12:AR89),0),"")</f>
        <v/>
      </c>
      <c r="AS89" s="83" t="str">
        <f>IFERROR(VLOOKUP($H$2&amp;"_"&amp;$B89,HELPER,COLUMNS($B$12:AS89),0),"")</f>
        <v/>
      </c>
      <c r="AT89" s="83" t="str">
        <f>IFERROR(VLOOKUP($H$2&amp;"_"&amp;$B89,HELPER,COLUMNS($B$12:AT89),0),"")</f>
        <v/>
      </c>
      <c r="AU89" s="83" t="str">
        <f>IFERROR(VLOOKUP($H$2&amp;"_"&amp;$B89,HELPER,COLUMNS($B$12:AU89),0),"")</f>
        <v/>
      </c>
      <c r="AV89" s="83" t="str">
        <f>IFERROR(VLOOKUP($H$2&amp;"_"&amp;$B89,HELPER,COLUMNS($B$12:AV89),0),"")</f>
        <v/>
      </c>
      <c r="AW89" s="83" t="str">
        <f>IFERROR(VLOOKUP($H$2&amp;"_"&amp;$B89,HELPER,COLUMNS($B$12:AW89),0),"")</f>
        <v/>
      </c>
      <c r="AX89" s="197" t="str">
        <f t="shared" si="29"/>
        <v/>
      </c>
    </row>
    <row r="90" spans="1:50" x14ac:dyDescent="0.3">
      <c r="A90" s="37">
        <f t="shared" si="28"/>
        <v>0</v>
      </c>
      <c r="B90" s="210">
        <v>79</v>
      </c>
      <c r="C90" s="433" t="str">
        <f t="shared" si="30"/>
        <v/>
      </c>
      <c r="D90" s="279" t="str">
        <f>IFERROR(VLOOKUP($H$2&amp;"_"&amp;$B90,HELPER,COLUMNS($B$12:D90),0),"")</f>
        <v/>
      </c>
      <c r="E90" s="83" t="str">
        <f>IFERROR(VLOOKUP($H$2&amp;"_"&amp;$B90,HELPER,COLUMNS($B$12:E90),0),"")</f>
        <v/>
      </c>
      <c r="F90" s="83" t="str">
        <f>IFERROR(VLOOKUP($H$2&amp;"_"&amp;$B90,HELPER,COLUMNS($B$12:F90),0),"")</f>
        <v/>
      </c>
      <c r="G90" s="83" t="str">
        <f>IFERROR(VLOOKUP($H$2&amp;"_"&amp;$B90,HELPER,COLUMNS($B$12:G90),0),"")</f>
        <v/>
      </c>
      <c r="H90" s="83" t="str">
        <f>IFERROR(VLOOKUP($H$2&amp;"_"&amp;$B90,HELPER,COLUMNS($B$12:H90),0),"")</f>
        <v/>
      </c>
      <c r="I90" s="83" t="str">
        <f>IFERROR(VLOOKUP($H$2&amp;"_"&amp;$B90,HELPER,COLUMNS($B$12:I90),0),"")</f>
        <v/>
      </c>
      <c r="J90" s="83" t="str">
        <f>IFERROR(VLOOKUP($H$2&amp;"_"&amp;$B90,HELPER,COLUMNS($B$12:J90),0),"")</f>
        <v/>
      </c>
      <c r="K90" s="83" t="str">
        <f>IFERROR(VLOOKUP($H$2&amp;"_"&amp;$B90,HELPER,COLUMNS($B$12:K90),0),"")</f>
        <v/>
      </c>
      <c r="L90" s="83" t="str">
        <f>IFERROR(VLOOKUP($H$2&amp;"_"&amp;$B90,HELPER,COLUMNS($B$12:L90),0),"")</f>
        <v/>
      </c>
      <c r="M90" s="83" t="str">
        <f>IFERROR(VLOOKUP($H$2&amp;"_"&amp;$B90,HELPER,COLUMNS($B$12:M90),0),"")</f>
        <v/>
      </c>
      <c r="N90" s="83" t="str">
        <f>IFERROR(VLOOKUP($H$2&amp;"_"&amp;$B90,HELPER,COLUMNS($B$12:N90),0),"")</f>
        <v/>
      </c>
      <c r="O90" s="83" t="str">
        <f>IFERROR(VLOOKUP($H$2&amp;"_"&amp;$B90,HELPER,COLUMNS($B$12:O90),0),"")</f>
        <v/>
      </c>
      <c r="P90" s="83" t="str">
        <f>IFERROR(VLOOKUP($H$2&amp;"_"&amp;$B90,HELPER,COLUMNS($B$12:P90),0),"")</f>
        <v/>
      </c>
      <c r="Q90" s="83" t="str">
        <f>IFERROR(VLOOKUP($H$2&amp;"_"&amp;$B90,HELPER,COLUMNS($B$12:Q90),0),"")</f>
        <v/>
      </c>
      <c r="R90" s="83" t="str">
        <f>IFERROR(VLOOKUP($H$2&amp;"_"&amp;$B90,HELPER,COLUMNS($B$12:R90),0),"")</f>
        <v/>
      </c>
      <c r="S90" s="83" t="str">
        <f>IFERROR(VLOOKUP($H$2&amp;"_"&amp;$B90,HELPER,COLUMNS($B$12:S90),0),"")</f>
        <v/>
      </c>
      <c r="T90" s="83" t="str">
        <f>IFERROR(VLOOKUP($H$2&amp;"_"&amp;$B90,HELPER,COLUMNS($B$12:T90),0),"")</f>
        <v/>
      </c>
      <c r="U90" s="83" t="str">
        <f>IFERROR(VLOOKUP($H$2&amp;"_"&amp;$B90,HELPER,COLUMNS($B$12:U90),0),"")</f>
        <v/>
      </c>
      <c r="V90" s="83" t="str">
        <f>IFERROR(VLOOKUP($H$2&amp;"_"&amp;$B90,HELPER,COLUMNS($B$12:V90),0),"")</f>
        <v/>
      </c>
      <c r="W90" s="83" t="str">
        <f>IFERROR(VLOOKUP($H$2&amp;"_"&amp;$B90,HELPER,COLUMNS($B$12:W90),0),"")</f>
        <v/>
      </c>
      <c r="X90" s="83" t="str">
        <f>IFERROR(VLOOKUP($H$2&amp;"_"&amp;$B90,HELPER,COLUMNS($B$12:X90),0),"")</f>
        <v/>
      </c>
      <c r="Y90" s="83" t="str">
        <f>IFERROR(VLOOKUP($H$2&amp;"_"&amp;$B90,HELPER,COLUMNS($B$12:Y90),0),"")</f>
        <v/>
      </c>
      <c r="Z90" s="83" t="str">
        <f>IFERROR(VLOOKUP($H$2&amp;"_"&amp;$B90,HELPER,COLUMNS($B$12:Z90),0),"")</f>
        <v/>
      </c>
      <c r="AA90" s="83" t="str">
        <f>IFERROR(VLOOKUP($H$2&amp;"_"&amp;$B90,HELPER,COLUMNS($B$12:AA90),0),"")</f>
        <v/>
      </c>
      <c r="AB90" s="83" t="str">
        <f>IFERROR(VLOOKUP($H$2&amp;"_"&amp;$B90,HELPER,COLUMNS($B$12:AB90),0),"")</f>
        <v/>
      </c>
      <c r="AC90" s="83" t="str">
        <f>IFERROR(VLOOKUP($H$2&amp;"_"&amp;$B90,HELPER,COLUMNS($B$12:AC90),0),"")</f>
        <v/>
      </c>
      <c r="AD90" s="83" t="str">
        <f>IFERROR(VLOOKUP($H$2&amp;"_"&amp;$B90,HELPER,COLUMNS($B$12:AD90),0),"")</f>
        <v/>
      </c>
      <c r="AE90" s="83" t="str">
        <f>IFERROR(VLOOKUP($H$2&amp;"_"&amp;$B90,HELPER,COLUMNS($B$12:AE90),0),"")</f>
        <v/>
      </c>
      <c r="AF90" s="83" t="str">
        <f>IFERROR(VLOOKUP($H$2&amp;"_"&amp;$B90,HELPER,COLUMNS($B$12:AF90),0),"")</f>
        <v/>
      </c>
      <c r="AG90" s="83" t="str">
        <f>IFERROR(VLOOKUP($H$2&amp;"_"&amp;$B90,HELPER,COLUMNS($B$12:AG90),0),"")</f>
        <v/>
      </c>
      <c r="AH90" s="83" t="str">
        <f>IFERROR(VLOOKUP($H$2&amp;"_"&amp;$B90,HELPER,COLUMNS($B$12:AH90),0),"")</f>
        <v/>
      </c>
      <c r="AI90" s="83" t="str">
        <f>IFERROR(VLOOKUP($H$2&amp;"_"&amp;$B90,HELPER,COLUMNS($B$12:AI90),0),"")</f>
        <v/>
      </c>
      <c r="AJ90" s="83" t="str">
        <f>IFERROR(VLOOKUP($H$2&amp;"_"&amp;$B90,HELPER,COLUMNS($B$12:AJ90),0),"")</f>
        <v/>
      </c>
      <c r="AK90" s="83" t="str">
        <f>IFERROR(VLOOKUP($H$2&amp;"_"&amp;$B90,HELPER,COLUMNS($B$12:AK90),0),"")</f>
        <v/>
      </c>
      <c r="AL90" s="83" t="str">
        <f>IFERROR(VLOOKUP($H$2&amp;"_"&amp;$B90,HELPER,COLUMNS($B$12:AL90),0),"")</f>
        <v/>
      </c>
      <c r="AM90" s="83" t="str">
        <f>IFERROR(VLOOKUP($H$2&amp;"_"&amp;$B90,HELPER,COLUMNS($B$12:AM90),0),"")</f>
        <v/>
      </c>
      <c r="AN90" s="83" t="str">
        <f>IFERROR(VLOOKUP($H$2&amp;"_"&amp;$B90,HELPER,COLUMNS($B$12:AN90),0),"")</f>
        <v/>
      </c>
      <c r="AO90" s="83" t="str">
        <f>IFERROR(VLOOKUP($H$2&amp;"_"&amp;$B90,HELPER,COLUMNS($B$12:AO90),0),"")</f>
        <v/>
      </c>
      <c r="AP90" s="83" t="str">
        <f>IFERROR(VLOOKUP($H$2&amp;"_"&amp;$B90,HELPER,COLUMNS($B$12:AP90),0),"")</f>
        <v/>
      </c>
      <c r="AQ90" s="83" t="str">
        <f>IFERROR(VLOOKUP($H$2&amp;"_"&amp;$B90,HELPER,COLUMNS($B$12:AQ90),0),"")</f>
        <v/>
      </c>
      <c r="AR90" s="83" t="str">
        <f>IFERROR(VLOOKUP($H$2&amp;"_"&amp;$B90,HELPER,COLUMNS($B$12:AR90),0),"")</f>
        <v/>
      </c>
      <c r="AS90" s="83" t="str">
        <f>IFERROR(VLOOKUP($H$2&amp;"_"&amp;$B90,HELPER,COLUMNS($B$12:AS90),0),"")</f>
        <v/>
      </c>
      <c r="AT90" s="83" t="str">
        <f>IFERROR(VLOOKUP($H$2&amp;"_"&amp;$B90,HELPER,COLUMNS($B$12:AT90),0),"")</f>
        <v/>
      </c>
      <c r="AU90" s="83" t="str">
        <f>IFERROR(VLOOKUP($H$2&amp;"_"&amp;$B90,HELPER,COLUMNS($B$12:AU90),0),"")</f>
        <v/>
      </c>
      <c r="AV90" s="83" t="str">
        <f>IFERROR(VLOOKUP($H$2&amp;"_"&amp;$B90,HELPER,COLUMNS($B$12:AV90),0),"")</f>
        <v/>
      </c>
      <c r="AW90" s="83" t="str">
        <f>IFERROR(VLOOKUP($H$2&amp;"_"&amp;$B90,HELPER,COLUMNS($B$12:AW90),0),"")</f>
        <v/>
      </c>
      <c r="AX90" s="197" t="str">
        <f t="shared" si="29"/>
        <v/>
      </c>
    </row>
    <row r="91" spans="1:50" x14ac:dyDescent="0.3">
      <c r="A91" s="37">
        <f t="shared" si="28"/>
        <v>0</v>
      </c>
      <c r="B91" s="210">
        <v>80</v>
      </c>
      <c r="C91" s="433" t="str">
        <f t="shared" si="30"/>
        <v/>
      </c>
      <c r="D91" s="279" t="str">
        <f>IFERROR(VLOOKUP($H$2&amp;"_"&amp;$B91,HELPER,COLUMNS($B$12:D91),0),"")</f>
        <v/>
      </c>
      <c r="E91" s="83" t="str">
        <f>IFERROR(VLOOKUP($H$2&amp;"_"&amp;$B91,HELPER,COLUMNS($B$12:E91),0),"")</f>
        <v/>
      </c>
      <c r="F91" s="83" t="str">
        <f>IFERROR(VLOOKUP($H$2&amp;"_"&amp;$B91,HELPER,COLUMNS($B$12:F91),0),"")</f>
        <v/>
      </c>
      <c r="G91" s="83" t="str">
        <f>IFERROR(VLOOKUP($H$2&amp;"_"&amp;$B91,HELPER,COLUMNS($B$12:G91),0),"")</f>
        <v/>
      </c>
      <c r="H91" s="83" t="str">
        <f>IFERROR(VLOOKUP($H$2&amp;"_"&amp;$B91,HELPER,COLUMNS($B$12:H91),0),"")</f>
        <v/>
      </c>
      <c r="I91" s="83" t="str">
        <f>IFERROR(VLOOKUP($H$2&amp;"_"&amp;$B91,HELPER,COLUMNS($B$12:I91),0),"")</f>
        <v/>
      </c>
      <c r="J91" s="83" t="str">
        <f>IFERROR(VLOOKUP($H$2&amp;"_"&amp;$B91,HELPER,COLUMNS($B$12:J91),0),"")</f>
        <v/>
      </c>
      <c r="K91" s="83" t="str">
        <f>IFERROR(VLOOKUP($H$2&amp;"_"&amp;$B91,HELPER,COLUMNS($B$12:K91),0),"")</f>
        <v/>
      </c>
      <c r="L91" s="83" t="str">
        <f>IFERROR(VLOOKUP($H$2&amp;"_"&amp;$B91,HELPER,COLUMNS($B$12:L91),0),"")</f>
        <v/>
      </c>
      <c r="M91" s="83" t="str">
        <f>IFERROR(VLOOKUP($H$2&amp;"_"&amp;$B91,HELPER,COLUMNS($B$12:M91),0),"")</f>
        <v/>
      </c>
      <c r="N91" s="83" t="str">
        <f>IFERROR(VLOOKUP($H$2&amp;"_"&amp;$B91,HELPER,COLUMNS($B$12:N91),0),"")</f>
        <v/>
      </c>
      <c r="O91" s="83" t="str">
        <f>IFERROR(VLOOKUP($H$2&amp;"_"&amp;$B91,HELPER,COLUMNS($B$12:O91),0),"")</f>
        <v/>
      </c>
      <c r="P91" s="83" t="str">
        <f>IFERROR(VLOOKUP($H$2&amp;"_"&amp;$B91,HELPER,COLUMNS($B$12:P91),0),"")</f>
        <v/>
      </c>
      <c r="Q91" s="83" t="str">
        <f>IFERROR(VLOOKUP($H$2&amp;"_"&amp;$B91,HELPER,COLUMNS($B$12:Q91),0),"")</f>
        <v/>
      </c>
      <c r="R91" s="83" t="str">
        <f>IFERROR(VLOOKUP($H$2&amp;"_"&amp;$B91,HELPER,COLUMNS($B$12:R91),0),"")</f>
        <v/>
      </c>
      <c r="S91" s="83" t="str">
        <f>IFERROR(VLOOKUP($H$2&amp;"_"&amp;$B91,HELPER,COLUMNS($B$12:S91),0),"")</f>
        <v/>
      </c>
      <c r="T91" s="83" t="str">
        <f>IFERROR(VLOOKUP($H$2&amp;"_"&amp;$B91,HELPER,COLUMNS($B$12:T91),0),"")</f>
        <v/>
      </c>
      <c r="U91" s="83" t="str">
        <f>IFERROR(VLOOKUP($H$2&amp;"_"&amp;$B91,HELPER,COLUMNS($B$12:U91),0),"")</f>
        <v/>
      </c>
      <c r="V91" s="83" t="str">
        <f>IFERROR(VLOOKUP($H$2&amp;"_"&amp;$B91,HELPER,COLUMNS($B$12:V91),0),"")</f>
        <v/>
      </c>
      <c r="W91" s="83" t="str">
        <f>IFERROR(VLOOKUP($H$2&amp;"_"&amp;$B91,HELPER,COLUMNS($B$12:W91),0),"")</f>
        <v/>
      </c>
      <c r="X91" s="83" t="str">
        <f>IFERROR(VLOOKUP($H$2&amp;"_"&amp;$B91,HELPER,COLUMNS($B$12:X91),0),"")</f>
        <v/>
      </c>
      <c r="Y91" s="83" t="str">
        <f>IFERROR(VLOOKUP($H$2&amp;"_"&amp;$B91,HELPER,COLUMNS($B$12:Y91),0),"")</f>
        <v/>
      </c>
      <c r="Z91" s="83" t="str">
        <f>IFERROR(VLOOKUP($H$2&amp;"_"&amp;$B91,HELPER,COLUMNS($B$12:Z91),0),"")</f>
        <v/>
      </c>
      <c r="AA91" s="83" t="str">
        <f>IFERROR(VLOOKUP($H$2&amp;"_"&amp;$B91,HELPER,COLUMNS($B$12:AA91),0),"")</f>
        <v/>
      </c>
      <c r="AB91" s="83" t="str">
        <f>IFERROR(VLOOKUP($H$2&amp;"_"&amp;$B91,HELPER,COLUMNS($B$12:AB91),0),"")</f>
        <v/>
      </c>
      <c r="AC91" s="83" t="str">
        <f>IFERROR(VLOOKUP($H$2&amp;"_"&amp;$B91,HELPER,COLUMNS($B$12:AC91),0),"")</f>
        <v/>
      </c>
      <c r="AD91" s="83" t="str">
        <f>IFERROR(VLOOKUP($H$2&amp;"_"&amp;$B91,HELPER,COLUMNS($B$12:AD91),0),"")</f>
        <v/>
      </c>
      <c r="AE91" s="83" t="str">
        <f>IFERROR(VLOOKUP($H$2&amp;"_"&amp;$B91,HELPER,COLUMNS($B$12:AE91),0),"")</f>
        <v/>
      </c>
      <c r="AF91" s="83" t="str">
        <f>IFERROR(VLOOKUP($H$2&amp;"_"&amp;$B91,HELPER,COLUMNS($B$12:AF91),0),"")</f>
        <v/>
      </c>
      <c r="AG91" s="83" t="str">
        <f>IFERROR(VLOOKUP($H$2&amp;"_"&amp;$B91,HELPER,COLUMNS($B$12:AG91),0),"")</f>
        <v/>
      </c>
      <c r="AH91" s="83" t="str">
        <f>IFERROR(VLOOKUP($H$2&amp;"_"&amp;$B91,HELPER,COLUMNS($B$12:AH91),0),"")</f>
        <v/>
      </c>
      <c r="AI91" s="83" t="str">
        <f>IFERROR(VLOOKUP($H$2&amp;"_"&amp;$B91,HELPER,COLUMNS($B$12:AI91),0),"")</f>
        <v/>
      </c>
      <c r="AJ91" s="83" t="str">
        <f>IFERROR(VLOOKUP($H$2&amp;"_"&amp;$B91,HELPER,COLUMNS($B$12:AJ91),0),"")</f>
        <v/>
      </c>
      <c r="AK91" s="83" t="str">
        <f>IFERROR(VLOOKUP($H$2&amp;"_"&amp;$B91,HELPER,COLUMNS($B$12:AK91),0),"")</f>
        <v/>
      </c>
      <c r="AL91" s="83" t="str">
        <f>IFERROR(VLOOKUP($H$2&amp;"_"&amp;$B91,HELPER,COLUMNS($B$12:AL91),0),"")</f>
        <v/>
      </c>
      <c r="AM91" s="83" t="str">
        <f>IFERROR(VLOOKUP($H$2&amp;"_"&amp;$B91,HELPER,COLUMNS($B$12:AM91),0),"")</f>
        <v/>
      </c>
      <c r="AN91" s="83" t="str">
        <f>IFERROR(VLOOKUP($H$2&amp;"_"&amp;$B91,HELPER,COLUMNS($B$12:AN91),0),"")</f>
        <v/>
      </c>
      <c r="AO91" s="83" t="str">
        <f>IFERROR(VLOOKUP($H$2&amp;"_"&amp;$B91,HELPER,COLUMNS($B$12:AO91),0),"")</f>
        <v/>
      </c>
      <c r="AP91" s="83" t="str">
        <f>IFERROR(VLOOKUP($H$2&amp;"_"&amp;$B91,HELPER,COLUMNS($B$12:AP91),0),"")</f>
        <v/>
      </c>
      <c r="AQ91" s="83" t="str">
        <f>IFERROR(VLOOKUP($H$2&amp;"_"&amp;$B91,HELPER,COLUMNS($B$12:AQ91),0),"")</f>
        <v/>
      </c>
      <c r="AR91" s="83" t="str">
        <f>IFERROR(VLOOKUP($H$2&amp;"_"&amp;$B91,HELPER,COLUMNS($B$12:AR91),0),"")</f>
        <v/>
      </c>
      <c r="AS91" s="83" t="str">
        <f>IFERROR(VLOOKUP($H$2&amp;"_"&amp;$B91,HELPER,COLUMNS($B$12:AS91),0),"")</f>
        <v/>
      </c>
      <c r="AT91" s="83" t="str">
        <f>IFERROR(VLOOKUP($H$2&amp;"_"&amp;$B91,HELPER,COLUMNS($B$12:AT91),0),"")</f>
        <v/>
      </c>
      <c r="AU91" s="83" t="str">
        <f>IFERROR(VLOOKUP($H$2&amp;"_"&amp;$B91,HELPER,COLUMNS($B$12:AU91),0),"")</f>
        <v/>
      </c>
      <c r="AV91" s="83" t="str">
        <f>IFERROR(VLOOKUP($H$2&amp;"_"&amp;$B91,HELPER,COLUMNS($B$12:AV91),0),"")</f>
        <v/>
      </c>
      <c r="AW91" s="83" t="str">
        <f>IFERROR(VLOOKUP($H$2&amp;"_"&amp;$B91,HELPER,COLUMNS($B$12:AW91),0),"")</f>
        <v/>
      </c>
      <c r="AX91" s="197" t="str">
        <f t="shared" si="29"/>
        <v/>
      </c>
    </row>
    <row r="92" spans="1:50" x14ac:dyDescent="0.3">
      <c r="A92" s="37">
        <f t="shared" si="28"/>
        <v>0</v>
      </c>
      <c r="B92" s="210">
        <v>81</v>
      </c>
      <c r="C92" s="433" t="str">
        <f t="shared" si="30"/>
        <v/>
      </c>
      <c r="D92" s="279" t="str">
        <f>IFERROR(VLOOKUP($H$2&amp;"_"&amp;$B92,HELPER,COLUMNS($B$12:D92),0),"")</f>
        <v/>
      </c>
      <c r="E92" s="83" t="str">
        <f>IFERROR(VLOOKUP($H$2&amp;"_"&amp;$B92,HELPER,COLUMNS($B$12:E92),0),"")</f>
        <v/>
      </c>
      <c r="F92" s="83" t="str">
        <f>IFERROR(VLOOKUP($H$2&amp;"_"&amp;$B92,HELPER,COLUMNS($B$12:F92),0),"")</f>
        <v/>
      </c>
      <c r="G92" s="83" t="str">
        <f>IFERROR(VLOOKUP($H$2&amp;"_"&amp;$B92,HELPER,COLUMNS($B$12:G92),0),"")</f>
        <v/>
      </c>
      <c r="H92" s="83" t="str">
        <f>IFERROR(VLOOKUP($H$2&amp;"_"&amp;$B92,HELPER,COLUMNS($B$12:H92),0),"")</f>
        <v/>
      </c>
      <c r="I92" s="83" t="str">
        <f>IFERROR(VLOOKUP($H$2&amp;"_"&amp;$B92,HELPER,COLUMNS($B$12:I92),0),"")</f>
        <v/>
      </c>
      <c r="J92" s="83" t="str">
        <f>IFERROR(VLOOKUP($H$2&amp;"_"&amp;$B92,HELPER,COLUMNS($B$12:J92),0),"")</f>
        <v/>
      </c>
      <c r="K92" s="83" t="str">
        <f>IFERROR(VLOOKUP($H$2&amp;"_"&amp;$B92,HELPER,COLUMNS($B$12:K92),0),"")</f>
        <v/>
      </c>
      <c r="L92" s="83" t="str">
        <f>IFERROR(VLOOKUP($H$2&amp;"_"&amp;$B92,HELPER,COLUMNS($B$12:L92),0),"")</f>
        <v/>
      </c>
      <c r="M92" s="83" t="str">
        <f>IFERROR(VLOOKUP($H$2&amp;"_"&amp;$B92,HELPER,COLUMNS($B$12:M92),0),"")</f>
        <v/>
      </c>
      <c r="N92" s="83" t="str">
        <f>IFERROR(VLOOKUP($H$2&amp;"_"&amp;$B92,HELPER,COLUMNS($B$12:N92),0),"")</f>
        <v/>
      </c>
      <c r="O92" s="83" t="str">
        <f>IFERROR(VLOOKUP($H$2&amp;"_"&amp;$B92,HELPER,COLUMNS($B$12:O92),0),"")</f>
        <v/>
      </c>
      <c r="P92" s="83" t="str">
        <f>IFERROR(VLOOKUP($H$2&amp;"_"&amp;$B92,HELPER,COLUMNS($B$12:P92),0),"")</f>
        <v/>
      </c>
      <c r="Q92" s="83" t="str">
        <f>IFERROR(VLOOKUP($H$2&amp;"_"&amp;$B92,HELPER,COLUMNS($B$12:Q92),0),"")</f>
        <v/>
      </c>
      <c r="R92" s="83" t="str">
        <f>IFERROR(VLOOKUP($H$2&amp;"_"&amp;$B92,HELPER,COLUMNS($B$12:R92),0),"")</f>
        <v/>
      </c>
      <c r="S92" s="83" t="str">
        <f>IFERROR(VLOOKUP($H$2&amp;"_"&amp;$B92,HELPER,COLUMNS($B$12:S92),0),"")</f>
        <v/>
      </c>
      <c r="T92" s="83" t="str">
        <f>IFERROR(VLOOKUP($H$2&amp;"_"&amp;$B92,HELPER,COLUMNS($B$12:T92),0),"")</f>
        <v/>
      </c>
      <c r="U92" s="83" t="str">
        <f>IFERROR(VLOOKUP($H$2&amp;"_"&amp;$B92,HELPER,COLUMNS($B$12:U92),0),"")</f>
        <v/>
      </c>
      <c r="V92" s="83" t="str">
        <f>IFERROR(VLOOKUP($H$2&amp;"_"&amp;$B92,HELPER,COLUMNS($B$12:V92),0),"")</f>
        <v/>
      </c>
      <c r="W92" s="83" t="str">
        <f>IFERROR(VLOOKUP($H$2&amp;"_"&amp;$B92,HELPER,COLUMNS($B$12:W92),0),"")</f>
        <v/>
      </c>
      <c r="X92" s="83" t="str">
        <f>IFERROR(VLOOKUP($H$2&amp;"_"&amp;$B92,HELPER,COLUMNS($B$12:X92),0),"")</f>
        <v/>
      </c>
      <c r="Y92" s="83" t="str">
        <f>IFERROR(VLOOKUP($H$2&amp;"_"&amp;$B92,HELPER,COLUMNS($B$12:Y92),0),"")</f>
        <v/>
      </c>
      <c r="Z92" s="83" t="str">
        <f>IFERROR(VLOOKUP($H$2&amp;"_"&amp;$B92,HELPER,COLUMNS($B$12:Z92),0),"")</f>
        <v/>
      </c>
      <c r="AA92" s="83" t="str">
        <f>IFERROR(VLOOKUP($H$2&amp;"_"&amp;$B92,HELPER,COLUMNS($B$12:AA92),0),"")</f>
        <v/>
      </c>
      <c r="AB92" s="83" t="str">
        <f>IFERROR(VLOOKUP($H$2&amp;"_"&amp;$B92,HELPER,COLUMNS($B$12:AB92),0),"")</f>
        <v/>
      </c>
      <c r="AC92" s="83" t="str">
        <f>IFERROR(VLOOKUP($H$2&amp;"_"&amp;$B92,HELPER,COLUMNS($B$12:AC92),0),"")</f>
        <v/>
      </c>
      <c r="AD92" s="83" t="str">
        <f>IFERROR(VLOOKUP($H$2&amp;"_"&amp;$B92,HELPER,COLUMNS($B$12:AD92),0),"")</f>
        <v/>
      </c>
      <c r="AE92" s="83" t="str">
        <f>IFERROR(VLOOKUP($H$2&amp;"_"&amp;$B92,HELPER,COLUMNS($B$12:AE92),0),"")</f>
        <v/>
      </c>
      <c r="AF92" s="83" t="str">
        <f>IFERROR(VLOOKUP($H$2&amp;"_"&amp;$B92,HELPER,COLUMNS($B$12:AF92),0),"")</f>
        <v/>
      </c>
      <c r="AG92" s="83" t="str">
        <f>IFERROR(VLOOKUP($H$2&amp;"_"&amp;$B92,HELPER,COLUMNS($B$12:AG92),0),"")</f>
        <v/>
      </c>
      <c r="AH92" s="83" t="str">
        <f>IFERROR(VLOOKUP($H$2&amp;"_"&amp;$B92,HELPER,COLUMNS($B$12:AH92),0),"")</f>
        <v/>
      </c>
      <c r="AI92" s="83" t="str">
        <f>IFERROR(VLOOKUP($H$2&amp;"_"&amp;$B92,HELPER,COLUMNS($B$12:AI92),0),"")</f>
        <v/>
      </c>
      <c r="AJ92" s="83" t="str">
        <f>IFERROR(VLOOKUP($H$2&amp;"_"&amp;$B92,HELPER,COLUMNS($B$12:AJ92),0),"")</f>
        <v/>
      </c>
      <c r="AK92" s="83" t="str">
        <f>IFERROR(VLOOKUP($H$2&amp;"_"&amp;$B92,HELPER,COLUMNS($B$12:AK92),0),"")</f>
        <v/>
      </c>
      <c r="AL92" s="83" t="str">
        <f>IFERROR(VLOOKUP($H$2&amp;"_"&amp;$B92,HELPER,COLUMNS($B$12:AL92),0),"")</f>
        <v/>
      </c>
      <c r="AM92" s="83" t="str">
        <f>IFERROR(VLOOKUP($H$2&amp;"_"&amp;$B92,HELPER,COLUMNS($B$12:AM92),0),"")</f>
        <v/>
      </c>
      <c r="AN92" s="83" t="str">
        <f>IFERROR(VLOOKUP($H$2&amp;"_"&amp;$B92,HELPER,COLUMNS($B$12:AN92),0),"")</f>
        <v/>
      </c>
      <c r="AO92" s="83" t="str">
        <f>IFERROR(VLOOKUP($H$2&amp;"_"&amp;$B92,HELPER,COLUMNS($B$12:AO92),0),"")</f>
        <v/>
      </c>
      <c r="AP92" s="83" t="str">
        <f>IFERROR(VLOOKUP($H$2&amp;"_"&amp;$B92,HELPER,COLUMNS($B$12:AP92),0),"")</f>
        <v/>
      </c>
      <c r="AQ92" s="83" t="str">
        <f>IFERROR(VLOOKUP($H$2&amp;"_"&amp;$B92,HELPER,COLUMNS($B$12:AQ92),0),"")</f>
        <v/>
      </c>
      <c r="AR92" s="83" t="str">
        <f>IFERROR(VLOOKUP($H$2&amp;"_"&amp;$B92,HELPER,COLUMNS($B$12:AR92),0),"")</f>
        <v/>
      </c>
      <c r="AS92" s="83" t="str">
        <f>IFERROR(VLOOKUP($H$2&amp;"_"&amp;$B92,HELPER,COLUMNS($B$12:AS92),0),"")</f>
        <v/>
      </c>
      <c r="AT92" s="83" t="str">
        <f>IFERROR(VLOOKUP($H$2&amp;"_"&amp;$B92,HELPER,COLUMNS($B$12:AT92),0),"")</f>
        <v/>
      </c>
      <c r="AU92" s="83" t="str">
        <f>IFERROR(VLOOKUP($H$2&amp;"_"&amp;$B92,HELPER,COLUMNS($B$12:AU92),0),"")</f>
        <v/>
      </c>
      <c r="AV92" s="83" t="str">
        <f>IFERROR(VLOOKUP($H$2&amp;"_"&amp;$B92,HELPER,COLUMNS($B$12:AV92),0),"")</f>
        <v/>
      </c>
      <c r="AW92" s="83" t="str">
        <f>IFERROR(VLOOKUP($H$2&amp;"_"&amp;$B92,HELPER,COLUMNS($B$12:AW92),0),"")</f>
        <v/>
      </c>
      <c r="AX92" s="197" t="str">
        <f t="shared" si="29"/>
        <v/>
      </c>
    </row>
    <row r="93" spans="1:50" x14ac:dyDescent="0.3">
      <c r="A93" s="37">
        <f t="shared" si="28"/>
        <v>0</v>
      </c>
      <c r="B93" s="210">
        <v>82</v>
      </c>
      <c r="C93" s="433" t="str">
        <f t="shared" si="30"/>
        <v/>
      </c>
      <c r="D93" s="279" t="str">
        <f>IFERROR(VLOOKUP($H$2&amp;"_"&amp;$B93,HELPER,COLUMNS($B$12:D93),0),"")</f>
        <v/>
      </c>
      <c r="E93" s="83" t="str">
        <f>IFERROR(VLOOKUP($H$2&amp;"_"&amp;$B93,HELPER,COLUMNS($B$12:E93),0),"")</f>
        <v/>
      </c>
      <c r="F93" s="83" t="str">
        <f>IFERROR(VLOOKUP($H$2&amp;"_"&amp;$B93,HELPER,COLUMNS($B$12:F93),0),"")</f>
        <v/>
      </c>
      <c r="G93" s="83" t="str">
        <f>IFERROR(VLOOKUP($H$2&amp;"_"&amp;$B93,HELPER,COLUMNS($B$12:G93),0),"")</f>
        <v/>
      </c>
      <c r="H93" s="83" t="str">
        <f>IFERROR(VLOOKUP($H$2&amp;"_"&amp;$B93,HELPER,COLUMNS($B$12:H93),0),"")</f>
        <v/>
      </c>
      <c r="I93" s="83" t="str">
        <f>IFERROR(VLOOKUP($H$2&amp;"_"&amp;$B93,HELPER,COLUMNS($B$12:I93),0),"")</f>
        <v/>
      </c>
      <c r="J93" s="83" t="str">
        <f>IFERROR(VLOOKUP($H$2&amp;"_"&amp;$B93,HELPER,COLUMNS($B$12:J93),0),"")</f>
        <v/>
      </c>
      <c r="K93" s="83" t="str">
        <f>IFERROR(VLOOKUP($H$2&amp;"_"&amp;$B93,HELPER,COLUMNS($B$12:K93),0),"")</f>
        <v/>
      </c>
      <c r="L93" s="83" t="str">
        <f>IFERROR(VLOOKUP($H$2&amp;"_"&amp;$B93,HELPER,COLUMNS($B$12:L93),0),"")</f>
        <v/>
      </c>
      <c r="M93" s="83" t="str">
        <f>IFERROR(VLOOKUP($H$2&amp;"_"&amp;$B93,HELPER,COLUMNS($B$12:M93),0),"")</f>
        <v/>
      </c>
      <c r="N93" s="83" t="str">
        <f>IFERROR(VLOOKUP($H$2&amp;"_"&amp;$B93,HELPER,COLUMNS($B$12:N93),0),"")</f>
        <v/>
      </c>
      <c r="O93" s="83" t="str">
        <f>IFERROR(VLOOKUP($H$2&amp;"_"&amp;$B93,HELPER,COLUMNS($B$12:O93),0),"")</f>
        <v/>
      </c>
      <c r="P93" s="83" t="str">
        <f>IFERROR(VLOOKUP($H$2&amp;"_"&amp;$B93,HELPER,COLUMNS($B$12:P93),0),"")</f>
        <v/>
      </c>
      <c r="Q93" s="83" t="str">
        <f>IFERROR(VLOOKUP($H$2&amp;"_"&amp;$B93,HELPER,COLUMNS($B$12:Q93),0),"")</f>
        <v/>
      </c>
      <c r="R93" s="83" t="str">
        <f>IFERROR(VLOOKUP($H$2&amp;"_"&amp;$B93,HELPER,COLUMNS($B$12:R93),0),"")</f>
        <v/>
      </c>
      <c r="S93" s="83" t="str">
        <f>IFERROR(VLOOKUP($H$2&amp;"_"&amp;$B93,HELPER,COLUMNS($B$12:S93),0),"")</f>
        <v/>
      </c>
      <c r="T93" s="83" t="str">
        <f>IFERROR(VLOOKUP($H$2&amp;"_"&amp;$B93,HELPER,COLUMNS($B$12:T93),0),"")</f>
        <v/>
      </c>
      <c r="U93" s="83" t="str">
        <f>IFERROR(VLOOKUP($H$2&amp;"_"&amp;$B93,HELPER,COLUMNS($B$12:U93),0),"")</f>
        <v/>
      </c>
      <c r="V93" s="83" t="str">
        <f>IFERROR(VLOOKUP($H$2&amp;"_"&amp;$B93,HELPER,COLUMNS($B$12:V93),0),"")</f>
        <v/>
      </c>
      <c r="W93" s="83" t="str">
        <f>IFERROR(VLOOKUP($H$2&amp;"_"&amp;$B93,HELPER,COLUMNS($B$12:W93),0),"")</f>
        <v/>
      </c>
      <c r="X93" s="83" t="str">
        <f>IFERROR(VLOOKUP($H$2&amp;"_"&amp;$B93,HELPER,COLUMNS($B$12:X93),0),"")</f>
        <v/>
      </c>
      <c r="Y93" s="83" t="str">
        <f>IFERROR(VLOOKUP($H$2&amp;"_"&amp;$B93,HELPER,COLUMNS($B$12:Y93),0),"")</f>
        <v/>
      </c>
      <c r="Z93" s="83" t="str">
        <f>IFERROR(VLOOKUP($H$2&amp;"_"&amp;$B93,HELPER,COLUMNS($B$12:Z93),0),"")</f>
        <v/>
      </c>
      <c r="AA93" s="83" t="str">
        <f>IFERROR(VLOOKUP($H$2&amp;"_"&amp;$B93,HELPER,COLUMNS($B$12:AA93),0),"")</f>
        <v/>
      </c>
      <c r="AB93" s="83" t="str">
        <f>IFERROR(VLOOKUP($H$2&amp;"_"&amp;$B93,HELPER,COLUMNS($B$12:AB93),0),"")</f>
        <v/>
      </c>
      <c r="AC93" s="83" t="str">
        <f>IFERROR(VLOOKUP($H$2&amp;"_"&amp;$B93,HELPER,COLUMNS($B$12:AC93),0),"")</f>
        <v/>
      </c>
      <c r="AD93" s="83" t="str">
        <f>IFERROR(VLOOKUP($H$2&amp;"_"&amp;$B93,HELPER,COLUMNS($B$12:AD93),0),"")</f>
        <v/>
      </c>
      <c r="AE93" s="83" t="str">
        <f>IFERROR(VLOOKUP($H$2&amp;"_"&amp;$B93,HELPER,COLUMNS($B$12:AE93),0),"")</f>
        <v/>
      </c>
      <c r="AF93" s="83" t="str">
        <f>IFERROR(VLOOKUP($H$2&amp;"_"&amp;$B93,HELPER,COLUMNS($B$12:AF93),0),"")</f>
        <v/>
      </c>
      <c r="AG93" s="83" t="str">
        <f>IFERROR(VLOOKUP($H$2&amp;"_"&amp;$B93,HELPER,COLUMNS($B$12:AG93),0),"")</f>
        <v/>
      </c>
      <c r="AH93" s="83" t="str">
        <f>IFERROR(VLOOKUP($H$2&amp;"_"&amp;$B93,HELPER,COLUMNS($B$12:AH93),0),"")</f>
        <v/>
      </c>
      <c r="AI93" s="83" t="str">
        <f>IFERROR(VLOOKUP($H$2&amp;"_"&amp;$B93,HELPER,COLUMNS($B$12:AI93),0),"")</f>
        <v/>
      </c>
      <c r="AJ93" s="83" t="str">
        <f>IFERROR(VLOOKUP($H$2&amp;"_"&amp;$B93,HELPER,COLUMNS($B$12:AJ93),0),"")</f>
        <v/>
      </c>
      <c r="AK93" s="83" t="str">
        <f>IFERROR(VLOOKUP($H$2&amp;"_"&amp;$B93,HELPER,COLUMNS($B$12:AK93),0),"")</f>
        <v/>
      </c>
      <c r="AL93" s="83" t="str">
        <f>IFERROR(VLOOKUP($H$2&amp;"_"&amp;$B93,HELPER,COLUMNS($B$12:AL93),0),"")</f>
        <v/>
      </c>
      <c r="AM93" s="83" t="str">
        <f>IFERROR(VLOOKUP($H$2&amp;"_"&amp;$B93,HELPER,COLUMNS($B$12:AM93),0),"")</f>
        <v/>
      </c>
      <c r="AN93" s="83" t="str">
        <f>IFERROR(VLOOKUP($H$2&amp;"_"&amp;$B93,HELPER,COLUMNS($B$12:AN93),0),"")</f>
        <v/>
      </c>
      <c r="AO93" s="83" t="str">
        <f>IFERROR(VLOOKUP($H$2&amp;"_"&amp;$B93,HELPER,COLUMNS($B$12:AO93),0),"")</f>
        <v/>
      </c>
      <c r="AP93" s="83" t="str">
        <f>IFERROR(VLOOKUP($H$2&amp;"_"&amp;$B93,HELPER,COLUMNS($B$12:AP93),0),"")</f>
        <v/>
      </c>
      <c r="AQ93" s="83" t="str">
        <f>IFERROR(VLOOKUP($H$2&amp;"_"&amp;$B93,HELPER,COLUMNS($B$12:AQ93),0),"")</f>
        <v/>
      </c>
      <c r="AR93" s="83" t="str">
        <f>IFERROR(VLOOKUP($H$2&amp;"_"&amp;$B93,HELPER,COLUMNS($B$12:AR93),0),"")</f>
        <v/>
      </c>
      <c r="AS93" s="83" t="str">
        <f>IFERROR(VLOOKUP($H$2&amp;"_"&amp;$B93,HELPER,COLUMNS($B$12:AS93),0),"")</f>
        <v/>
      </c>
      <c r="AT93" s="83" t="str">
        <f>IFERROR(VLOOKUP($H$2&amp;"_"&amp;$B93,HELPER,COLUMNS($B$12:AT93),0),"")</f>
        <v/>
      </c>
      <c r="AU93" s="83" t="str">
        <f>IFERROR(VLOOKUP($H$2&amp;"_"&amp;$B93,HELPER,COLUMNS($B$12:AU93),0),"")</f>
        <v/>
      </c>
      <c r="AV93" s="83" t="str">
        <f>IFERROR(VLOOKUP($H$2&amp;"_"&amp;$B93,HELPER,COLUMNS($B$12:AV93),0),"")</f>
        <v/>
      </c>
      <c r="AW93" s="83" t="str">
        <f>IFERROR(VLOOKUP($H$2&amp;"_"&amp;$B93,HELPER,COLUMNS($B$12:AW93),0),"")</f>
        <v/>
      </c>
      <c r="AX93" s="197" t="str">
        <f t="shared" si="29"/>
        <v/>
      </c>
    </row>
    <row r="94" spans="1:50" x14ac:dyDescent="0.3">
      <c r="A94" s="37">
        <f t="shared" si="28"/>
        <v>0</v>
      </c>
      <c r="B94" s="210">
        <v>83</v>
      </c>
      <c r="C94" s="433" t="str">
        <f t="shared" si="30"/>
        <v/>
      </c>
      <c r="D94" s="279" t="str">
        <f>IFERROR(VLOOKUP($H$2&amp;"_"&amp;$B94,HELPER,COLUMNS($B$12:D94),0),"")</f>
        <v/>
      </c>
      <c r="E94" s="83" t="str">
        <f>IFERROR(VLOOKUP($H$2&amp;"_"&amp;$B94,HELPER,COLUMNS($B$12:E94),0),"")</f>
        <v/>
      </c>
      <c r="F94" s="83" t="str">
        <f>IFERROR(VLOOKUP($H$2&amp;"_"&amp;$B94,HELPER,COLUMNS($B$12:F94),0),"")</f>
        <v/>
      </c>
      <c r="G94" s="83" t="str">
        <f>IFERROR(VLOOKUP($H$2&amp;"_"&amp;$B94,HELPER,COLUMNS($B$12:G94),0),"")</f>
        <v/>
      </c>
      <c r="H94" s="83" t="str">
        <f>IFERROR(VLOOKUP($H$2&amp;"_"&amp;$B94,HELPER,COLUMNS($B$12:H94),0),"")</f>
        <v/>
      </c>
      <c r="I94" s="83" t="str">
        <f>IFERROR(VLOOKUP($H$2&amp;"_"&amp;$B94,HELPER,COLUMNS($B$12:I94),0),"")</f>
        <v/>
      </c>
      <c r="J94" s="83" t="str">
        <f>IFERROR(VLOOKUP($H$2&amp;"_"&amp;$B94,HELPER,COLUMNS($B$12:J94),0),"")</f>
        <v/>
      </c>
      <c r="K94" s="83" t="str">
        <f>IFERROR(VLOOKUP($H$2&amp;"_"&amp;$B94,HELPER,COLUMNS($B$12:K94),0),"")</f>
        <v/>
      </c>
      <c r="L94" s="83" t="str">
        <f>IFERROR(VLOOKUP($H$2&amp;"_"&amp;$B94,HELPER,COLUMNS($B$12:L94),0),"")</f>
        <v/>
      </c>
      <c r="M94" s="83" t="str">
        <f>IFERROR(VLOOKUP($H$2&amp;"_"&amp;$B94,HELPER,COLUMNS($B$12:M94),0),"")</f>
        <v/>
      </c>
      <c r="N94" s="83" t="str">
        <f>IFERROR(VLOOKUP($H$2&amp;"_"&amp;$B94,HELPER,COLUMNS($B$12:N94),0),"")</f>
        <v/>
      </c>
      <c r="O94" s="83" t="str">
        <f>IFERROR(VLOOKUP($H$2&amp;"_"&amp;$B94,HELPER,COLUMNS($B$12:O94),0),"")</f>
        <v/>
      </c>
      <c r="P94" s="83" t="str">
        <f>IFERROR(VLOOKUP($H$2&amp;"_"&amp;$B94,HELPER,COLUMNS($B$12:P94),0),"")</f>
        <v/>
      </c>
      <c r="Q94" s="83" t="str">
        <f>IFERROR(VLOOKUP($H$2&amp;"_"&amp;$B94,HELPER,COLUMNS($B$12:Q94),0),"")</f>
        <v/>
      </c>
      <c r="R94" s="83" t="str">
        <f>IFERROR(VLOOKUP($H$2&amp;"_"&amp;$B94,HELPER,COLUMNS($B$12:R94),0),"")</f>
        <v/>
      </c>
      <c r="S94" s="83" t="str">
        <f>IFERROR(VLOOKUP($H$2&amp;"_"&amp;$B94,HELPER,COLUMNS($B$12:S94),0),"")</f>
        <v/>
      </c>
      <c r="T94" s="83" t="str">
        <f>IFERROR(VLOOKUP($H$2&amp;"_"&amp;$B94,HELPER,COLUMNS($B$12:T94),0),"")</f>
        <v/>
      </c>
      <c r="U94" s="83" t="str">
        <f>IFERROR(VLOOKUP($H$2&amp;"_"&amp;$B94,HELPER,COLUMNS($B$12:U94),0),"")</f>
        <v/>
      </c>
      <c r="V94" s="83" t="str">
        <f>IFERROR(VLOOKUP($H$2&amp;"_"&amp;$B94,HELPER,COLUMNS($B$12:V94),0),"")</f>
        <v/>
      </c>
      <c r="W94" s="83" t="str">
        <f>IFERROR(VLOOKUP($H$2&amp;"_"&amp;$B94,HELPER,COLUMNS($B$12:W94),0),"")</f>
        <v/>
      </c>
      <c r="X94" s="83" t="str">
        <f>IFERROR(VLOOKUP($H$2&amp;"_"&amp;$B94,HELPER,COLUMNS($B$12:X94),0),"")</f>
        <v/>
      </c>
      <c r="Y94" s="83" t="str">
        <f>IFERROR(VLOOKUP($H$2&amp;"_"&amp;$B94,HELPER,COLUMNS($B$12:Y94),0),"")</f>
        <v/>
      </c>
      <c r="Z94" s="83" t="str">
        <f>IFERROR(VLOOKUP($H$2&amp;"_"&amp;$B94,HELPER,COLUMNS($B$12:Z94),0),"")</f>
        <v/>
      </c>
      <c r="AA94" s="83" t="str">
        <f>IFERROR(VLOOKUP($H$2&amp;"_"&amp;$B94,HELPER,COLUMNS($B$12:AA94),0),"")</f>
        <v/>
      </c>
      <c r="AB94" s="83" t="str">
        <f>IFERROR(VLOOKUP($H$2&amp;"_"&amp;$B94,HELPER,COLUMNS($B$12:AB94),0),"")</f>
        <v/>
      </c>
      <c r="AC94" s="83" t="str">
        <f>IFERROR(VLOOKUP($H$2&amp;"_"&amp;$B94,HELPER,COLUMNS($B$12:AC94),0),"")</f>
        <v/>
      </c>
      <c r="AD94" s="83" t="str">
        <f>IFERROR(VLOOKUP($H$2&amp;"_"&amp;$B94,HELPER,COLUMNS($B$12:AD94),0),"")</f>
        <v/>
      </c>
      <c r="AE94" s="83" t="str">
        <f>IFERROR(VLOOKUP($H$2&amp;"_"&amp;$B94,HELPER,COLUMNS($B$12:AE94),0),"")</f>
        <v/>
      </c>
      <c r="AF94" s="83" t="str">
        <f>IFERROR(VLOOKUP($H$2&amp;"_"&amp;$B94,HELPER,COLUMNS($B$12:AF94),0),"")</f>
        <v/>
      </c>
      <c r="AG94" s="83" t="str">
        <f>IFERROR(VLOOKUP($H$2&amp;"_"&amp;$B94,HELPER,COLUMNS($B$12:AG94),0),"")</f>
        <v/>
      </c>
      <c r="AH94" s="83" t="str">
        <f>IFERROR(VLOOKUP($H$2&amp;"_"&amp;$B94,HELPER,COLUMNS($B$12:AH94),0),"")</f>
        <v/>
      </c>
      <c r="AI94" s="83" t="str">
        <f>IFERROR(VLOOKUP($H$2&amp;"_"&amp;$B94,HELPER,COLUMNS($B$12:AI94),0),"")</f>
        <v/>
      </c>
      <c r="AJ94" s="83" t="str">
        <f>IFERROR(VLOOKUP($H$2&amp;"_"&amp;$B94,HELPER,COLUMNS($B$12:AJ94),0),"")</f>
        <v/>
      </c>
      <c r="AK94" s="83" t="str">
        <f>IFERROR(VLOOKUP($H$2&amp;"_"&amp;$B94,HELPER,COLUMNS($B$12:AK94),0),"")</f>
        <v/>
      </c>
      <c r="AL94" s="83" t="str">
        <f>IFERROR(VLOOKUP($H$2&amp;"_"&amp;$B94,HELPER,COLUMNS($B$12:AL94),0),"")</f>
        <v/>
      </c>
      <c r="AM94" s="83" t="str">
        <f>IFERROR(VLOOKUP($H$2&amp;"_"&amp;$B94,HELPER,COLUMNS($B$12:AM94),0),"")</f>
        <v/>
      </c>
      <c r="AN94" s="83" t="str">
        <f>IFERROR(VLOOKUP($H$2&amp;"_"&amp;$B94,HELPER,COLUMNS($B$12:AN94),0),"")</f>
        <v/>
      </c>
      <c r="AO94" s="83" t="str">
        <f>IFERROR(VLOOKUP($H$2&amp;"_"&amp;$B94,HELPER,COLUMNS($B$12:AO94),0),"")</f>
        <v/>
      </c>
      <c r="AP94" s="83" t="str">
        <f>IFERROR(VLOOKUP($H$2&amp;"_"&amp;$B94,HELPER,COLUMNS($B$12:AP94),0),"")</f>
        <v/>
      </c>
      <c r="AQ94" s="83" t="str">
        <f>IFERROR(VLOOKUP($H$2&amp;"_"&amp;$B94,HELPER,COLUMNS($B$12:AQ94),0),"")</f>
        <v/>
      </c>
      <c r="AR94" s="83" t="str">
        <f>IFERROR(VLOOKUP($H$2&amp;"_"&amp;$B94,HELPER,COLUMNS($B$12:AR94),0),"")</f>
        <v/>
      </c>
      <c r="AS94" s="83" t="str">
        <f>IFERROR(VLOOKUP($H$2&amp;"_"&amp;$B94,HELPER,COLUMNS($B$12:AS94),0),"")</f>
        <v/>
      </c>
      <c r="AT94" s="83" t="str">
        <f>IFERROR(VLOOKUP($H$2&amp;"_"&amp;$B94,HELPER,COLUMNS($B$12:AT94),0),"")</f>
        <v/>
      </c>
      <c r="AU94" s="83" t="str">
        <f>IFERROR(VLOOKUP($H$2&amp;"_"&amp;$B94,HELPER,COLUMNS($B$12:AU94),0),"")</f>
        <v/>
      </c>
      <c r="AV94" s="83" t="str">
        <f>IFERROR(VLOOKUP($H$2&amp;"_"&amp;$B94,HELPER,COLUMNS($B$12:AV94),0),"")</f>
        <v/>
      </c>
      <c r="AW94" s="83" t="str">
        <f>IFERROR(VLOOKUP($H$2&amp;"_"&amp;$B94,HELPER,COLUMNS($B$12:AW94),0),"")</f>
        <v/>
      </c>
      <c r="AX94" s="197" t="str">
        <f t="shared" si="29"/>
        <v/>
      </c>
    </row>
    <row r="95" spans="1:50" x14ac:dyDescent="0.3">
      <c r="A95" s="37">
        <f t="shared" si="28"/>
        <v>0</v>
      </c>
      <c r="B95" s="210">
        <v>84</v>
      </c>
      <c r="C95" s="433" t="str">
        <f t="shared" si="30"/>
        <v/>
      </c>
      <c r="D95" s="279" t="str">
        <f>IFERROR(VLOOKUP($H$2&amp;"_"&amp;$B95,HELPER,COLUMNS($B$12:D95),0),"")</f>
        <v/>
      </c>
      <c r="E95" s="83" t="str">
        <f>IFERROR(VLOOKUP($H$2&amp;"_"&amp;$B95,HELPER,COLUMNS($B$12:E95),0),"")</f>
        <v/>
      </c>
      <c r="F95" s="83" t="str">
        <f>IFERROR(VLOOKUP($H$2&amp;"_"&amp;$B95,HELPER,COLUMNS($B$12:F95),0),"")</f>
        <v/>
      </c>
      <c r="G95" s="83" t="str">
        <f>IFERROR(VLOOKUP($H$2&amp;"_"&amp;$B95,HELPER,COLUMNS($B$12:G95),0),"")</f>
        <v/>
      </c>
      <c r="H95" s="83" t="str">
        <f>IFERROR(VLOOKUP($H$2&amp;"_"&amp;$B95,HELPER,COLUMNS($B$12:H95),0),"")</f>
        <v/>
      </c>
      <c r="I95" s="83" t="str">
        <f>IFERROR(VLOOKUP($H$2&amp;"_"&amp;$B95,HELPER,COLUMNS($B$12:I95),0),"")</f>
        <v/>
      </c>
      <c r="J95" s="83" t="str">
        <f>IFERROR(VLOOKUP($H$2&amp;"_"&amp;$B95,HELPER,COLUMNS($B$12:J95),0),"")</f>
        <v/>
      </c>
      <c r="K95" s="83" t="str">
        <f>IFERROR(VLOOKUP($H$2&amp;"_"&amp;$B95,HELPER,COLUMNS($B$12:K95),0),"")</f>
        <v/>
      </c>
      <c r="L95" s="83" t="str">
        <f>IFERROR(VLOOKUP($H$2&amp;"_"&amp;$B95,HELPER,COLUMNS($B$12:L95),0),"")</f>
        <v/>
      </c>
      <c r="M95" s="83" t="str">
        <f>IFERROR(VLOOKUP($H$2&amp;"_"&amp;$B95,HELPER,COLUMNS($B$12:M95),0),"")</f>
        <v/>
      </c>
      <c r="N95" s="83" t="str">
        <f>IFERROR(VLOOKUP($H$2&amp;"_"&amp;$B95,HELPER,COLUMNS($B$12:N95),0),"")</f>
        <v/>
      </c>
      <c r="O95" s="83" t="str">
        <f>IFERROR(VLOOKUP($H$2&amp;"_"&amp;$B95,HELPER,COLUMNS($B$12:O95),0),"")</f>
        <v/>
      </c>
      <c r="P95" s="83" t="str">
        <f>IFERROR(VLOOKUP($H$2&amp;"_"&amp;$B95,HELPER,COLUMNS($B$12:P95),0),"")</f>
        <v/>
      </c>
      <c r="Q95" s="83" t="str">
        <f>IFERROR(VLOOKUP($H$2&amp;"_"&amp;$B95,HELPER,COLUMNS($B$12:Q95),0),"")</f>
        <v/>
      </c>
      <c r="R95" s="83" t="str">
        <f>IFERROR(VLOOKUP($H$2&amp;"_"&amp;$B95,HELPER,COLUMNS($B$12:R95),0),"")</f>
        <v/>
      </c>
      <c r="S95" s="83" t="str">
        <f>IFERROR(VLOOKUP($H$2&amp;"_"&amp;$B95,HELPER,COLUMNS($B$12:S95),0),"")</f>
        <v/>
      </c>
      <c r="T95" s="83" t="str">
        <f>IFERROR(VLOOKUP($H$2&amp;"_"&amp;$B95,HELPER,COLUMNS($B$12:T95),0),"")</f>
        <v/>
      </c>
      <c r="U95" s="83" t="str">
        <f>IFERROR(VLOOKUP($H$2&amp;"_"&amp;$B95,HELPER,COLUMNS($B$12:U95),0),"")</f>
        <v/>
      </c>
      <c r="V95" s="83" t="str">
        <f>IFERROR(VLOOKUP($H$2&amp;"_"&amp;$B95,HELPER,COLUMNS($B$12:V95),0),"")</f>
        <v/>
      </c>
      <c r="W95" s="83" t="str">
        <f>IFERROR(VLOOKUP($H$2&amp;"_"&amp;$B95,HELPER,COLUMNS($B$12:W95),0),"")</f>
        <v/>
      </c>
      <c r="X95" s="83" t="str">
        <f>IFERROR(VLOOKUP($H$2&amp;"_"&amp;$B95,HELPER,COLUMNS($B$12:X95),0),"")</f>
        <v/>
      </c>
      <c r="Y95" s="83" t="str">
        <f>IFERROR(VLOOKUP($H$2&amp;"_"&amp;$B95,HELPER,COLUMNS($B$12:Y95),0),"")</f>
        <v/>
      </c>
      <c r="Z95" s="83" t="str">
        <f>IFERROR(VLOOKUP($H$2&amp;"_"&amp;$B95,HELPER,COLUMNS($B$12:Z95),0),"")</f>
        <v/>
      </c>
      <c r="AA95" s="83" t="str">
        <f>IFERROR(VLOOKUP($H$2&amp;"_"&amp;$B95,HELPER,COLUMNS($B$12:AA95),0),"")</f>
        <v/>
      </c>
      <c r="AB95" s="83" t="str">
        <f>IFERROR(VLOOKUP($H$2&amp;"_"&amp;$B95,HELPER,COLUMNS($B$12:AB95),0),"")</f>
        <v/>
      </c>
      <c r="AC95" s="83" t="str">
        <f>IFERROR(VLOOKUP($H$2&amp;"_"&amp;$B95,HELPER,COLUMNS($B$12:AC95),0),"")</f>
        <v/>
      </c>
      <c r="AD95" s="83" t="str">
        <f>IFERROR(VLOOKUP($H$2&amp;"_"&amp;$B95,HELPER,COLUMNS($B$12:AD95),0),"")</f>
        <v/>
      </c>
      <c r="AE95" s="83" t="str">
        <f>IFERROR(VLOOKUP($H$2&amp;"_"&amp;$B95,HELPER,COLUMNS($B$12:AE95),0),"")</f>
        <v/>
      </c>
      <c r="AF95" s="83" t="str">
        <f>IFERROR(VLOOKUP($H$2&amp;"_"&amp;$B95,HELPER,COLUMNS($B$12:AF95),0),"")</f>
        <v/>
      </c>
      <c r="AG95" s="83" t="str">
        <f>IFERROR(VLOOKUP($H$2&amp;"_"&amp;$B95,HELPER,COLUMNS($B$12:AG95),0),"")</f>
        <v/>
      </c>
      <c r="AH95" s="83" t="str">
        <f>IFERROR(VLOOKUP($H$2&amp;"_"&amp;$B95,HELPER,COLUMNS($B$12:AH95),0),"")</f>
        <v/>
      </c>
      <c r="AI95" s="83" t="str">
        <f>IFERROR(VLOOKUP($H$2&amp;"_"&amp;$B95,HELPER,COLUMNS($B$12:AI95),0),"")</f>
        <v/>
      </c>
      <c r="AJ95" s="83" t="str">
        <f>IFERROR(VLOOKUP($H$2&amp;"_"&amp;$B95,HELPER,COLUMNS($B$12:AJ95),0),"")</f>
        <v/>
      </c>
      <c r="AK95" s="83" t="str">
        <f>IFERROR(VLOOKUP($H$2&amp;"_"&amp;$B95,HELPER,COLUMNS($B$12:AK95),0),"")</f>
        <v/>
      </c>
      <c r="AL95" s="83" t="str">
        <f>IFERROR(VLOOKUP($H$2&amp;"_"&amp;$B95,HELPER,COLUMNS($B$12:AL95),0),"")</f>
        <v/>
      </c>
      <c r="AM95" s="83" t="str">
        <f>IFERROR(VLOOKUP($H$2&amp;"_"&amp;$B95,HELPER,COLUMNS($B$12:AM95),0),"")</f>
        <v/>
      </c>
      <c r="AN95" s="83" t="str">
        <f>IFERROR(VLOOKUP($H$2&amp;"_"&amp;$B95,HELPER,COLUMNS($B$12:AN95),0),"")</f>
        <v/>
      </c>
      <c r="AO95" s="83" t="str">
        <f>IFERROR(VLOOKUP($H$2&amp;"_"&amp;$B95,HELPER,COLUMNS($B$12:AO95),0),"")</f>
        <v/>
      </c>
      <c r="AP95" s="83" t="str">
        <f>IFERROR(VLOOKUP($H$2&amp;"_"&amp;$B95,HELPER,COLUMNS($B$12:AP95),0),"")</f>
        <v/>
      </c>
      <c r="AQ95" s="83" t="str">
        <f>IFERROR(VLOOKUP($H$2&amp;"_"&amp;$B95,HELPER,COLUMNS($B$12:AQ95),0),"")</f>
        <v/>
      </c>
      <c r="AR95" s="83" t="str">
        <f>IFERROR(VLOOKUP($H$2&amp;"_"&amp;$B95,HELPER,COLUMNS($B$12:AR95),0),"")</f>
        <v/>
      </c>
      <c r="AS95" s="83" t="str">
        <f>IFERROR(VLOOKUP($H$2&amp;"_"&amp;$B95,HELPER,COLUMNS($B$12:AS95),0),"")</f>
        <v/>
      </c>
      <c r="AT95" s="83" t="str">
        <f>IFERROR(VLOOKUP($H$2&amp;"_"&amp;$B95,HELPER,COLUMNS($B$12:AT95),0),"")</f>
        <v/>
      </c>
      <c r="AU95" s="83" t="str">
        <f>IFERROR(VLOOKUP($H$2&amp;"_"&amp;$B95,HELPER,COLUMNS($B$12:AU95),0),"")</f>
        <v/>
      </c>
      <c r="AV95" s="83" t="str">
        <f>IFERROR(VLOOKUP($H$2&amp;"_"&amp;$B95,HELPER,COLUMNS($B$12:AV95),0),"")</f>
        <v/>
      </c>
      <c r="AW95" s="83" t="str">
        <f>IFERROR(VLOOKUP($H$2&amp;"_"&amp;$B95,HELPER,COLUMNS($B$12:AW95),0),"")</f>
        <v/>
      </c>
      <c r="AX95" s="197" t="str">
        <f t="shared" si="29"/>
        <v/>
      </c>
    </row>
    <row r="96" spans="1:50" x14ac:dyDescent="0.3">
      <c r="A96" s="37">
        <f t="shared" si="28"/>
        <v>0</v>
      </c>
      <c r="B96" s="210">
        <v>85</v>
      </c>
      <c r="C96" s="433" t="str">
        <f t="shared" si="30"/>
        <v/>
      </c>
      <c r="D96" s="279" t="str">
        <f>IFERROR(VLOOKUP($H$2&amp;"_"&amp;$B96,HELPER,COLUMNS($B$12:D96),0),"")</f>
        <v/>
      </c>
      <c r="E96" s="83" t="str">
        <f>IFERROR(VLOOKUP($H$2&amp;"_"&amp;$B96,HELPER,COLUMNS($B$12:E96),0),"")</f>
        <v/>
      </c>
      <c r="F96" s="83" t="str">
        <f>IFERROR(VLOOKUP($H$2&amp;"_"&amp;$B96,HELPER,COLUMNS($B$12:F96),0),"")</f>
        <v/>
      </c>
      <c r="G96" s="83" t="str">
        <f>IFERROR(VLOOKUP($H$2&amp;"_"&amp;$B96,HELPER,COLUMNS($B$12:G96),0),"")</f>
        <v/>
      </c>
      <c r="H96" s="83" t="str">
        <f>IFERROR(VLOOKUP($H$2&amp;"_"&amp;$B96,HELPER,COLUMNS($B$12:H96),0),"")</f>
        <v/>
      </c>
      <c r="I96" s="83" t="str">
        <f>IFERROR(VLOOKUP($H$2&amp;"_"&amp;$B96,HELPER,COLUMNS($B$12:I96),0),"")</f>
        <v/>
      </c>
      <c r="J96" s="83" t="str">
        <f>IFERROR(VLOOKUP($H$2&amp;"_"&amp;$B96,HELPER,COLUMNS($B$12:J96),0),"")</f>
        <v/>
      </c>
      <c r="K96" s="83" t="str">
        <f>IFERROR(VLOOKUP($H$2&amp;"_"&amp;$B96,HELPER,COLUMNS($B$12:K96),0),"")</f>
        <v/>
      </c>
      <c r="L96" s="83" t="str">
        <f>IFERROR(VLOOKUP($H$2&amp;"_"&amp;$B96,HELPER,COLUMNS($B$12:L96),0),"")</f>
        <v/>
      </c>
      <c r="M96" s="83" t="str">
        <f>IFERROR(VLOOKUP($H$2&amp;"_"&amp;$B96,HELPER,COLUMNS($B$12:M96),0),"")</f>
        <v/>
      </c>
      <c r="N96" s="83" t="str">
        <f>IFERROR(VLOOKUP($H$2&amp;"_"&amp;$B96,HELPER,COLUMNS($B$12:N96),0),"")</f>
        <v/>
      </c>
      <c r="O96" s="83" t="str">
        <f>IFERROR(VLOOKUP($H$2&amp;"_"&amp;$B96,HELPER,COLUMNS($B$12:O96),0),"")</f>
        <v/>
      </c>
      <c r="P96" s="83" t="str">
        <f>IFERROR(VLOOKUP($H$2&amp;"_"&amp;$B96,HELPER,COLUMNS($B$12:P96),0),"")</f>
        <v/>
      </c>
      <c r="Q96" s="83" t="str">
        <f>IFERROR(VLOOKUP($H$2&amp;"_"&amp;$B96,HELPER,COLUMNS($B$12:Q96),0),"")</f>
        <v/>
      </c>
      <c r="R96" s="83" t="str">
        <f>IFERROR(VLOOKUP($H$2&amp;"_"&amp;$B96,HELPER,COLUMNS($B$12:R96),0),"")</f>
        <v/>
      </c>
      <c r="S96" s="83" t="str">
        <f>IFERROR(VLOOKUP($H$2&amp;"_"&amp;$B96,HELPER,COLUMNS($B$12:S96),0),"")</f>
        <v/>
      </c>
      <c r="T96" s="83" t="str">
        <f>IFERROR(VLOOKUP($H$2&amp;"_"&amp;$B96,HELPER,COLUMNS($B$12:T96),0),"")</f>
        <v/>
      </c>
      <c r="U96" s="83" t="str">
        <f>IFERROR(VLOOKUP($H$2&amp;"_"&amp;$B96,HELPER,COLUMNS($B$12:U96),0),"")</f>
        <v/>
      </c>
      <c r="V96" s="83" t="str">
        <f>IFERROR(VLOOKUP($H$2&amp;"_"&amp;$B96,HELPER,COLUMNS($B$12:V96),0),"")</f>
        <v/>
      </c>
      <c r="W96" s="83" t="str">
        <f>IFERROR(VLOOKUP($H$2&amp;"_"&amp;$B96,HELPER,COLUMNS($B$12:W96),0),"")</f>
        <v/>
      </c>
      <c r="X96" s="83" t="str">
        <f>IFERROR(VLOOKUP($H$2&amp;"_"&amp;$B96,HELPER,COLUMNS($B$12:X96),0),"")</f>
        <v/>
      </c>
      <c r="Y96" s="83" t="str">
        <f>IFERROR(VLOOKUP($H$2&amp;"_"&amp;$B96,HELPER,COLUMNS($B$12:Y96),0),"")</f>
        <v/>
      </c>
      <c r="Z96" s="83" t="str">
        <f>IFERROR(VLOOKUP($H$2&amp;"_"&amp;$B96,HELPER,COLUMNS($B$12:Z96),0),"")</f>
        <v/>
      </c>
      <c r="AA96" s="83" t="str">
        <f>IFERROR(VLOOKUP($H$2&amp;"_"&amp;$B96,HELPER,COLUMNS($B$12:AA96),0),"")</f>
        <v/>
      </c>
      <c r="AB96" s="83" t="str">
        <f>IFERROR(VLOOKUP($H$2&amp;"_"&amp;$B96,HELPER,COLUMNS($B$12:AB96),0),"")</f>
        <v/>
      </c>
      <c r="AC96" s="83" t="str">
        <f>IFERROR(VLOOKUP($H$2&amp;"_"&amp;$B96,HELPER,COLUMNS($B$12:AC96),0),"")</f>
        <v/>
      </c>
      <c r="AD96" s="83" t="str">
        <f>IFERROR(VLOOKUP($H$2&amp;"_"&amp;$B96,HELPER,COLUMNS($B$12:AD96),0),"")</f>
        <v/>
      </c>
      <c r="AE96" s="83" t="str">
        <f>IFERROR(VLOOKUP($H$2&amp;"_"&amp;$B96,HELPER,COLUMNS($B$12:AE96),0),"")</f>
        <v/>
      </c>
      <c r="AF96" s="83" t="str">
        <f>IFERROR(VLOOKUP($H$2&amp;"_"&amp;$B96,HELPER,COLUMNS($B$12:AF96),0),"")</f>
        <v/>
      </c>
      <c r="AG96" s="83" t="str">
        <f>IFERROR(VLOOKUP($H$2&amp;"_"&amp;$B96,HELPER,COLUMNS($B$12:AG96),0),"")</f>
        <v/>
      </c>
      <c r="AH96" s="83" t="str">
        <f>IFERROR(VLOOKUP($H$2&amp;"_"&amp;$B96,HELPER,COLUMNS($B$12:AH96),0),"")</f>
        <v/>
      </c>
      <c r="AI96" s="83" t="str">
        <f>IFERROR(VLOOKUP($H$2&amp;"_"&amp;$B96,HELPER,COLUMNS($B$12:AI96),0),"")</f>
        <v/>
      </c>
      <c r="AJ96" s="83" t="str">
        <f>IFERROR(VLOOKUP($H$2&amp;"_"&amp;$B96,HELPER,COLUMNS($B$12:AJ96),0),"")</f>
        <v/>
      </c>
      <c r="AK96" s="83" t="str">
        <f>IFERROR(VLOOKUP($H$2&amp;"_"&amp;$B96,HELPER,COLUMNS($B$12:AK96),0),"")</f>
        <v/>
      </c>
      <c r="AL96" s="83" t="str">
        <f>IFERROR(VLOOKUP($H$2&amp;"_"&amp;$B96,HELPER,COLUMNS($B$12:AL96),0),"")</f>
        <v/>
      </c>
      <c r="AM96" s="83" t="str">
        <f>IFERROR(VLOOKUP($H$2&amp;"_"&amp;$B96,HELPER,COLUMNS($B$12:AM96),0),"")</f>
        <v/>
      </c>
      <c r="AN96" s="83" t="str">
        <f>IFERROR(VLOOKUP($H$2&amp;"_"&amp;$B96,HELPER,COLUMNS($B$12:AN96),0),"")</f>
        <v/>
      </c>
      <c r="AO96" s="83" t="str">
        <f>IFERROR(VLOOKUP($H$2&amp;"_"&amp;$B96,HELPER,COLUMNS($B$12:AO96),0),"")</f>
        <v/>
      </c>
      <c r="AP96" s="83" t="str">
        <f>IFERROR(VLOOKUP($H$2&amp;"_"&amp;$B96,HELPER,COLUMNS($B$12:AP96),0),"")</f>
        <v/>
      </c>
      <c r="AQ96" s="83" t="str">
        <f>IFERROR(VLOOKUP($H$2&amp;"_"&amp;$B96,HELPER,COLUMNS($B$12:AQ96),0),"")</f>
        <v/>
      </c>
      <c r="AR96" s="83" t="str">
        <f>IFERROR(VLOOKUP($H$2&amp;"_"&amp;$B96,HELPER,COLUMNS($B$12:AR96),0),"")</f>
        <v/>
      </c>
      <c r="AS96" s="83" t="str">
        <f>IFERROR(VLOOKUP($H$2&amp;"_"&amp;$B96,HELPER,COLUMNS($B$12:AS96),0),"")</f>
        <v/>
      </c>
      <c r="AT96" s="83" t="str">
        <f>IFERROR(VLOOKUP($H$2&amp;"_"&amp;$B96,HELPER,COLUMNS($B$12:AT96),0),"")</f>
        <v/>
      </c>
      <c r="AU96" s="83" t="str">
        <f>IFERROR(VLOOKUP($H$2&amp;"_"&amp;$B96,HELPER,COLUMNS($B$12:AU96),0),"")</f>
        <v/>
      </c>
      <c r="AV96" s="83" t="str">
        <f>IFERROR(VLOOKUP($H$2&amp;"_"&amp;$B96,HELPER,COLUMNS($B$12:AV96),0),"")</f>
        <v/>
      </c>
      <c r="AW96" s="83" t="str">
        <f>IFERROR(VLOOKUP($H$2&amp;"_"&amp;$B96,HELPER,COLUMNS($B$12:AW96),0),"")</f>
        <v/>
      </c>
      <c r="AX96" s="197" t="str">
        <f t="shared" si="29"/>
        <v/>
      </c>
    </row>
    <row r="97" spans="1:50" x14ac:dyDescent="0.3">
      <c r="A97" s="37">
        <f t="shared" si="28"/>
        <v>0</v>
      </c>
      <c r="B97" s="210">
        <v>86</v>
      </c>
      <c r="C97" s="433" t="str">
        <f t="shared" si="30"/>
        <v/>
      </c>
      <c r="D97" s="279" t="str">
        <f>IFERROR(VLOOKUP($H$2&amp;"_"&amp;$B97,HELPER,COLUMNS($B$12:D97),0),"")</f>
        <v/>
      </c>
      <c r="E97" s="83" t="str">
        <f>IFERROR(VLOOKUP($H$2&amp;"_"&amp;$B97,HELPER,COLUMNS($B$12:E97),0),"")</f>
        <v/>
      </c>
      <c r="F97" s="83" t="str">
        <f>IFERROR(VLOOKUP($H$2&amp;"_"&amp;$B97,HELPER,COLUMNS($B$12:F97),0),"")</f>
        <v/>
      </c>
      <c r="G97" s="83" t="str">
        <f>IFERROR(VLOOKUP($H$2&amp;"_"&amp;$B97,HELPER,COLUMNS($B$12:G97),0),"")</f>
        <v/>
      </c>
      <c r="H97" s="83" t="str">
        <f>IFERROR(VLOOKUP($H$2&amp;"_"&amp;$B97,HELPER,COLUMNS($B$12:H97),0),"")</f>
        <v/>
      </c>
      <c r="I97" s="83" t="str">
        <f>IFERROR(VLOOKUP($H$2&amp;"_"&amp;$B97,HELPER,COLUMNS($B$12:I97),0),"")</f>
        <v/>
      </c>
      <c r="J97" s="83" t="str">
        <f>IFERROR(VLOOKUP($H$2&amp;"_"&amp;$B97,HELPER,COLUMNS($B$12:J97),0),"")</f>
        <v/>
      </c>
      <c r="K97" s="83" t="str">
        <f>IFERROR(VLOOKUP($H$2&amp;"_"&amp;$B97,HELPER,COLUMNS($B$12:K97),0),"")</f>
        <v/>
      </c>
      <c r="L97" s="83" t="str">
        <f>IFERROR(VLOOKUP($H$2&amp;"_"&amp;$B97,HELPER,COLUMNS($B$12:L97),0),"")</f>
        <v/>
      </c>
      <c r="M97" s="83" t="str">
        <f>IFERROR(VLOOKUP($H$2&amp;"_"&amp;$B97,HELPER,COLUMNS($B$12:M97),0),"")</f>
        <v/>
      </c>
      <c r="N97" s="83" t="str">
        <f>IFERROR(VLOOKUP($H$2&amp;"_"&amp;$B97,HELPER,COLUMNS($B$12:N97),0),"")</f>
        <v/>
      </c>
      <c r="O97" s="83" t="str">
        <f>IFERROR(VLOOKUP($H$2&amp;"_"&amp;$B97,HELPER,COLUMNS($B$12:O97),0),"")</f>
        <v/>
      </c>
      <c r="P97" s="83" t="str">
        <f>IFERROR(VLOOKUP($H$2&amp;"_"&amp;$B97,HELPER,COLUMNS($B$12:P97),0),"")</f>
        <v/>
      </c>
      <c r="Q97" s="83" t="str">
        <f>IFERROR(VLOOKUP($H$2&amp;"_"&amp;$B97,HELPER,COLUMNS($B$12:Q97),0),"")</f>
        <v/>
      </c>
      <c r="R97" s="83" t="str">
        <f>IFERROR(VLOOKUP($H$2&amp;"_"&amp;$B97,HELPER,COLUMNS($B$12:R97),0),"")</f>
        <v/>
      </c>
      <c r="S97" s="83" t="str">
        <f>IFERROR(VLOOKUP($H$2&amp;"_"&amp;$B97,HELPER,COLUMNS($B$12:S97),0),"")</f>
        <v/>
      </c>
      <c r="T97" s="83" t="str">
        <f>IFERROR(VLOOKUP($H$2&amp;"_"&amp;$B97,HELPER,COLUMNS($B$12:T97),0),"")</f>
        <v/>
      </c>
      <c r="U97" s="83" t="str">
        <f>IFERROR(VLOOKUP($H$2&amp;"_"&amp;$B97,HELPER,COLUMNS($B$12:U97),0),"")</f>
        <v/>
      </c>
      <c r="V97" s="83" t="str">
        <f>IFERROR(VLOOKUP($H$2&amp;"_"&amp;$B97,HELPER,COLUMNS($B$12:V97),0),"")</f>
        <v/>
      </c>
      <c r="W97" s="83" t="str">
        <f>IFERROR(VLOOKUP($H$2&amp;"_"&amp;$B97,HELPER,COLUMNS($B$12:W97),0),"")</f>
        <v/>
      </c>
      <c r="X97" s="83" t="str">
        <f>IFERROR(VLOOKUP($H$2&amp;"_"&amp;$B97,HELPER,COLUMNS($B$12:X97),0),"")</f>
        <v/>
      </c>
      <c r="Y97" s="83" t="str">
        <f>IFERROR(VLOOKUP($H$2&amp;"_"&amp;$B97,HELPER,COLUMNS($B$12:Y97),0),"")</f>
        <v/>
      </c>
      <c r="Z97" s="83" t="str">
        <f>IFERROR(VLOOKUP($H$2&amp;"_"&amp;$B97,HELPER,COLUMNS($B$12:Z97),0),"")</f>
        <v/>
      </c>
      <c r="AA97" s="83" t="str">
        <f>IFERROR(VLOOKUP($H$2&amp;"_"&amp;$B97,HELPER,COLUMNS($B$12:AA97),0),"")</f>
        <v/>
      </c>
      <c r="AB97" s="83" t="str">
        <f>IFERROR(VLOOKUP($H$2&amp;"_"&amp;$B97,HELPER,COLUMNS($B$12:AB97),0),"")</f>
        <v/>
      </c>
      <c r="AC97" s="83" t="str">
        <f>IFERROR(VLOOKUP($H$2&amp;"_"&amp;$B97,HELPER,COLUMNS($B$12:AC97),0),"")</f>
        <v/>
      </c>
      <c r="AD97" s="83" t="str">
        <f>IFERROR(VLOOKUP($H$2&amp;"_"&amp;$B97,HELPER,COLUMNS($B$12:AD97),0),"")</f>
        <v/>
      </c>
      <c r="AE97" s="83" t="str">
        <f>IFERROR(VLOOKUP($H$2&amp;"_"&amp;$B97,HELPER,COLUMNS($B$12:AE97),0),"")</f>
        <v/>
      </c>
      <c r="AF97" s="83" t="str">
        <f>IFERROR(VLOOKUP($H$2&amp;"_"&amp;$B97,HELPER,COLUMNS($B$12:AF97),0),"")</f>
        <v/>
      </c>
      <c r="AG97" s="83" t="str">
        <f>IFERROR(VLOOKUP($H$2&amp;"_"&amp;$B97,HELPER,COLUMNS($B$12:AG97),0),"")</f>
        <v/>
      </c>
      <c r="AH97" s="83" t="str">
        <f>IFERROR(VLOOKUP($H$2&amp;"_"&amp;$B97,HELPER,COLUMNS($B$12:AH97),0),"")</f>
        <v/>
      </c>
      <c r="AI97" s="83" t="str">
        <f>IFERROR(VLOOKUP($H$2&amp;"_"&amp;$B97,HELPER,COLUMNS($B$12:AI97),0),"")</f>
        <v/>
      </c>
      <c r="AJ97" s="83" t="str">
        <f>IFERROR(VLOOKUP($H$2&amp;"_"&amp;$B97,HELPER,COLUMNS($B$12:AJ97),0),"")</f>
        <v/>
      </c>
      <c r="AK97" s="83" t="str">
        <f>IFERROR(VLOOKUP($H$2&amp;"_"&amp;$B97,HELPER,COLUMNS($B$12:AK97),0),"")</f>
        <v/>
      </c>
      <c r="AL97" s="83" t="str">
        <f>IFERROR(VLOOKUP($H$2&amp;"_"&amp;$B97,HELPER,COLUMNS($B$12:AL97),0),"")</f>
        <v/>
      </c>
      <c r="AM97" s="83" t="str">
        <f>IFERROR(VLOOKUP($H$2&amp;"_"&amp;$B97,HELPER,COLUMNS($B$12:AM97),0),"")</f>
        <v/>
      </c>
      <c r="AN97" s="83" t="str">
        <f>IFERROR(VLOOKUP($H$2&amp;"_"&amp;$B97,HELPER,COLUMNS($B$12:AN97),0),"")</f>
        <v/>
      </c>
      <c r="AO97" s="83" t="str">
        <f>IFERROR(VLOOKUP($H$2&amp;"_"&amp;$B97,HELPER,COLUMNS($B$12:AO97),0),"")</f>
        <v/>
      </c>
      <c r="AP97" s="83" t="str">
        <f>IFERROR(VLOOKUP($H$2&amp;"_"&amp;$B97,HELPER,COLUMNS($B$12:AP97),0),"")</f>
        <v/>
      </c>
      <c r="AQ97" s="83" t="str">
        <f>IFERROR(VLOOKUP($H$2&amp;"_"&amp;$B97,HELPER,COLUMNS($B$12:AQ97),0),"")</f>
        <v/>
      </c>
      <c r="AR97" s="83" t="str">
        <f>IFERROR(VLOOKUP($H$2&amp;"_"&amp;$B97,HELPER,COLUMNS($B$12:AR97),0),"")</f>
        <v/>
      </c>
      <c r="AS97" s="83" t="str">
        <f>IFERROR(VLOOKUP($H$2&amp;"_"&amp;$B97,HELPER,COLUMNS($B$12:AS97),0),"")</f>
        <v/>
      </c>
      <c r="AT97" s="83" t="str">
        <f>IFERROR(VLOOKUP($H$2&amp;"_"&amp;$B97,HELPER,COLUMNS($B$12:AT97),0),"")</f>
        <v/>
      </c>
      <c r="AU97" s="83" t="str">
        <f>IFERROR(VLOOKUP($H$2&amp;"_"&amp;$B97,HELPER,COLUMNS($B$12:AU97),0),"")</f>
        <v/>
      </c>
      <c r="AV97" s="83" t="str">
        <f>IFERROR(VLOOKUP($H$2&amp;"_"&amp;$B97,HELPER,COLUMNS($B$12:AV97),0),"")</f>
        <v/>
      </c>
      <c r="AW97" s="83" t="str">
        <f>IFERROR(VLOOKUP($H$2&amp;"_"&amp;$B97,HELPER,COLUMNS($B$12:AW97),0),"")</f>
        <v/>
      </c>
      <c r="AX97" s="197" t="str">
        <f t="shared" si="29"/>
        <v/>
      </c>
    </row>
    <row r="98" spans="1:50" x14ac:dyDescent="0.3">
      <c r="A98" s="37">
        <f t="shared" si="28"/>
        <v>0</v>
      </c>
      <c r="B98" s="210">
        <v>87</v>
      </c>
      <c r="C98" s="433" t="str">
        <f t="shared" si="30"/>
        <v/>
      </c>
      <c r="D98" s="279" t="str">
        <f>IFERROR(VLOOKUP($H$2&amp;"_"&amp;$B98,HELPER,COLUMNS($B$12:D98),0),"")</f>
        <v/>
      </c>
      <c r="E98" s="83" t="str">
        <f>IFERROR(VLOOKUP($H$2&amp;"_"&amp;$B98,HELPER,COLUMNS($B$12:E98),0),"")</f>
        <v/>
      </c>
      <c r="F98" s="83" t="str">
        <f>IFERROR(VLOOKUP($H$2&amp;"_"&amp;$B98,HELPER,COLUMNS($B$12:F98),0),"")</f>
        <v/>
      </c>
      <c r="G98" s="83" t="str">
        <f>IFERROR(VLOOKUP($H$2&amp;"_"&amp;$B98,HELPER,COLUMNS($B$12:G98),0),"")</f>
        <v/>
      </c>
      <c r="H98" s="83" t="str">
        <f>IFERROR(VLOOKUP($H$2&amp;"_"&amp;$B98,HELPER,COLUMNS($B$12:H98),0),"")</f>
        <v/>
      </c>
      <c r="I98" s="83" t="str">
        <f>IFERROR(VLOOKUP($H$2&amp;"_"&amp;$B98,HELPER,COLUMNS($B$12:I98),0),"")</f>
        <v/>
      </c>
      <c r="J98" s="83" t="str">
        <f>IFERROR(VLOOKUP($H$2&amp;"_"&amp;$B98,HELPER,COLUMNS($B$12:J98),0),"")</f>
        <v/>
      </c>
      <c r="K98" s="83" t="str">
        <f>IFERROR(VLOOKUP($H$2&amp;"_"&amp;$B98,HELPER,COLUMNS($B$12:K98),0),"")</f>
        <v/>
      </c>
      <c r="L98" s="83" t="str">
        <f>IFERROR(VLOOKUP($H$2&amp;"_"&amp;$B98,HELPER,COLUMNS($B$12:L98),0),"")</f>
        <v/>
      </c>
      <c r="M98" s="83" t="str">
        <f>IFERROR(VLOOKUP($H$2&amp;"_"&amp;$B98,HELPER,COLUMNS($B$12:M98),0),"")</f>
        <v/>
      </c>
      <c r="N98" s="83" t="str">
        <f>IFERROR(VLOOKUP($H$2&amp;"_"&amp;$B98,HELPER,COLUMNS($B$12:N98),0),"")</f>
        <v/>
      </c>
      <c r="O98" s="83" t="str">
        <f>IFERROR(VLOOKUP($H$2&amp;"_"&amp;$B98,HELPER,COLUMNS($B$12:O98),0),"")</f>
        <v/>
      </c>
      <c r="P98" s="83" t="str">
        <f>IFERROR(VLOOKUP($H$2&amp;"_"&amp;$B98,HELPER,COLUMNS($B$12:P98),0),"")</f>
        <v/>
      </c>
      <c r="Q98" s="83" t="str">
        <f>IFERROR(VLOOKUP($H$2&amp;"_"&amp;$B98,HELPER,COLUMNS($B$12:Q98),0),"")</f>
        <v/>
      </c>
      <c r="R98" s="83" t="str">
        <f>IFERROR(VLOOKUP($H$2&amp;"_"&amp;$B98,HELPER,COLUMNS($B$12:R98),0),"")</f>
        <v/>
      </c>
      <c r="S98" s="83" t="str">
        <f>IFERROR(VLOOKUP($H$2&amp;"_"&amp;$B98,HELPER,COLUMNS($B$12:S98),0),"")</f>
        <v/>
      </c>
      <c r="T98" s="83" t="str">
        <f>IFERROR(VLOOKUP($H$2&amp;"_"&amp;$B98,HELPER,COLUMNS($B$12:T98),0),"")</f>
        <v/>
      </c>
      <c r="U98" s="83" t="str">
        <f>IFERROR(VLOOKUP($H$2&amp;"_"&amp;$B98,HELPER,COLUMNS($B$12:U98),0),"")</f>
        <v/>
      </c>
      <c r="V98" s="83" t="str">
        <f>IFERROR(VLOOKUP($H$2&amp;"_"&amp;$B98,HELPER,COLUMNS($B$12:V98),0),"")</f>
        <v/>
      </c>
      <c r="W98" s="83" t="str">
        <f>IFERROR(VLOOKUP($H$2&amp;"_"&amp;$B98,HELPER,COLUMNS($B$12:W98),0),"")</f>
        <v/>
      </c>
      <c r="X98" s="83" t="str">
        <f>IFERROR(VLOOKUP($H$2&amp;"_"&amp;$B98,HELPER,COLUMNS($B$12:X98),0),"")</f>
        <v/>
      </c>
      <c r="Y98" s="83" t="str">
        <f>IFERROR(VLOOKUP($H$2&amp;"_"&amp;$B98,HELPER,COLUMNS($B$12:Y98),0),"")</f>
        <v/>
      </c>
      <c r="Z98" s="83" t="str">
        <f>IFERROR(VLOOKUP($H$2&amp;"_"&amp;$B98,HELPER,COLUMNS($B$12:Z98),0),"")</f>
        <v/>
      </c>
      <c r="AA98" s="83" t="str">
        <f>IFERROR(VLOOKUP($H$2&amp;"_"&amp;$B98,HELPER,COLUMNS($B$12:AA98),0),"")</f>
        <v/>
      </c>
      <c r="AB98" s="83" t="str">
        <f>IFERROR(VLOOKUP($H$2&amp;"_"&amp;$B98,HELPER,COLUMNS($B$12:AB98),0),"")</f>
        <v/>
      </c>
      <c r="AC98" s="83" t="str">
        <f>IFERROR(VLOOKUP($H$2&amp;"_"&amp;$B98,HELPER,COLUMNS($B$12:AC98),0),"")</f>
        <v/>
      </c>
      <c r="AD98" s="83" t="str">
        <f>IFERROR(VLOOKUP($H$2&amp;"_"&amp;$B98,HELPER,COLUMNS($B$12:AD98),0),"")</f>
        <v/>
      </c>
      <c r="AE98" s="83" t="str">
        <f>IFERROR(VLOOKUP($H$2&amp;"_"&amp;$B98,HELPER,COLUMNS($B$12:AE98),0),"")</f>
        <v/>
      </c>
      <c r="AF98" s="83" t="str">
        <f>IFERROR(VLOOKUP($H$2&amp;"_"&amp;$B98,HELPER,COLUMNS($B$12:AF98),0),"")</f>
        <v/>
      </c>
      <c r="AG98" s="83" t="str">
        <f>IFERROR(VLOOKUP($H$2&amp;"_"&amp;$B98,HELPER,COLUMNS($B$12:AG98),0),"")</f>
        <v/>
      </c>
      <c r="AH98" s="83" t="str">
        <f>IFERROR(VLOOKUP($H$2&amp;"_"&amp;$B98,HELPER,COLUMNS($B$12:AH98),0),"")</f>
        <v/>
      </c>
      <c r="AI98" s="83" t="str">
        <f>IFERROR(VLOOKUP($H$2&amp;"_"&amp;$B98,HELPER,COLUMNS($B$12:AI98),0),"")</f>
        <v/>
      </c>
      <c r="AJ98" s="83" t="str">
        <f>IFERROR(VLOOKUP($H$2&amp;"_"&amp;$B98,HELPER,COLUMNS($B$12:AJ98),0),"")</f>
        <v/>
      </c>
      <c r="AK98" s="83" t="str">
        <f>IFERROR(VLOOKUP($H$2&amp;"_"&amp;$B98,HELPER,COLUMNS($B$12:AK98),0),"")</f>
        <v/>
      </c>
      <c r="AL98" s="83" t="str">
        <f>IFERROR(VLOOKUP($H$2&amp;"_"&amp;$B98,HELPER,COLUMNS($B$12:AL98),0),"")</f>
        <v/>
      </c>
      <c r="AM98" s="83" t="str">
        <f>IFERROR(VLOOKUP($H$2&amp;"_"&amp;$B98,HELPER,COLUMNS($B$12:AM98),0),"")</f>
        <v/>
      </c>
      <c r="AN98" s="83" t="str">
        <f>IFERROR(VLOOKUP($H$2&amp;"_"&amp;$B98,HELPER,COLUMNS($B$12:AN98),0),"")</f>
        <v/>
      </c>
      <c r="AO98" s="83" t="str">
        <f>IFERROR(VLOOKUP($H$2&amp;"_"&amp;$B98,HELPER,COLUMNS($B$12:AO98),0),"")</f>
        <v/>
      </c>
      <c r="AP98" s="83" t="str">
        <f>IFERROR(VLOOKUP($H$2&amp;"_"&amp;$B98,HELPER,COLUMNS($B$12:AP98),0),"")</f>
        <v/>
      </c>
      <c r="AQ98" s="83" t="str">
        <f>IFERROR(VLOOKUP($H$2&amp;"_"&amp;$B98,HELPER,COLUMNS($B$12:AQ98),0),"")</f>
        <v/>
      </c>
      <c r="AR98" s="83" t="str">
        <f>IFERROR(VLOOKUP($H$2&amp;"_"&amp;$B98,HELPER,COLUMNS($B$12:AR98),0),"")</f>
        <v/>
      </c>
      <c r="AS98" s="83" t="str">
        <f>IFERROR(VLOOKUP($H$2&amp;"_"&amp;$B98,HELPER,COLUMNS($B$12:AS98),0),"")</f>
        <v/>
      </c>
      <c r="AT98" s="83" t="str">
        <f>IFERROR(VLOOKUP($H$2&amp;"_"&amp;$B98,HELPER,COLUMNS($B$12:AT98),0),"")</f>
        <v/>
      </c>
      <c r="AU98" s="83" t="str">
        <f>IFERROR(VLOOKUP($H$2&amp;"_"&amp;$B98,HELPER,COLUMNS($B$12:AU98),0),"")</f>
        <v/>
      </c>
      <c r="AV98" s="83" t="str">
        <f>IFERROR(VLOOKUP($H$2&amp;"_"&amp;$B98,HELPER,COLUMNS($B$12:AV98),0),"")</f>
        <v/>
      </c>
      <c r="AW98" s="83" t="str">
        <f>IFERROR(VLOOKUP($H$2&amp;"_"&amp;$B98,HELPER,COLUMNS($B$12:AW98),0),"")</f>
        <v/>
      </c>
      <c r="AX98" s="197" t="str">
        <f t="shared" si="29"/>
        <v/>
      </c>
    </row>
    <row r="99" spans="1:50" x14ac:dyDescent="0.3">
      <c r="A99" s="37">
        <f t="shared" si="28"/>
        <v>0</v>
      </c>
      <c r="B99" s="210">
        <v>88</v>
      </c>
      <c r="C99" s="433" t="str">
        <f t="shared" si="30"/>
        <v/>
      </c>
      <c r="D99" s="279" t="str">
        <f>IFERROR(VLOOKUP($H$2&amp;"_"&amp;$B99,HELPER,COLUMNS($B$12:D99),0),"")</f>
        <v/>
      </c>
      <c r="E99" s="83" t="str">
        <f>IFERROR(VLOOKUP($H$2&amp;"_"&amp;$B99,HELPER,COLUMNS($B$12:E99),0),"")</f>
        <v/>
      </c>
      <c r="F99" s="83" t="str">
        <f>IFERROR(VLOOKUP($H$2&amp;"_"&amp;$B99,HELPER,COLUMNS($B$12:F99),0),"")</f>
        <v/>
      </c>
      <c r="G99" s="83" t="str">
        <f>IFERROR(VLOOKUP($H$2&amp;"_"&amp;$B99,HELPER,COLUMNS($B$12:G99),0),"")</f>
        <v/>
      </c>
      <c r="H99" s="83" t="str">
        <f>IFERROR(VLOOKUP($H$2&amp;"_"&amp;$B99,HELPER,COLUMNS($B$12:H99),0),"")</f>
        <v/>
      </c>
      <c r="I99" s="83" t="str">
        <f>IFERROR(VLOOKUP($H$2&amp;"_"&amp;$B99,HELPER,COLUMNS($B$12:I99),0),"")</f>
        <v/>
      </c>
      <c r="J99" s="83" t="str">
        <f>IFERROR(VLOOKUP($H$2&amp;"_"&amp;$B99,HELPER,COLUMNS($B$12:J99),0),"")</f>
        <v/>
      </c>
      <c r="K99" s="83" t="str">
        <f>IFERROR(VLOOKUP($H$2&amp;"_"&amp;$B99,HELPER,COLUMNS($B$12:K99),0),"")</f>
        <v/>
      </c>
      <c r="L99" s="83" t="str">
        <f>IFERROR(VLOOKUP($H$2&amp;"_"&amp;$B99,HELPER,COLUMNS($B$12:L99),0),"")</f>
        <v/>
      </c>
      <c r="M99" s="83" t="str">
        <f>IFERROR(VLOOKUP($H$2&amp;"_"&amp;$B99,HELPER,COLUMNS($B$12:M99),0),"")</f>
        <v/>
      </c>
      <c r="N99" s="83" t="str">
        <f>IFERROR(VLOOKUP($H$2&amp;"_"&amp;$B99,HELPER,COLUMNS($B$12:N99),0),"")</f>
        <v/>
      </c>
      <c r="O99" s="83" t="str">
        <f>IFERROR(VLOOKUP($H$2&amp;"_"&amp;$B99,HELPER,COLUMNS($B$12:O99),0),"")</f>
        <v/>
      </c>
      <c r="P99" s="83" t="str">
        <f>IFERROR(VLOOKUP($H$2&amp;"_"&amp;$B99,HELPER,COLUMNS($B$12:P99),0),"")</f>
        <v/>
      </c>
      <c r="Q99" s="83" t="str">
        <f>IFERROR(VLOOKUP($H$2&amp;"_"&amp;$B99,HELPER,COLUMNS($B$12:Q99),0),"")</f>
        <v/>
      </c>
      <c r="R99" s="83" t="str">
        <f>IFERROR(VLOOKUP($H$2&amp;"_"&amp;$B99,HELPER,COLUMNS($B$12:R99),0),"")</f>
        <v/>
      </c>
      <c r="S99" s="83" t="str">
        <f>IFERROR(VLOOKUP($H$2&amp;"_"&amp;$B99,HELPER,COLUMNS($B$12:S99),0),"")</f>
        <v/>
      </c>
      <c r="T99" s="83" t="str">
        <f>IFERROR(VLOOKUP($H$2&amp;"_"&amp;$B99,HELPER,COLUMNS($B$12:T99),0),"")</f>
        <v/>
      </c>
      <c r="U99" s="83" t="str">
        <f>IFERROR(VLOOKUP($H$2&amp;"_"&amp;$B99,HELPER,COLUMNS($B$12:U99),0),"")</f>
        <v/>
      </c>
      <c r="V99" s="83" t="str">
        <f>IFERROR(VLOOKUP($H$2&amp;"_"&amp;$B99,HELPER,COLUMNS($B$12:V99),0),"")</f>
        <v/>
      </c>
      <c r="W99" s="83" t="str">
        <f>IFERROR(VLOOKUP($H$2&amp;"_"&amp;$B99,HELPER,COLUMNS($B$12:W99),0),"")</f>
        <v/>
      </c>
      <c r="X99" s="83" t="str">
        <f>IFERROR(VLOOKUP($H$2&amp;"_"&amp;$B99,HELPER,COLUMNS($B$12:X99),0),"")</f>
        <v/>
      </c>
      <c r="Y99" s="83" t="str">
        <f>IFERROR(VLOOKUP($H$2&amp;"_"&amp;$B99,HELPER,COLUMNS($B$12:Y99),0),"")</f>
        <v/>
      </c>
      <c r="Z99" s="83" t="str">
        <f>IFERROR(VLOOKUP($H$2&amp;"_"&amp;$B99,HELPER,COLUMNS($B$12:Z99),0),"")</f>
        <v/>
      </c>
      <c r="AA99" s="83" t="str">
        <f>IFERROR(VLOOKUP($H$2&amp;"_"&amp;$B99,HELPER,COLUMNS($B$12:AA99),0),"")</f>
        <v/>
      </c>
      <c r="AB99" s="83" t="str">
        <f>IFERROR(VLOOKUP($H$2&amp;"_"&amp;$B99,HELPER,COLUMNS($B$12:AB99),0),"")</f>
        <v/>
      </c>
      <c r="AC99" s="83" t="str">
        <f>IFERROR(VLOOKUP($H$2&amp;"_"&amp;$B99,HELPER,COLUMNS($B$12:AC99),0),"")</f>
        <v/>
      </c>
      <c r="AD99" s="83" t="str">
        <f>IFERROR(VLOOKUP($H$2&amp;"_"&amp;$B99,HELPER,COLUMNS($B$12:AD99),0),"")</f>
        <v/>
      </c>
      <c r="AE99" s="83" t="str">
        <f>IFERROR(VLOOKUP($H$2&amp;"_"&amp;$B99,HELPER,COLUMNS($B$12:AE99),0),"")</f>
        <v/>
      </c>
      <c r="AF99" s="83" t="str">
        <f>IFERROR(VLOOKUP($H$2&amp;"_"&amp;$B99,HELPER,COLUMNS($B$12:AF99),0),"")</f>
        <v/>
      </c>
      <c r="AG99" s="83" t="str">
        <f>IFERROR(VLOOKUP($H$2&amp;"_"&amp;$B99,HELPER,COLUMNS($B$12:AG99),0),"")</f>
        <v/>
      </c>
      <c r="AH99" s="83" t="str">
        <f>IFERROR(VLOOKUP($H$2&amp;"_"&amp;$B99,HELPER,COLUMNS($B$12:AH99),0),"")</f>
        <v/>
      </c>
      <c r="AI99" s="83" t="str">
        <f>IFERROR(VLOOKUP($H$2&amp;"_"&amp;$B99,HELPER,COLUMNS($B$12:AI99),0),"")</f>
        <v/>
      </c>
      <c r="AJ99" s="83" t="str">
        <f>IFERROR(VLOOKUP($H$2&amp;"_"&amp;$B99,HELPER,COLUMNS($B$12:AJ99),0),"")</f>
        <v/>
      </c>
      <c r="AK99" s="83" t="str">
        <f>IFERROR(VLOOKUP($H$2&amp;"_"&amp;$B99,HELPER,COLUMNS($B$12:AK99),0),"")</f>
        <v/>
      </c>
      <c r="AL99" s="83" t="str">
        <f>IFERROR(VLOOKUP($H$2&amp;"_"&amp;$B99,HELPER,COLUMNS($B$12:AL99),0),"")</f>
        <v/>
      </c>
      <c r="AM99" s="83" t="str">
        <f>IFERROR(VLOOKUP($H$2&amp;"_"&amp;$B99,HELPER,COLUMNS($B$12:AM99),0),"")</f>
        <v/>
      </c>
      <c r="AN99" s="83" t="str">
        <f>IFERROR(VLOOKUP($H$2&amp;"_"&amp;$B99,HELPER,COLUMNS($B$12:AN99),0),"")</f>
        <v/>
      </c>
      <c r="AO99" s="83" t="str">
        <f>IFERROR(VLOOKUP($H$2&amp;"_"&amp;$B99,HELPER,COLUMNS($B$12:AO99),0),"")</f>
        <v/>
      </c>
      <c r="AP99" s="83" t="str">
        <f>IFERROR(VLOOKUP($H$2&amp;"_"&amp;$B99,HELPER,COLUMNS($B$12:AP99),0),"")</f>
        <v/>
      </c>
      <c r="AQ99" s="83" t="str">
        <f>IFERROR(VLOOKUP($H$2&amp;"_"&amp;$B99,HELPER,COLUMNS($B$12:AQ99),0),"")</f>
        <v/>
      </c>
      <c r="AR99" s="83" t="str">
        <f>IFERROR(VLOOKUP($H$2&amp;"_"&amp;$B99,HELPER,COLUMNS($B$12:AR99),0),"")</f>
        <v/>
      </c>
      <c r="AS99" s="83" t="str">
        <f>IFERROR(VLOOKUP($H$2&amp;"_"&amp;$B99,HELPER,COLUMNS($B$12:AS99),0),"")</f>
        <v/>
      </c>
      <c r="AT99" s="83" t="str">
        <f>IFERROR(VLOOKUP($H$2&amp;"_"&amp;$B99,HELPER,COLUMNS($B$12:AT99),0),"")</f>
        <v/>
      </c>
      <c r="AU99" s="83" t="str">
        <f>IFERROR(VLOOKUP($H$2&amp;"_"&amp;$B99,HELPER,COLUMNS($B$12:AU99),0),"")</f>
        <v/>
      </c>
      <c r="AV99" s="83" t="str">
        <f>IFERROR(VLOOKUP($H$2&amp;"_"&amp;$B99,HELPER,COLUMNS($B$12:AV99),0),"")</f>
        <v/>
      </c>
      <c r="AW99" s="83" t="str">
        <f>IFERROR(VLOOKUP($H$2&amp;"_"&amp;$B99,HELPER,COLUMNS($B$12:AW99),0),"")</f>
        <v/>
      </c>
      <c r="AX99" s="197" t="str">
        <f t="shared" si="29"/>
        <v/>
      </c>
    </row>
    <row r="100" spans="1:50" x14ac:dyDescent="0.3">
      <c r="A100" s="37">
        <f t="shared" si="28"/>
        <v>0</v>
      </c>
      <c r="B100" s="210">
        <v>89</v>
      </c>
      <c r="C100" s="433" t="str">
        <f t="shared" si="30"/>
        <v/>
      </c>
      <c r="D100" s="279" t="str">
        <f>IFERROR(VLOOKUP($H$2&amp;"_"&amp;$B100,HELPER,COLUMNS($B$12:D100),0),"")</f>
        <v/>
      </c>
      <c r="E100" s="83" t="str">
        <f>IFERROR(VLOOKUP($H$2&amp;"_"&amp;$B100,HELPER,COLUMNS($B$12:E100),0),"")</f>
        <v/>
      </c>
      <c r="F100" s="83" t="str">
        <f>IFERROR(VLOOKUP($H$2&amp;"_"&amp;$B100,HELPER,COLUMNS($B$12:F100),0),"")</f>
        <v/>
      </c>
      <c r="G100" s="83" t="str">
        <f>IFERROR(VLOOKUP($H$2&amp;"_"&amp;$B100,HELPER,COLUMNS($B$12:G100),0),"")</f>
        <v/>
      </c>
      <c r="H100" s="83" t="str">
        <f>IFERROR(VLOOKUP($H$2&amp;"_"&amp;$B100,HELPER,COLUMNS($B$12:H100),0),"")</f>
        <v/>
      </c>
      <c r="I100" s="83" t="str">
        <f>IFERROR(VLOOKUP($H$2&amp;"_"&amp;$B100,HELPER,COLUMNS($B$12:I100),0),"")</f>
        <v/>
      </c>
      <c r="J100" s="83" t="str">
        <f>IFERROR(VLOOKUP($H$2&amp;"_"&amp;$B100,HELPER,COLUMNS($B$12:J100),0),"")</f>
        <v/>
      </c>
      <c r="K100" s="83" t="str">
        <f>IFERROR(VLOOKUP($H$2&amp;"_"&amp;$B100,HELPER,COLUMNS($B$12:K100),0),"")</f>
        <v/>
      </c>
      <c r="L100" s="83" t="str">
        <f>IFERROR(VLOOKUP($H$2&amp;"_"&amp;$B100,HELPER,COLUMNS($B$12:L100),0),"")</f>
        <v/>
      </c>
      <c r="M100" s="83" t="str">
        <f>IFERROR(VLOOKUP($H$2&amp;"_"&amp;$B100,HELPER,COLUMNS($B$12:M100),0),"")</f>
        <v/>
      </c>
      <c r="N100" s="83" t="str">
        <f>IFERROR(VLOOKUP($H$2&amp;"_"&amp;$B100,HELPER,COLUMNS($B$12:N100),0),"")</f>
        <v/>
      </c>
      <c r="O100" s="83" t="str">
        <f>IFERROR(VLOOKUP($H$2&amp;"_"&amp;$B100,HELPER,COLUMNS($B$12:O100),0),"")</f>
        <v/>
      </c>
      <c r="P100" s="83" t="str">
        <f>IFERROR(VLOOKUP($H$2&amp;"_"&amp;$B100,HELPER,COLUMNS($B$12:P100),0),"")</f>
        <v/>
      </c>
      <c r="Q100" s="83" t="str">
        <f>IFERROR(VLOOKUP($H$2&amp;"_"&amp;$B100,HELPER,COLUMNS($B$12:Q100),0),"")</f>
        <v/>
      </c>
      <c r="R100" s="83" t="str">
        <f>IFERROR(VLOOKUP($H$2&amp;"_"&amp;$B100,HELPER,COLUMNS($B$12:R100),0),"")</f>
        <v/>
      </c>
      <c r="S100" s="83" t="str">
        <f>IFERROR(VLOOKUP($H$2&amp;"_"&amp;$B100,HELPER,COLUMNS($B$12:S100),0),"")</f>
        <v/>
      </c>
      <c r="T100" s="83" t="str">
        <f>IFERROR(VLOOKUP($H$2&amp;"_"&amp;$B100,HELPER,COLUMNS($B$12:T100),0),"")</f>
        <v/>
      </c>
      <c r="U100" s="83" t="str">
        <f>IFERROR(VLOOKUP($H$2&amp;"_"&amp;$B100,HELPER,COLUMNS($B$12:U100),0),"")</f>
        <v/>
      </c>
      <c r="V100" s="83" t="str">
        <f>IFERROR(VLOOKUP($H$2&amp;"_"&amp;$B100,HELPER,COLUMNS($B$12:V100),0),"")</f>
        <v/>
      </c>
      <c r="W100" s="83" t="str">
        <f>IFERROR(VLOOKUP($H$2&amp;"_"&amp;$B100,HELPER,COLUMNS($B$12:W100),0),"")</f>
        <v/>
      </c>
      <c r="X100" s="83" t="str">
        <f>IFERROR(VLOOKUP($H$2&amp;"_"&amp;$B100,HELPER,COLUMNS($B$12:X100),0),"")</f>
        <v/>
      </c>
      <c r="Y100" s="83" t="str">
        <f>IFERROR(VLOOKUP($H$2&amp;"_"&amp;$B100,HELPER,COLUMNS($B$12:Y100),0),"")</f>
        <v/>
      </c>
      <c r="Z100" s="83" t="str">
        <f>IFERROR(VLOOKUP($H$2&amp;"_"&amp;$B100,HELPER,COLUMNS($B$12:Z100),0),"")</f>
        <v/>
      </c>
      <c r="AA100" s="83" t="str">
        <f>IFERROR(VLOOKUP($H$2&amp;"_"&amp;$B100,HELPER,COLUMNS($B$12:AA100),0),"")</f>
        <v/>
      </c>
      <c r="AB100" s="83" t="str">
        <f>IFERROR(VLOOKUP($H$2&amp;"_"&amp;$B100,HELPER,COLUMNS($B$12:AB100),0),"")</f>
        <v/>
      </c>
      <c r="AC100" s="83" t="str">
        <f>IFERROR(VLOOKUP($H$2&amp;"_"&amp;$B100,HELPER,COLUMNS($B$12:AC100),0),"")</f>
        <v/>
      </c>
      <c r="AD100" s="83" t="str">
        <f>IFERROR(VLOOKUP($H$2&amp;"_"&amp;$B100,HELPER,COLUMNS($B$12:AD100),0),"")</f>
        <v/>
      </c>
      <c r="AE100" s="83" t="str">
        <f>IFERROR(VLOOKUP($H$2&amp;"_"&amp;$B100,HELPER,COLUMNS($B$12:AE100),0),"")</f>
        <v/>
      </c>
      <c r="AF100" s="83" t="str">
        <f>IFERROR(VLOOKUP($H$2&amp;"_"&amp;$B100,HELPER,COLUMNS($B$12:AF100),0),"")</f>
        <v/>
      </c>
      <c r="AG100" s="83" t="str">
        <f>IFERROR(VLOOKUP($H$2&amp;"_"&amp;$B100,HELPER,COLUMNS($B$12:AG100),0),"")</f>
        <v/>
      </c>
      <c r="AH100" s="83" t="str">
        <f>IFERROR(VLOOKUP($H$2&amp;"_"&amp;$B100,HELPER,COLUMNS($B$12:AH100),0),"")</f>
        <v/>
      </c>
      <c r="AI100" s="83" t="str">
        <f>IFERROR(VLOOKUP($H$2&amp;"_"&amp;$B100,HELPER,COLUMNS($B$12:AI100),0),"")</f>
        <v/>
      </c>
      <c r="AJ100" s="83" t="str">
        <f>IFERROR(VLOOKUP($H$2&amp;"_"&amp;$B100,HELPER,COLUMNS($B$12:AJ100),0),"")</f>
        <v/>
      </c>
      <c r="AK100" s="83" t="str">
        <f>IFERROR(VLOOKUP($H$2&amp;"_"&amp;$B100,HELPER,COLUMNS($B$12:AK100),0),"")</f>
        <v/>
      </c>
      <c r="AL100" s="83" t="str">
        <f>IFERROR(VLOOKUP($H$2&amp;"_"&amp;$B100,HELPER,COLUMNS($B$12:AL100),0),"")</f>
        <v/>
      </c>
      <c r="AM100" s="83" t="str">
        <f>IFERROR(VLOOKUP($H$2&amp;"_"&amp;$B100,HELPER,COLUMNS($B$12:AM100),0),"")</f>
        <v/>
      </c>
      <c r="AN100" s="83" t="str">
        <f>IFERROR(VLOOKUP($H$2&amp;"_"&amp;$B100,HELPER,COLUMNS($B$12:AN100),0),"")</f>
        <v/>
      </c>
      <c r="AO100" s="83" t="str">
        <f>IFERROR(VLOOKUP($H$2&amp;"_"&amp;$B100,HELPER,COLUMNS($B$12:AO100),0),"")</f>
        <v/>
      </c>
      <c r="AP100" s="83" t="str">
        <f>IFERROR(VLOOKUP($H$2&amp;"_"&amp;$B100,HELPER,COLUMNS($B$12:AP100),0),"")</f>
        <v/>
      </c>
      <c r="AQ100" s="83" t="str">
        <f>IFERROR(VLOOKUP($H$2&amp;"_"&amp;$B100,HELPER,COLUMNS($B$12:AQ100),0),"")</f>
        <v/>
      </c>
      <c r="AR100" s="83" t="str">
        <f>IFERROR(VLOOKUP($H$2&amp;"_"&amp;$B100,HELPER,COLUMNS($B$12:AR100),0),"")</f>
        <v/>
      </c>
      <c r="AS100" s="83" t="str">
        <f>IFERROR(VLOOKUP($H$2&amp;"_"&amp;$B100,HELPER,COLUMNS($B$12:AS100),0),"")</f>
        <v/>
      </c>
      <c r="AT100" s="83" t="str">
        <f>IFERROR(VLOOKUP($H$2&amp;"_"&amp;$B100,HELPER,COLUMNS($B$12:AT100),0),"")</f>
        <v/>
      </c>
      <c r="AU100" s="83" t="str">
        <f>IFERROR(VLOOKUP($H$2&amp;"_"&amp;$B100,HELPER,COLUMNS($B$12:AU100),0),"")</f>
        <v/>
      </c>
      <c r="AV100" s="83" t="str">
        <f>IFERROR(VLOOKUP($H$2&amp;"_"&amp;$B100,HELPER,COLUMNS($B$12:AV100),0),"")</f>
        <v/>
      </c>
      <c r="AW100" s="83" t="str">
        <f>IFERROR(VLOOKUP($H$2&amp;"_"&amp;$B100,HELPER,COLUMNS($B$12:AW100),0),"")</f>
        <v/>
      </c>
      <c r="AX100" s="197" t="str">
        <f t="shared" si="29"/>
        <v/>
      </c>
    </row>
    <row r="101" spans="1:50" x14ac:dyDescent="0.3">
      <c r="A101" s="37">
        <f t="shared" si="28"/>
        <v>0</v>
      </c>
      <c r="B101" s="210">
        <v>90</v>
      </c>
      <c r="C101" s="433" t="str">
        <f t="shared" si="30"/>
        <v/>
      </c>
      <c r="D101" s="279" t="str">
        <f>IFERROR(VLOOKUP($H$2&amp;"_"&amp;$B101,HELPER,COLUMNS($B$12:D101),0),"")</f>
        <v/>
      </c>
      <c r="E101" s="83" t="str">
        <f>IFERROR(VLOOKUP($H$2&amp;"_"&amp;$B101,HELPER,COLUMNS($B$12:E101),0),"")</f>
        <v/>
      </c>
      <c r="F101" s="83" t="str">
        <f>IFERROR(VLOOKUP($H$2&amp;"_"&amp;$B101,HELPER,COLUMNS($B$12:F101),0),"")</f>
        <v/>
      </c>
      <c r="G101" s="83" t="str">
        <f>IFERROR(VLOOKUP($H$2&amp;"_"&amp;$B101,HELPER,COLUMNS($B$12:G101),0),"")</f>
        <v/>
      </c>
      <c r="H101" s="83" t="str">
        <f>IFERROR(VLOOKUP($H$2&amp;"_"&amp;$B101,HELPER,COLUMNS($B$12:H101),0),"")</f>
        <v/>
      </c>
      <c r="I101" s="83" t="str">
        <f>IFERROR(VLOOKUP($H$2&amp;"_"&amp;$B101,HELPER,COLUMNS($B$12:I101),0),"")</f>
        <v/>
      </c>
      <c r="J101" s="83" t="str">
        <f>IFERROR(VLOOKUP($H$2&amp;"_"&amp;$B101,HELPER,COLUMNS($B$12:J101),0),"")</f>
        <v/>
      </c>
      <c r="K101" s="83" t="str">
        <f>IFERROR(VLOOKUP($H$2&amp;"_"&amp;$B101,HELPER,COLUMNS($B$12:K101),0),"")</f>
        <v/>
      </c>
      <c r="L101" s="83" t="str">
        <f>IFERROR(VLOOKUP($H$2&amp;"_"&amp;$B101,HELPER,COLUMNS($B$12:L101),0),"")</f>
        <v/>
      </c>
      <c r="M101" s="83" t="str">
        <f>IFERROR(VLOOKUP($H$2&amp;"_"&amp;$B101,HELPER,COLUMNS($B$12:M101),0),"")</f>
        <v/>
      </c>
      <c r="N101" s="83" t="str">
        <f>IFERROR(VLOOKUP($H$2&amp;"_"&amp;$B101,HELPER,COLUMNS($B$12:N101),0),"")</f>
        <v/>
      </c>
      <c r="O101" s="83" t="str">
        <f>IFERROR(VLOOKUP($H$2&amp;"_"&amp;$B101,HELPER,COLUMNS($B$12:O101),0),"")</f>
        <v/>
      </c>
      <c r="P101" s="83" t="str">
        <f>IFERROR(VLOOKUP($H$2&amp;"_"&amp;$B101,HELPER,COLUMNS($B$12:P101),0),"")</f>
        <v/>
      </c>
      <c r="Q101" s="83" t="str">
        <f>IFERROR(VLOOKUP($H$2&amp;"_"&amp;$B101,HELPER,COLUMNS($B$12:Q101),0),"")</f>
        <v/>
      </c>
      <c r="R101" s="83" t="str">
        <f>IFERROR(VLOOKUP($H$2&amp;"_"&amp;$B101,HELPER,COLUMNS($B$12:R101),0),"")</f>
        <v/>
      </c>
      <c r="S101" s="83" t="str">
        <f>IFERROR(VLOOKUP($H$2&amp;"_"&amp;$B101,HELPER,COLUMNS($B$12:S101),0),"")</f>
        <v/>
      </c>
      <c r="T101" s="83" t="str">
        <f>IFERROR(VLOOKUP($H$2&amp;"_"&amp;$B101,HELPER,COLUMNS($B$12:T101),0),"")</f>
        <v/>
      </c>
      <c r="U101" s="83" t="str">
        <f>IFERROR(VLOOKUP($H$2&amp;"_"&amp;$B101,HELPER,COLUMNS($B$12:U101),0),"")</f>
        <v/>
      </c>
      <c r="V101" s="83" t="str">
        <f>IFERROR(VLOOKUP($H$2&amp;"_"&amp;$B101,HELPER,COLUMNS($B$12:V101),0),"")</f>
        <v/>
      </c>
      <c r="W101" s="83" t="str">
        <f>IFERROR(VLOOKUP($H$2&amp;"_"&amp;$B101,HELPER,COLUMNS($B$12:W101),0),"")</f>
        <v/>
      </c>
      <c r="X101" s="83" t="str">
        <f>IFERROR(VLOOKUP($H$2&amp;"_"&amp;$B101,HELPER,COLUMNS($B$12:X101),0),"")</f>
        <v/>
      </c>
      <c r="Y101" s="83" t="str">
        <f>IFERROR(VLOOKUP($H$2&amp;"_"&amp;$B101,HELPER,COLUMNS($B$12:Y101),0),"")</f>
        <v/>
      </c>
      <c r="Z101" s="83" t="str">
        <f>IFERROR(VLOOKUP($H$2&amp;"_"&amp;$B101,HELPER,COLUMNS($B$12:Z101),0),"")</f>
        <v/>
      </c>
      <c r="AA101" s="83" t="str">
        <f>IFERROR(VLOOKUP($H$2&amp;"_"&amp;$B101,HELPER,COLUMNS($B$12:AA101),0),"")</f>
        <v/>
      </c>
      <c r="AB101" s="83" t="str">
        <f>IFERROR(VLOOKUP($H$2&amp;"_"&amp;$B101,HELPER,COLUMNS($B$12:AB101),0),"")</f>
        <v/>
      </c>
      <c r="AC101" s="83" t="str">
        <f>IFERROR(VLOOKUP($H$2&amp;"_"&amp;$B101,HELPER,COLUMNS($B$12:AC101),0),"")</f>
        <v/>
      </c>
      <c r="AD101" s="83" t="str">
        <f>IFERROR(VLOOKUP($H$2&amp;"_"&amp;$B101,HELPER,COLUMNS($B$12:AD101),0),"")</f>
        <v/>
      </c>
      <c r="AE101" s="83" t="str">
        <f>IFERROR(VLOOKUP($H$2&amp;"_"&amp;$B101,HELPER,COLUMNS($B$12:AE101),0),"")</f>
        <v/>
      </c>
      <c r="AF101" s="83" t="str">
        <f>IFERROR(VLOOKUP($H$2&amp;"_"&amp;$B101,HELPER,COLUMNS($B$12:AF101),0),"")</f>
        <v/>
      </c>
      <c r="AG101" s="83" t="str">
        <f>IFERROR(VLOOKUP($H$2&amp;"_"&amp;$B101,HELPER,COLUMNS($B$12:AG101),0),"")</f>
        <v/>
      </c>
      <c r="AH101" s="83" t="str">
        <f>IFERROR(VLOOKUP($H$2&amp;"_"&amp;$B101,HELPER,COLUMNS($B$12:AH101),0),"")</f>
        <v/>
      </c>
      <c r="AI101" s="83" t="str">
        <f>IFERROR(VLOOKUP($H$2&amp;"_"&amp;$B101,HELPER,COLUMNS($B$12:AI101),0),"")</f>
        <v/>
      </c>
      <c r="AJ101" s="83" t="str">
        <f>IFERROR(VLOOKUP($H$2&amp;"_"&amp;$B101,HELPER,COLUMNS($B$12:AJ101),0),"")</f>
        <v/>
      </c>
      <c r="AK101" s="83" t="str">
        <f>IFERROR(VLOOKUP($H$2&amp;"_"&amp;$B101,HELPER,COLUMNS($B$12:AK101),0),"")</f>
        <v/>
      </c>
      <c r="AL101" s="83" t="str">
        <f>IFERROR(VLOOKUP($H$2&amp;"_"&amp;$B101,HELPER,COLUMNS($B$12:AL101),0),"")</f>
        <v/>
      </c>
      <c r="AM101" s="83" t="str">
        <f>IFERROR(VLOOKUP($H$2&amp;"_"&amp;$B101,HELPER,COLUMNS($B$12:AM101),0),"")</f>
        <v/>
      </c>
      <c r="AN101" s="83" t="str">
        <f>IFERROR(VLOOKUP($H$2&amp;"_"&amp;$B101,HELPER,COLUMNS($B$12:AN101),0),"")</f>
        <v/>
      </c>
      <c r="AO101" s="83" t="str">
        <f>IFERROR(VLOOKUP($H$2&amp;"_"&amp;$B101,HELPER,COLUMNS($B$12:AO101),0),"")</f>
        <v/>
      </c>
      <c r="AP101" s="83" t="str">
        <f>IFERROR(VLOOKUP($H$2&amp;"_"&amp;$B101,HELPER,COLUMNS($B$12:AP101),0),"")</f>
        <v/>
      </c>
      <c r="AQ101" s="83" t="str">
        <f>IFERROR(VLOOKUP($H$2&amp;"_"&amp;$B101,HELPER,COLUMNS($B$12:AQ101),0),"")</f>
        <v/>
      </c>
      <c r="AR101" s="83" t="str">
        <f>IFERROR(VLOOKUP($H$2&amp;"_"&amp;$B101,HELPER,COLUMNS($B$12:AR101),0),"")</f>
        <v/>
      </c>
      <c r="AS101" s="83" t="str">
        <f>IFERROR(VLOOKUP($H$2&amp;"_"&amp;$B101,HELPER,COLUMNS($B$12:AS101),0),"")</f>
        <v/>
      </c>
      <c r="AT101" s="83" t="str">
        <f>IFERROR(VLOOKUP($H$2&amp;"_"&amp;$B101,HELPER,COLUMNS($B$12:AT101),0),"")</f>
        <v/>
      </c>
      <c r="AU101" s="83" t="str">
        <f>IFERROR(VLOOKUP($H$2&amp;"_"&amp;$B101,HELPER,COLUMNS($B$12:AU101),0),"")</f>
        <v/>
      </c>
      <c r="AV101" s="83" t="str">
        <f>IFERROR(VLOOKUP($H$2&amp;"_"&amp;$B101,HELPER,COLUMNS($B$12:AV101),0),"")</f>
        <v/>
      </c>
      <c r="AW101" s="83" t="str">
        <f>IFERROR(VLOOKUP($H$2&amp;"_"&amp;$B101,HELPER,COLUMNS($B$12:AW101),0),"")</f>
        <v/>
      </c>
      <c r="AX101" s="197" t="str">
        <f t="shared" si="29"/>
        <v/>
      </c>
    </row>
    <row r="102" spans="1:50" x14ac:dyDescent="0.3">
      <c r="A102" s="37">
        <f t="shared" si="28"/>
        <v>0</v>
      </c>
      <c r="B102" s="210">
        <v>91</v>
      </c>
      <c r="C102" s="433" t="str">
        <f t="shared" si="30"/>
        <v/>
      </c>
      <c r="D102" s="279" t="str">
        <f>IFERROR(VLOOKUP($H$2&amp;"_"&amp;$B102,HELPER,COLUMNS($B$12:D102),0),"")</f>
        <v/>
      </c>
      <c r="E102" s="83" t="str">
        <f>IFERROR(VLOOKUP($H$2&amp;"_"&amp;$B102,HELPER,COLUMNS($B$12:E102),0),"")</f>
        <v/>
      </c>
      <c r="F102" s="83" t="str">
        <f>IFERROR(VLOOKUP($H$2&amp;"_"&amp;$B102,HELPER,COLUMNS($B$12:F102),0),"")</f>
        <v/>
      </c>
      <c r="G102" s="83" t="str">
        <f>IFERROR(VLOOKUP($H$2&amp;"_"&amp;$B102,HELPER,COLUMNS($B$12:G102),0),"")</f>
        <v/>
      </c>
      <c r="H102" s="83" t="str">
        <f>IFERROR(VLOOKUP($H$2&amp;"_"&amp;$B102,HELPER,COLUMNS($B$12:H102),0),"")</f>
        <v/>
      </c>
      <c r="I102" s="83" t="str">
        <f>IFERROR(VLOOKUP($H$2&amp;"_"&amp;$B102,HELPER,COLUMNS($B$12:I102),0),"")</f>
        <v/>
      </c>
      <c r="J102" s="83" t="str">
        <f>IFERROR(VLOOKUP($H$2&amp;"_"&amp;$B102,HELPER,COLUMNS($B$12:J102),0),"")</f>
        <v/>
      </c>
      <c r="K102" s="83" t="str">
        <f>IFERROR(VLOOKUP($H$2&amp;"_"&amp;$B102,HELPER,COLUMNS($B$12:K102),0),"")</f>
        <v/>
      </c>
      <c r="L102" s="83" t="str">
        <f>IFERROR(VLOOKUP($H$2&amp;"_"&amp;$B102,HELPER,COLUMNS($B$12:L102),0),"")</f>
        <v/>
      </c>
      <c r="M102" s="83" t="str">
        <f>IFERROR(VLOOKUP($H$2&amp;"_"&amp;$B102,HELPER,COLUMNS($B$12:M102),0),"")</f>
        <v/>
      </c>
      <c r="N102" s="83" t="str">
        <f>IFERROR(VLOOKUP($H$2&amp;"_"&amp;$B102,HELPER,COLUMNS($B$12:N102),0),"")</f>
        <v/>
      </c>
      <c r="O102" s="83" t="str">
        <f>IFERROR(VLOOKUP($H$2&amp;"_"&amp;$B102,HELPER,COLUMNS($B$12:O102),0),"")</f>
        <v/>
      </c>
      <c r="P102" s="83" t="str">
        <f>IFERROR(VLOOKUP($H$2&amp;"_"&amp;$B102,HELPER,COLUMNS($B$12:P102),0),"")</f>
        <v/>
      </c>
      <c r="Q102" s="83" t="str">
        <f>IFERROR(VLOOKUP($H$2&amp;"_"&amp;$B102,HELPER,COLUMNS($B$12:Q102),0),"")</f>
        <v/>
      </c>
      <c r="R102" s="83" t="str">
        <f>IFERROR(VLOOKUP($H$2&amp;"_"&amp;$B102,HELPER,COLUMNS($B$12:R102),0),"")</f>
        <v/>
      </c>
      <c r="S102" s="83" t="str">
        <f>IFERROR(VLOOKUP($H$2&amp;"_"&amp;$B102,HELPER,COLUMNS($B$12:S102),0),"")</f>
        <v/>
      </c>
      <c r="T102" s="83" t="str">
        <f>IFERROR(VLOOKUP($H$2&amp;"_"&amp;$B102,HELPER,COLUMNS($B$12:T102),0),"")</f>
        <v/>
      </c>
      <c r="U102" s="83" t="str">
        <f>IFERROR(VLOOKUP($H$2&amp;"_"&amp;$B102,HELPER,COLUMNS($B$12:U102),0),"")</f>
        <v/>
      </c>
      <c r="V102" s="83" t="str">
        <f>IFERROR(VLOOKUP($H$2&amp;"_"&amp;$B102,HELPER,COLUMNS($B$12:V102),0),"")</f>
        <v/>
      </c>
      <c r="W102" s="83" t="str">
        <f>IFERROR(VLOOKUP($H$2&amp;"_"&amp;$B102,HELPER,COLUMNS($B$12:W102),0),"")</f>
        <v/>
      </c>
      <c r="X102" s="83" t="str">
        <f>IFERROR(VLOOKUP($H$2&amp;"_"&amp;$B102,HELPER,COLUMNS($B$12:X102),0),"")</f>
        <v/>
      </c>
      <c r="Y102" s="83" t="str">
        <f>IFERROR(VLOOKUP($H$2&amp;"_"&amp;$B102,HELPER,COLUMNS($B$12:Y102),0),"")</f>
        <v/>
      </c>
      <c r="Z102" s="83" t="str">
        <f>IFERROR(VLOOKUP($H$2&amp;"_"&amp;$B102,HELPER,COLUMNS($B$12:Z102),0),"")</f>
        <v/>
      </c>
      <c r="AA102" s="83" t="str">
        <f>IFERROR(VLOOKUP($H$2&amp;"_"&amp;$B102,HELPER,COLUMNS($B$12:AA102),0),"")</f>
        <v/>
      </c>
      <c r="AB102" s="83" t="str">
        <f>IFERROR(VLOOKUP($H$2&amp;"_"&amp;$B102,HELPER,COLUMNS($B$12:AB102),0),"")</f>
        <v/>
      </c>
      <c r="AC102" s="83" t="str">
        <f>IFERROR(VLOOKUP($H$2&amp;"_"&amp;$B102,HELPER,COLUMNS($B$12:AC102),0),"")</f>
        <v/>
      </c>
      <c r="AD102" s="83" t="str">
        <f>IFERROR(VLOOKUP($H$2&amp;"_"&amp;$B102,HELPER,COLUMNS($B$12:AD102),0),"")</f>
        <v/>
      </c>
      <c r="AE102" s="83" t="str">
        <f>IFERROR(VLOOKUP($H$2&amp;"_"&amp;$B102,HELPER,COLUMNS($B$12:AE102),0),"")</f>
        <v/>
      </c>
      <c r="AF102" s="83" t="str">
        <f>IFERROR(VLOOKUP($H$2&amp;"_"&amp;$B102,HELPER,COLUMNS($B$12:AF102),0),"")</f>
        <v/>
      </c>
      <c r="AG102" s="83" t="str">
        <f>IFERROR(VLOOKUP($H$2&amp;"_"&amp;$B102,HELPER,COLUMNS($B$12:AG102),0),"")</f>
        <v/>
      </c>
      <c r="AH102" s="83" t="str">
        <f>IFERROR(VLOOKUP($H$2&amp;"_"&amp;$B102,HELPER,COLUMNS($B$12:AH102),0),"")</f>
        <v/>
      </c>
      <c r="AI102" s="83" t="str">
        <f>IFERROR(VLOOKUP($H$2&amp;"_"&amp;$B102,HELPER,COLUMNS($B$12:AI102),0),"")</f>
        <v/>
      </c>
      <c r="AJ102" s="83" t="str">
        <f>IFERROR(VLOOKUP($H$2&amp;"_"&amp;$B102,HELPER,COLUMNS($B$12:AJ102),0),"")</f>
        <v/>
      </c>
      <c r="AK102" s="83" t="str">
        <f>IFERROR(VLOOKUP($H$2&amp;"_"&amp;$B102,HELPER,COLUMNS($B$12:AK102),0),"")</f>
        <v/>
      </c>
      <c r="AL102" s="83" t="str">
        <f>IFERROR(VLOOKUP($H$2&amp;"_"&amp;$B102,HELPER,COLUMNS($B$12:AL102),0),"")</f>
        <v/>
      </c>
      <c r="AM102" s="83" t="str">
        <f>IFERROR(VLOOKUP($H$2&amp;"_"&amp;$B102,HELPER,COLUMNS($B$12:AM102),0),"")</f>
        <v/>
      </c>
      <c r="AN102" s="83" t="str">
        <f>IFERROR(VLOOKUP($H$2&amp;"_"&amp;$B102,HELPER,COLUMNS($B$12:AN102),0),"")</f>
        <v/>
      </c>
      <c r="AO102" s="83" t="str">
        <f>IFERROR(VLOOKUP($H$2&amp;"_"&amp;$B102,HELPER,COLUMNS($B$12:AO102),0),"")</f>
        <v/>
      </c>
      <c r="AP102" s="83" t="str">
        <f>IFERROR(VLOOKUP($H$2&amp;"_"&amp;$B102,HELPER,COLUMNS($B$12:AP102),0),"")</f>
        <v/>
      </c>
      <c r="AQ102" s="83" t="str">
        <f>IFERROR(VLOOKUP($H$2&amp;"_"&amp;$B102,HELPER,COLUMNS($B$12:AQ102),0),"")</f>
        <v/>
      </c>
      <c r="AR102" s="83" t="str">
        <f>IFERROR(VLOOKUP($H$2&amp;"_"&amp;$B102,HELPER,COLUMNS($B$12:AR102),0),"")</f>
        <v/>
      </c>
      <c r="AS102" s="83" t="str">
        <f>IFERROR(VLOOKUP($H$2&amp;"_"&amp;$B102,HELPER,COLUMNS($B$12:AS102),0),"")</f>
        <v/>
      </c>
      <c r="AT102" s="83" t="str">
        <f>IFERROR(VLOOKUP($H$2&amp;"_"&amp;$B102,HELPER,COLUMNS($B$12:AT102),0),"")</f>
        <v/>
      </c>
      <c r="AU102" s="83" t="str">
        <f>IFERROR(VLOOKUP($H$2&amp;"_"&amp;$B102,HELPER,COLUMNS($B$12:AU102),0),"")</f>
        <v/>
      </c>
      <c r="AV102" s="83" t="str">
        <f>IFERROR(VLOOKUP($H$2&amp;"_"&amp;$B102,HELPER,COLUMNS($B$12:AV102),0),"")</f>
        <v/>
      </c>
      <c r="AW102" s="83" t="str">
        <f>IFERROR(VLOOKUP($H$2&amp;"_"&amp;$B102,HELPER,COLUMNS($B$12:AW102),0),"")</f>
        <v/>
      </c>
      <c r="AX102" s="197" t="str">
        <f t="shared" si="29"/>
        <v/>
      </c>
    </row>
    <row r="103" spans="1:50" x14ac:dyDescent="0.3">
      <c r="A103" s="37">
        <f t="shared" si="28"/>
        <v>0</v>
      </c>
      <c r="B103" s="210">
        <v>92</v>
      </c>
      <c r="C103" s="433" t="str">
        <f t="shared" si="30"/>
        <v/>
      </c>
      <c r="D103" s="279" t="str">
        <f>IFERROR(VLOOKUP($H$2&amp;"_"&amp;$B103,HELPER,COLUMNS($B$12:D103),0),"")</f>
        <v/>
      </c>
      <c r="E103" s="83" t="str">
        <f>IFERROR(VLOOKUP($H$2&amp;"_"&amp;$B103,HELPER,COLUMNS($B$12:E103),0),"")</f>
        <v/>
      </c>
      <c r="F103" s="83" t="str">
        <f>IFERROR(VLOOKUP($H$2&amp;"_"&amp;$B103,HELPER,COLUMNS($B$12:F103),0),"")</f>
        <v/>
      </c>
      <c r="G103" s="83" t="str">
        <f>IFERROR(VLOOKUP($H$2&amp;"_"&amp;$B103,HELPER,COLUMNS($B$12:G103),0),"")</f>
        <v/>
      </c>
      <c r="H103" s="83" t="str">
        <f>IFERROR(VLOOKUP($H$2&amp;"_"&amp;$B103,HELPER,COLUMNS($B$12:H103),0),"")</f>
        <v/>
      </c>
      <c r="I103" s="83" t="str">
        <f>IFERROR(VLOOKUP($H$2&amp;"_"&amp;$B103,HELPER,COLUMNS($B$12:I103),0),"")</f>
        <v/>
      </c>
      <c r="J103" s="83" t="str">
        <f>IFERROR(VLOOKUP($H$2&amp;"_"&amp;$B103,HELPER,COLUMNS($B$12:J103),0),"")</f>
        <v/>
      </c>
      <c r="K103" s="83" t="str">
        <f>IFERROR(VLOOKUP($H$2&amp;"_"&amp;$B103,HELPER,COLUMNS($B$12:K103),0),"")</f>
        <v/>
      </c>
      <c r="L103" s="83" t="str">
        <f>IFERROR(VLOOKUP($H$2&amp;"_"&amp;$B103,HELPER,COLUMNS($B$12:L103),0),"")</f>
        <v/>
      </c>
      <c r="M103" s="83" t="str">
        <f>IFERROR(VLOOKUP($H$2&amp;"_"&amp;$B103,HELPER,COLUMNS($B$12:M103),0),"")</f>
        <v/>
      </c>
      <c r="N103" s="83" t="str">
        <f>IFERROR(VLOOKUP($H$2&amp;"_"&amp;$B103,HELPER,COLUMNS($B$12:N103),0),"")</f>
        <v/>
      </c>
      <c r="O103" s="83" t="str">
        <f>IFERROR(VLOOKUP($H$2&amp;"_"&amp;$B103,HELPER,COLUMNS($B$12:O103),0),"")</f>
        <v/>
      </c>
      <c r="P103" s="83" t="str">
        <f>IFERROR(VLOOKUP($H$2&amp;"_"&amp;$B103,HELPER,COLUMNS($B$12:P103),0),"")</f>
        <v/>
      </c>
      <c r="Q103" s="83" t="str">
        <f>IFERROR(VLOOKUP($H$2&amp;"_"&amp;$B103,HELPER,COLUMNS($B$12:Q103),0),"")</f>
        <v/>
      </c>
      <c r="R103" s="83" t="str">
        <f>IFERROR(VLOOKUP($H$2&amp;"_"&amp;$B103,HELPER,COLUMNS($B$12:R103),0),"")</f>
        <v/>
      </c>
      <c r="S103" s="83" t="str">
        <f>IFERROR(VLOOKUP($H$2&amp;"_"&amp;$B103,HELPER,COLUMNS($B$12:S103),0),"")</f>
        <v/>
      </c>
      <c r="T103" s="83" t="str">
        <f>IFERROR(VLOOKUP($H$2&amp;"_"&amp;$B103,HELPER,COLUMNS($B$12:T103),0),"")</f>
        <v/>
      </c>
      <c r="U103" s="83" t="str">
        <f>IFERROR(VLOOKUP($H$2&amp;"_"&amp;$B103,HELPER,COLUMNS($B$12:U103),0),"")</f>
        <v/>
      </c>
      <c r="V103" s="83" t="str">
        <f>IFERROR(VLOOKUP($H$2&amp;"_"&amp;$B103,HELPER,COLUMNS($B$12:V103),0),"")</f>
        <v/>
      </c>
      <c r="W103" s="83" t="str">
        <f>IFERROR(VLOOKUP($H$2&amp;"_"&amp;$B103,HELPER,COLUMNS($B$12:W103),0),"")</f>
        <v/>
      </c>
      <c r="X103" s="83" t="str">
        <f>IFERROR(VLOOKUP($H$2&amp;"_"&amp;$B103,HELPER,COLUMNS($B$12:X103),0),"")</f>
        <v/>
      </c>
      <c r="Y103" s="83" t="str">
        <f>IFERROR(VLOOKUP($H$2&amp;"_"&amp;$B103,HELPER,COLUMNS($B$12:Y103),0),"")</f>
        <v/>
      </c>
      <c r="Z103" s="83" t="str">
        <f>IFERROR(VLOOKUP($H$2&amp;"_"&amp;$B103,HELPER,COLUMNS($B$12:Z103),0),"")</f>
        <v/>
      </c>
      <c r="AA103" s="83" t="str">
        <f>IFERROR(VLOOKUP($H$2&amp;"_"&amp;$B103,HELPER,COLUMNS($B$12:AA103),0),"")</f>
        <v/>
      </c>
      <c r="AB103" s="83" t="str">
        <f>IFERROR(VLOOKUP($H$2&amp;"_"&amp;$B103,HELPER,COLUMNS($B$12:AB103),0),"")</f>
        <v/>
      </c>
      <c r="AC103" s="83" t="str">
        <f>IFERROR(VLOOKUP($H$2&amp;"_"&amp;$B103,HELPER,COLUMNS($B$12:AC103),0),"")</f>
        <v/>
      </c>
      <c r="AD103" s="83" t="str">
        <f>IFERROR(VLOOKUP($H$2&amp;"_"&amp;$B103,HELPER,COLUMNS($B$12:AD103),0),"")</f>
        <v/>
      </c>
      <c r="AE103" s="83" t="str">
        <f>IFERROR(VLOOKUP($H$2&amp;"_"&amp;$B103,HELPER,COLUMNS($B$12:AE103),0),"")</f>
        <v/>
      </c>
      <c r="AF103" s="83" t="str">
        <f>IFERROR(VLOOKUP($H$2&amp;"_"&amp;$B103,HELPER,COLUMNS($B$12:AF103),0),"")</f>
        <v/>
      </c>
      <c r="AG103" s="83" t="str">
        <f>IFERROR(VLOOKUP($H$2&amp;"_"&amp;$B103,HELPER,COLUMNS($B$12:AG103),0),"")</f>
        <v/>
      </c>
      <c r="AH103" s="83" t="str">
        <f>IFERROR(VLOOKUP($H$2&amp;"_"&amp;$B103,HELPER,COLUMNS($B$12:AH103),0),"")</f>
        <v/>
      </c>
      <c r="AI103" s="83" t="str">
        <f>IFERROR(VLOOKUP($H$2&amp;"_"&amp;$B103,HELPER,COLUMNS($B$12:AI103),0),"")</f>
        <v/>
      </c>
      <c r="AJ103" s="83" t="str">
        <f>IFERROR(VLOOKUP($H$2&amp;"_"&amp;$B103,HELPER,COLUMNS($B$12:AJ103),0),"")</f>
        <v/>
      </c>
      <c r="AK103" s="83" t="str">
        <f>IFERROR(VLOOKUP($H$2&amp;"_"&amp;$B103,HELPER,COLUMNS($B$12:AK103),0),"")</f>
        <v/>
      </c>
      <c r="AL103" s="83" t="str">
        <f>IFERROR(VLOOKUP($H$2&amp;"_"&amp;$B103,HELPER,COLUMNS($B$12:AL103),0),"")</f>
        <v/>
      </c>
      <c r="AM103" s="83" t="str">
        <f>IFERROR(VLOOKUP($H$2&amp;"_"&amp;$B103,HELPER,COLUMNS($B$12:AM103),0),"")</f>
        <v/>
      </c>
      <c r="AN103" s="83" t="str">
        <f>IFERROR(VLOOKUP($H$2&amp;"_"&amp;$B103,HELPER,COLUMNS($B$12:AN103),0),"")</f>
        <v/>
      </c>
      <c r="AO103" s="83" t="str">
        <f>IFERROR(VLOOKUP($H$2&amp;"_"&amp;$B103,HELPER,COLUMNS($B$12:AO103),0),"")</f>
        <v/>
      </c>
      <c r="AP103" s="83" t="str">
        <f>IFERROR(VLOOKUP($H$2&amp;"_"&amp;$B103,HELPER,COLUMNS($B$12:AP103),0),"")</f>
        <v/>
      </c>
      <c r="AQ103" s="83" t="str">
        <f>IFERROR(VLOOKUP($H$2&amp;"_"&amp;$B103,HELPER,COLUMNS($B$12:AQ103),0),"")</f>
        <v/>
      </c>
      <c r="AR103" s="83" t="str">
        <f>IFERROR(VLOOKUP($H$2&amp;"_"&amp;$B103,HELPER,COLUMNS($B$12:AR103),0),"")</f>
        <v/>
      </c>
      <c r="AS103" s="83" t="str">
        <f>IFERROR(VLOOKUP($H$2&amp;"_"&amp;$B103,HELPER,COLUMNS($B$12:AS103),0),"")</f>
        <v/>
      </c>
      <c r="AT103" s="83" t="str">
        <f>IFERROR(VLOOKUP($H$2&amp;"_"&amp;$B103,HELPER,COLUMNS($B$12:AT103),0),"")</f>
        <v/>
      </c>
      <c r="AU103" s="83" t="str">
        <f>IFERROR(VLOOKUP($H$2&amp;"_"&amp;$B103,HELPER,COLUMNS($B$12:AU103),0),"")</f>
        <v/>
      </c>
      <c r="AV103" s="83" t="str">
        <f>IFERROR(VLOOKUP($H$2&amp;"_"&amp;$B103,HELPER,COLUMNS($B$12:AV103),0),"")</f>
        <v/>
      </c>
      <c r="AW103" s="83" t="str">
        <f>IFERROR(VLOOKUP($H$2&amp;"_"&amp;$B103,HELPER,COLUMNS($B$12:AW103),0),"")</f>
        <v/>
      </c>
      <c r="AX103" s="197" t="str">
        <f t="shared" si="29"/>
        <v/>
      </c>
    </row>
    <row r="104" spans="1:50" x14ac:dyDescent="0.3">
      <c r="A104" s="37">
        <f t="shared" si="28"/>
        <v>0</v>
      </c>
      <c r="B104" s="210">
        <v>93</v>
      </c>
      <c r="C104" s="433" t="str">
        <f t="shared" si="30"/>
        <v/>
      </c>
      <c r="D104" s="279" t="str">
        <f>IFERROR(VLOOKUP($H$2&amp;"_"&amp;$B104,HELPER,COLUMNS($B$12:D104),0),"")</f>
        <v/>
      </c>
      <c r="E104" s="83" t="str">
        <f>IFERROR(VLOOKUP($H$2&amp;"_"&amp;$B104,HELPER,COLUMNS($B$12:E104),0),"")</f>
        <v/>
      </c>
      <c r="F104" s="83" t="str">
        <f>IFERROR(VLOOKUP($H$2&amp;"_"&amp;$B104,HELPER,COLUMNS($B$12:F104),0),"")</f>
        <v/>
      </c>
      <c r="G104" s="83" t="str">
        <f>IFERROR(VLOOKUP($H$2&amp;"_"&amp;$B104,HELPER,COLUMNS($B$12:G104),0),"")</f>
        <v/>
      </c>
      <c r="H104" s="83" t="str">
        <f>IFERROR(VLOOKUP($H$2&amp;"_"&amp;$B104,HELPER,COLUMNS($B$12:H104),0),"")</f>
        <v/>
      </c>
      <c r="I104" s="83" t="str">
        <f>IFERROR(VLOOKUP($H$2&amp;"_"&amp;$B104,HELPER,COLUMNS($B$12:I104),0),"")</f>
        <v/>
      </c>
      <c r="J104" s="83" t="str">
        <f>IFERROR(VLOOKUP($H$2&amp;"_"&amp;$B104,HELPER,COLUMNS($B$12:J104),0),"")</f>
        <v/>
      </c>
      <c r="K104" s="83" t="str">
        <f>IFERROR(VLOOKUP($H$2&amp;"_"&amp;$B104,HELPER,COLUMNS($B$12:K104),0),"")</f>
        <v/>
      </c>
      <c r="L104" s="83" t="str">
        <f>IFERROR(VLOOKUP($H$2&amp;"_"&amp;$B104,HELPER,COLUMNS($B$12:L104),0),"")</f>
        <v/>
      </c>
      <c r="M104" s="83" t="str">
        <f>IFERROR(VLOOKUP($H$2&amp;"_"&amp;$B104,HELPER,COLUMNS($B$12:M104),0),"")</f>
        <v/>
      </c>
      <c r="N104" s="83" t="str">
        <f>IFERROR(VLOOKUP($H$2&amp;"_"&amp;$B104,HELPER,COLUMNS($B$12:N104),0),"")</f>
        <v/>
      </c>
      <c r="O104" s="83" t="str">
        <f>IFERROR(VLOOKUP($H$2&amp;"_"&amp;$B104,HELPER,COLUMNS($B$12:O104),0),"")</f>
        <v/>
      </c>
      <c r="P104" s="83" t="str">
        <f>IFERROR(VLOOKUP($H$2&amp;"_"&amp;$B104,HELPER,COLUMNS($B$12:P104),0),"")</f>
        <v/>
      </c>
      <c r="Q104" s="83" t="str">
        <f>IFERROR(VLOOKUP($H$2&amp;"_"&amp;$B104,HELPER,COLUMNS($B$12:Q104),0),"")</f>
        <v/>
      </c>
      <c r="R104" s="83" t="str">
        <f>IFERROR(VLOOKUP($H$2&amp;"_"&amp;$B104,HELPER,COLUMNS($B$12:R104),0),"")</f>
        <v/>
      </c>
      <c r="S104" s="83" t="str">
        <f>IFERROR(VLOOKUP($H$2&amp;"_"&amp;$B104,HELPER,COLUMNS($B$12:S104),0),"")</f>
        <v/>
      </c>
      <c r="T104" s="83" t="str">
        <f>IFERROR(VLOOKUP($H$2&amp;"_"&amp;$B104,HELPER,COLUMNS($B$12:T104),0),"")</f>
        <v/>
      </c>
      <c r="U104" s="83" t="str">
        <f>IFERROR(VLOOKUP($H$2&amp;"_"&amp;$B104,HELPER,COLUMNS($B$12:U104),0),"")</f>
        <v/>
      </c>
      <c r="V104" s="83" t="str">
        <f>IFERROR(VLOOKUP($H$2&amp;"_"&amp;$B104,HELPER,COLUMNS($B$12:V104),0),"")</f>
        <v/>
      </c>
      <c r="W104" s="83" t="str">
        <f>IFERROR(VLOOKUP($H$2&amp;"_"&amp;$B104,HELPER,COLUMNS($B$12:W104),0),"")</f>
        <v/>
      </c>
      <c r="X104" s="83" t="str">
        <f>IFERROR(VLOOKUP($H$2&amp;"_"&amp;$B104,HELPER,COLUMNS($B$12:X104),0),"")</f>
        <v/>
      </c>
      <c r="Y104" s="83" t="str">
        <f>IFERROR(VLOOKUP($H$2&amp;"_"&amp;$B104,HELPER,COLUMNS($B$12:Y104),0),"")</f>
        <v/>
      </c>
      <c r="Z104" s="83" t="str">
        <f>IFERROR(VLOOKUP($H$2&amp;"_"&amp;$B104,HELPER,COLUMNS($B$12:Z104),0),"")</f>
        <v/>
      </c>
      <c r="AA104" s="83" t="str">
        <f>IFERROR(VLOOKUP($H$2&amp;"_"&amp;$B104,HELPER,COLUMNS($B$12:AA104),0),"")</f>
        <v/>
      </c>
      <c r="AB104" s="83" t="str">
        <f>IFERROR(VLOOKUP($H$2&amp;"_"&amp;$B104,HELPER,COLUMNS($B$12:AB104),0),"")</f>
        <v/>
      </c>
      <c r="AC104" s="83" t="str">
        <f>IFERROR(VLOOKUP($H$2&amp;"_"&amp;$B104,HELPER,COLUMNS($B$12:AC104),0),"")</f>
        <v/>
      </c>
      <c r="AD104" s="83" t="str">
        <f>IFERROR(VLOOKUP($H$2&amp;"_"&amp;$B104,HELPER,COLUMNS($B$12:AD104),0),"")</f>
        <v/>
      </c>
      <c r="AE104" s="83" t="str">
        <f>IFERROR(VLOOKUP($H$2&amp;"_"&amp;$B104,HELPER,COLUMNS($B$12:AE104),0),"")</f>
        <v/>
      </c>
      <c r="AF104" s="83" t="str">
        <f>IFERROR(VLOOKUP($H$2&amp;"_"&amp;$B104,HELPER,COLUMNS($B$12:AF104),0),"")</f>
        <v/>
      </c>
      <c r="AG104" s="83" t="str">
        <f>IFERROR(VLOOKUP($H$2&amp;"_"&amp;$B104,HELPER,COLUMNS($B$12:AG104),0),"")</f>
        <v/>
      </c>
      <c r="AH104" s="83" t="str">
        <f>IFERROR(VLOOKUP($H$2&amp;"_"&amp;$B104,HELPER,COLUMNS($B$12:AH104),0),"")</f>
        <v/>
      </c>
      <c r="AI104" s="83" t="str">
        <f>IFERROR(VLOOKUP($H$2&amp;"_"&amp;$B104,HELPER,COLUMNS($B$12:AI104),0),"")</f>
        <v/>
      </c>
      <c r="AJ104" s="83" t="str">
        <f>IFERROR(VLOOKUP($H$2&amp;"_"&amp;$B104,HELPER,COLUMNS($B$12:AJ104),0),"")</f>
        <v/>
      </c>
      <c r="AK104" s="83" t="str">
        <f>IFERROR(VLOOKUP($H$2&amp;"_"&amp;$B104,HELPER,COLUMNS($B$12:AK104),0),"")</f>
        <v/>
      </c>
      <c r="AL104" s="83" t="str">
        <f>IFERROR(VLOOKUP($H$2&amp;"_"&amp;$B104,HELPER,COLUMNS($B$12:AL104),0),"")</f>
        <v/>
      </c>
      <c r="AM104" s="83" t="str">
        <f>IFERROR(VLOOKUP($H$2&amp;"_"&amp;$B104,HELPER,COLUMNS($B$12:AM104),0),"")</f>
        <v/>
      </c>
      <c r="AN104" s="83" t="str">
        <f>IFERROR(VLOOKUP($H$2&amp;"_"&amp;$B104,HELPER,COLUMNS($B$12:AN104),0),"")</f>
        <v/>
      </c>
      <c r="AO104" s="83" t="str">
        <f>IFERROR(VLOOKUP($H$2&amp;"_"&amp;$B104,HELPER,COLUMNS($B$12:AO104),0),"")</f>
        <v/>
      </c>
      <c r="AP104" s="83" t="str">
        <f>IFERROR(VLOOKUP($H$2&amp;"_"&amp;$B104,HELPER,COLUMNS($B$12:AP104),0),"")</f>
        <v/>
      </c>
      <c r="AQ104" s="83" t="str">
        <f>IFERROR(VLOOKUP($H$2&amp;"_"&amp;$B104,HELPER,COLUMNS($B$12:AQ104),0),"")</f>
        <v/>
      </c>
      <c r="AR104" s="83" t="str">
        <f>IFERROR(VLOOKUP($H$2&amp;"_"&amp;$B104,HELPER,COLUMNS($B$12:AR104),0),"")</f>
        <v/>
      </c>
      <c r="AS104" s="83" t="str">
        <f>IFERROR(VLOOKUP($H$2&amp;"_"&amp;$B104,HELPER,COLUMNS($B$12:AS104),0),"")</f>
        <v/>
      </c>
      <c r="AT104" s="83" t="str">
        <f>IFERROR(VLOOKUP($H$2&amp;"_"&amp;$B104,HELPER,COLUMNS($B$12:AT104),0),"")</f>
        <v/>
      </c>
      <c r="AU104" s="83" t="str">
        <f>IFERROR(VLOOKUP($H$2&amp;"_"&amp;$B104,HELPER,COLUMNS($B$12:AU104),0),"")</f>
        <v/>
      </c>
      <c r="AV104" s="83" t="str">
        <f>IFERROR(VLOOKUP($H$2&amp;"_"&amp;$B104,HELPER,COLUMNS($B$12:AV104),0),"")</f>
        <v/>
      </c>
      <c r="AW104" s="83" t="str">
        <f>IFERROR(VLOOKUP($H$2&amp;"_"&amp;$B104,HELPER,COLUMNS($B$12:AW104),0),"")</f>
        <v/>
      </c>
      <c r="AX104" s="197" t="str">
        <f t="shared" si="29"/>
        <v/>
      </c>
    </row>
    <row r="105" spans="1:50" x14ac:dyDescent="0.3">
      <c r="A105" s="37">
        <f t="shared" si="28"/>
        <v>0</v>
      </c>
      <c r="B105" s="210">
        <v>94</v>
      </c>
      <c r="C105" s="433" t="str">
        <f t="shared" si="30"/>
        <v/>
      </c>
      <c r="D105" s="279" t="str">
        <f>IFERROR(VLOOKUP($H$2&amp;"_"&amp;$B105,HELPER,COLUMNS($B$12:D105),0),"")</f>
        <v/>
      </c>
      <c r="E105" s="83" t="str">
        <f>IFERROR(VLOOKUP($H$2&amp;"_"&amp;$B105,HELPER,COLUMNS($B$12:E105),0),"")</f>
        <v/>
      </c>
      <c r="F105" s="83" t="str">
        <f>IFERROR(VLOOKUP($H$2&amp;"_"&amp;$B105,HELPER,COLUMNS($B$12:F105),0),"")</f>
        <v/>
      </c>
      <c r="G105" s="83" t="str">
        <f>IFERROR(VLOOKUP($H$2&amp;"_"&amp;$B105,HELPER,COLUMNS($B$12:G105),0),"")</f>
        <v/>
      </c>
      <c r="H105" s="83" t="str">
        <f>IFERROR(VLOOKUP($H$2&amp;"_"&amp;$B105,HELPER,COLUMNS($B$12:H105),0),"")</f>
        <v/>
      </c>
      <c r="I105" s="83" t="str">
        <f>IFERROR(VLOOKUP($H$2&amp;"_"&amp;$B105,HELPER,COLUMNS($B$12:I105),0),"")</f>
        <v/>
      </c>
      <c r="J105" s="83" t="str">
        <f>IFERROR(VLOOKUP($H$2&amp;"_"&amp;$B105,HELPER,COLUMNS($B$12:J105),0),"")</f>
        <v/>
      </c>
      <c r="K105" s="83" t="str">
        <f>IFERROR(VLOOKUP($H$2&amp;"_"&amp;$B105,HELPER,COLUMNS($B$12:K105),0),"")</f>
        <v/>
      </c>
      <c r="L105" s="83" t="str">
        <f>IFERROR(VLOOKUP($H$2&amp;"_"&amp;$B105,HELPER,COLUMNS($B$12:L105),0),"")</f>
        <v/>
      </c>
      <c r="M105" s="83" t="str">
        <f>IFERROR(VLOOKUP($H$2&amp;"_"&amp;$B105,HELPER,COLUMNS($B$12:M105),0),"")</f>
        <v/>
      </c>
      <c r="N105" s="83" t="str">
        <f>IFERROR(VLOOKUP($H$2&amp;"_"&amp;$B105,HELPER,COLUMNS($B$12:N105),0),"")</f>
        <v/>
      </c>
      <c r="O105" s="83" t="str">
        <f>IFERROR(VLOOKUP($H$2&amp;"_"&amp;$B105,HELPER,COLUMNS($B$12:O105),0),"")</f>
        <v/>
      </c>
      <c r="P105" s="83" t="str">
        <f>IFERROR(VLOOKUP($H$2&amp;"_"&amp;$B105,HELPER,COLUMNS($B$12:P105),0),"")</f>
        <v/>
      </c>
      <c r="Q105" s="83" t="str">
        <f>IFERROR(VLOOKUP($H$2&amp;"_"&amp;$B105,HELPER,COLUMNS($B$12:Q105),0),"")</f>
        <v/>
      </c>
      <c r="R105" s="83" t="str">
        <f>IFERROR(VLOOKUP($H$2&amp;"_"&amp;$B105,HELPER,COLUMNS($B$12:R105),0),"")</f>
        <v/>
      </c>
      <c r="S105" s="83" t="str">
        <f>IFERROR(VLOOKUP($H$2&amp;"_"&amp;$B105,HELPER,COLUMNS($B$12:S105),0),"")</f>
        <v/>
      </c>
      <c r="T105" s="83" t="str">
        <f>IFERROR(VLOOKUP($H$2&amp;"_"&amp;$B105,HELPER,COLUMNS($B$12:T105),0),"")</f>
        <v/>
      </c>
      <c r="U105" s="83" t="str">
        <f>IFERROR(VLOOKUP($H$2&amp;"_"&amp;$B105,HELPER,COLUMNS($B$12:U105),0),"")</f>
        <v/>
      </c>
      <c r="V105" s="83" t="str">
        <f>IFERROR(VLOOKUP($H$2&amp;"_"&amp;$B105,HELPER,COLUMNS($B$12:V105),0),"")</f>
        <v/>
      </c>
      <c r="W105" s="83" t="str">
        <f>IFERROR(VLOOKUP($H$2&amp;"_"&amp;$B105,HELPER,COLUMNS($B$12:W105),0),"")</f>
        <v/>
      </c>
      <c r="X105" s="83" t="str">
        <f>IFERROR(VLOOKUP($H$2&amp;"_"&amp;$B105,HELPER,COLUMNS($B$12:X105),0),"")</f>
        <v/>
      </c>
      <c r="Y105" s="83" t="str">
        <f>IFERROR(VLOOKUP($H$2&amp;"_"&amp;$B105,HELPER,COLUMNS($B$12:Y105),0),"")</f>
        <v/>
      </c>
      <c r="Z105" s="83" t="str">
        <f>IFERROR(VLOOKUP($H$2&amp;"_"&amp;$B105,HELPER,COLUMNS($B$12:Z105),0),"")</f>
        <v/>
      </c>
      <c r="AA105" s="83" t="str">
        <f>IFERROR(VLOOKUP($H$2&amp;"_"&amp;$B105,HELPER,COLUMNS($B$12:AA105),0),"")</f>
        <v/>
      </c>
      <c r="AB105" s="83" t="str">
        <f>IFERROR(VLOOKUP($H$2&amp;"_"&amp;$B105,HELPER,COLUMNS($B$12:AB105),0),"")</f>
        <v/>
      </c>
      <c r="AC105" s="83" t="str">
        <f>IFERROR(VLOOKUP($H$2&amp;"_"&amp;$B105,HELPER,COLUMNS($B$12:AC105),0),"")</f>
        <v/>
      </c>
      <c r="AD105" s="83" t="str">
        <f>IFERROR(VLOOKUP($H$2&amp;"_"&amp;$B105,HELPER,COLUMNS($B$12:AD105),0),"")</f>
        <v/>
      </c>
      <c r="AE105" s="83" t="str">
        <f>IFERROR(VLOOKUP($H$2&amp;"_"&amp;$B105,HELPER,COLUMNS($B$12:AE105),0),"")</f>
        <v/>
      </c>
      <c r="AF105" s="83" t="str">
        <f>IFERROR(VLOOKUP($H$2&amp;"_"&amp;$B105,HELPER,COLUMNS($B$12:AF105),0),"")</f>
        <v/>
      </c>
      <c r="AG105" s="83" t="str">
        <f>IFERROR(VLOOKUP($H$2&amp;"_"&amp;$B105,HELPER,COLUMNS($B$12:AG105),0),"")</f>
        <v/>
      </c>
      <c r="AH105" s="83" t="str">
        <f>IFERROR(VLOOKUP($H$2&amp;"_"&amp;$B105,HELPER,COLUMNS($B$12:AH105),0),"")</f>
        <v/>
      </c>
      <c r="AI105" s="83" t="str">
        <f>IFERROR(VLOOKUP($H$2&amp;"_"&amp;$B105,HELPER,COLUMNS($B$12:AI105),0),"")</f>
        <v/>
      </c>
      <c r="AJ105" s="83" t="str">
        <f>IFERROR(VLOOKUP($H$2&amp;"_"&amp;$B105,HELPER,COLUMNS($B$12:AJ105),0),"")</f>
        <v/>
      </c>
      <c r="AK105" s="83" t="str">
        <f>IFERROR(VLOOKUP($H$2&amp;"_"&amp;$B105,HELPER,COLUMNS($B$12:AK105),0),"")</f>
        <v/>
      </c>
      <c r="AL105" s="83" t="str">
        <f>IFERROR(VLOOKUP($H$2&amp;"_"&amp;$B105,HELPER,COLUMNS($B$12:AL105),0),"")</f>
        <v/>
      </c>
      <c r="AM105" s="83" t="str">
        <f>IFERROR(VLOOKUP($H$2&amp;"_"&amp;$B105,HELPER,COLUMNS($B$12:AM105),0),"")</f>
        <v/>
      </c>
      <c r="AN105" s="83" t="str">
        <f>IFERROR(VLOOKUP($H$2&amp;"_"&amp;$B105,HELPER,COLUMNS($B$12:AN105),0),"")</f>
        <v/>
      </c>
      <c r="AO105" s="83" t="str">
        <f>IFERROR(VLOOKUP($H$2&amp;"_"&amp;$B105,HELPER,COLUMNS($B$12:AO105),0),"")</f>
        <v/>
      </c>
      <c r="AP105" s="83" t="str">
        <f>IFERROR(VLOOKUP($H$2&amp;"_"&amp;$B105,HELPER,COLUMNS($B$12:AP105),0),"")</f>
        <v/>
      </c>
      <c r="AQ105" s="83" t="str">
        <f>IFERROR(VLOOKUP($H$2&amp;"_"&amp;$B105,HELPER,COLUMNS($B$12:AQ105),0),"")</f>
        <v/>
      </c>
      <c r="AR105" s="83" t="str">
        <f>IFERROR(VLOOKUP($H$2&amp;"_"&amp;$B105,HELPER,COLUMNS($B$12:AR105),0),"")</f>
        <v/>
      </c>
      <c r="AS105" s="83" t="str">
        <f>IFERROR(VLOOKUP($H$2&amp;"_"&amp;$B105,HELPER,COLUMNS($B$12:AS105),0),"")</f>
        <v/>
      </c>
      <c r="AT105" s="83" t="str">
        <f>IFERROR(VLOOKUP($H$2&amp;"_"&amp;$B105,HELPER,COLUMNS($B$12:AT105),0),"")</f>
        <v/>
      </c>
      <c r="AU105" s="83" t="str">
        <f>IFERROR(VLOOKUP($H$2&amp;"_"&amp;$B105,HELPER,COLUMNS($B$12:AU105),0),"")</f>
        <v/>
      </c>
      <c r="AV105" s="83" t="str">
        <f>IFERROR(VLOOKUP($H$2&amp;"_"&amp;$B105,HELPER,COLUMNS($B$12:AV105),0),"")</f>
        <v/>
      </c>
      <c r="AW105" s="83" t="str">
        <f>IFERROR(VLOOKUP($H$2&amp;"_"&amp;$B105,HELPER,COLUMNS($B$12:AW105),0),"")</f>
        <v/>
      </c>
      <c r="AX105" s="197" t="str">
        <f t="shared" si="29"/>
        <v/>
      </c>
    </row>
    <row r="106" spans="1:50" x14ac:dyDescent="0.3">
      <c r="A106" s="37">
        <f t="shared" si="28"/>
        <v>0</v>
      </c>
      <c r="B106" s="210">
        <v>95</v>
      </c>
      <c r="C106" s="433" t="str">
        <f t="shared" si="30"/>
        <v/>
      </c>
      <c r="D106" s="279" t="str">
        <f>IFERROR(VLOOKUP($H$2&amp;"_"&amp;$B106,HELPER,COLUMNS($B$12:D106),0),"")</f>
        <v/>
      </c>
      <c r="E106" s="83" t="str">
        <f>IFERROR(VLOOKUP($H$2&amp;"_"&amp;$B106,HELPER,COLUMNS($B$12:E106),0),"")</f>
        <v/>
      </c>
      <c r="F106" s="83" t="str">
        <f>IFERROR(VLOOKUP($H$2&amp;"_"&amp;$B106,HELPER,COLUMNS($B$12:F106),0),"")</f>
        <v/>
      </c>
      <c r="G106" s="83" t="str">
        <f>IFERROR(VLOOKUP($H$2&amp;"_"&amp;$B106,HELPER,COLUMNS($B$12:G106),0),"")</f>
        <v/>
      </c>
      <c r="H106" s="83" t="str">
        <f>IFERROR(VLOOKUP($H$2&amp;"_"&amp;$B106,HELPER,COLUMNS($B$12:H106),0),"")</f>
        <v/>
      </c>
      <c r="I106" s="83" t="str">
        <f>IFERROR(VLOOKUP($H$2&amp;"_"&amp;$B106,HELPER,COLUMNS($B$12:I106),0),"")</f>
        <v/>
      </c>
      <c r="J106" s="83" t="str">
        <f>IFERROR(VLOOKUP($H$2&amp;"_"&amp;$B106,HELPER,COLUMNS($B$12:J106),0),"")</f>
        <v/>
      </c>
      <c r="K106" s="83" t="str">
        <f>IFERROR(VLOOKUP($H$2&amp;"_"&amp;$B106,HELPER,COLUMNS($B$12:K106),0),"")</f>
        <v/>
      </c>
      <c r="L106" s="83" t="str">
        <f>IFERROR(VLOOKUP($H$2&amp;"_"&amp;$B106,HELPER,COLUMNS($B$12:L106),0),"")</f>
        <v/>
      </c>
      <c r="M106" s="83" t="str">
        <f>IFERROR(VLOOKUP($H$2&amp;"_"&amp;$B106,HELPER,COLUMNS($B$12:M106),0),"")</f>
        <v/>
      </c>
      <c r="N106" s="83" t="str">
        <f>IFERROR(VLOOKUP($H$2&amp;"_"&amp;$B106,HELPER,COLUMNS($B$12:N106),0),"")</f>
        <v/>
      </c>
      <c r="O106" s="83" t="str">
        <f>IFERROR(VLOOKUP($H$2&amp;"_"&amp;$B106,HELPER,COLUMNS($B$12:O106),0),"")</f>
        <v/>
      </c>
      <c r="P106" s="83" t="str">
        <f>IFERROR(VLOOKUP($H$2&amp;"_"&amp;$B106,HELPER,COLUMNS($B$12:P106),0),"")</f>
        <v/>
      </c>
      <c r="Q106" s="83" t="str">
        <f>IFERROR(VLOOKUP($H$2&amp;"_"&amp;$B106,HELPER,COLUMNS($B$12:Q106),0),"")</f>
        <v/>
      </c>
      <c r="R106" s="83" t="str">
        <f>IFERROR(VLOOKUP($H$2&amp;"_"&amp;$B106,HELPER,COLUMNS($B$12:R106),0),"")</f>
        <v/>
      </c>
      <c r="S106" s="83" t="str">
        <f>IFERROR(VLOOKUP($H$2&amp;"_"&amp;$B106,HELPER,COLUMNS($B$12:S106),0),"")</f>
        <v/>
      </c>
      <c r="T106" s="83" t="str">
        <f>IFERROR(VLOOKUP($H$2&amp;"_"&amp;$B106,HELPER,COLUMNS($B$12:T106),0),"")</f>
        <v/>
      </c>
      <c r="U106" s="83" t="str">
        <f>IFERROR(VLOOKUP($H$2&amp;"_"&amp;$B106,HELPER,COLUMNS($B$12:U106),0),"")</f>
        <v/>
      </c>
      <c r="V106" s="83" t="str">
        <f>IFERROR(VLOOKUP($H$2&amp;"_"&amp;$B106,HELPER,COLUMNS($B$12:V106),0),"")</f>
        <v/>
      </c>
      <c r="W106" s="83" t="str">
        <f>IFERROR(VLOOKUP($H$2&amp;"_"&amp;$B106,HELPER,COLUMNS($B$12:W106),0),"")</f>
        <v/>
      </c>
      <c r="X106" s="83" t="str">
        <f>IFERROR(VLOOKUP($H$2&amp;"_"&amp;$B106,HELPER,COLUMNS($B$12:X106),0),"")</f>
        <v/>
      </c>
      <c r="Y106" s="83" t="str">
        <f>IFERROR(VLOOKUP($H$2&amp;"_"&amp;$B106,HELPER,COLUMNS($B$12:Y106),0),"")</f>
        <v/>
      </c>
      <c r="Z106" s="83" t="str">
        <f>IFERROR(VLOOKUP($H$2&amp;"_"&amp;$B106,HELPER,COLUMNS($B$12:Z106),0),"")</f>
        <v/>
      </c>
      <c r="AA106" s="83" t="str">
        <f>IFERROR(VLOOKUP($H$2&amp;"_"&amp;$B106,HELPER,COLUMNS($B$12:AA106),0),"")</f>
        <v/>
      </c>
      <c r="AB106" s="83" t="str">
        <f>IFERROR(VLOOKUP($H$2&amp;"_"&amp;$B106,HELPER,COLUMNS($B$12:AB106),0),"")</f>
        <v/>
      </c>
      <c r="AC106" s="83" t="str">
        <f>IFERROR(VLOOKUP($H$2&amp;"_"&amp;$B106,HELPER,COLUMNS($B$12:AC106),0),"")</f>
        <v/>
      </c>
      <c r="AD106" s="83" t="str">
        <f>IFERROR(VLOOKUP($H$2&amp;"_"&amp;$B106,HELPER,COLUMNS($B$12:AD106),0),"")</f>
        <v/>
      </c>
      <c r="AE106" s="83" t="str">
        <f>IFERROR(VLOOKUP($H$2&amp;"_"&amp;$B106,HELPER,COLUMNS($B$12:AE106),0),"")</f>
        <v/>
      </c>
      <c r="AF106" s="83" t="str">
        <f>IFERROR(VLOOKUP($H$2&amp;"_"&amp;$B106,HELPER,COLUMNS($B$12:AF106),0),"")</f>
        <v/>
      </c>
      <c r="AG106" s="83" t="str">
        <f>IFERROR(VLOOKUP($H$2&amp;"_"&amp;$B106,HELPER,COLUMNS($B$12:AG106),0),"")</f>
        <v/>
      </c>
      <c r="AH106" s="83" t="str">
        <f>IFERROR(VLOOKUP($H$2&amp;"_"&amp;$B106,HELPER,COLUMNS($B$12:AH106),0),"")</f>
        <v/>
      </c>
      <c r="AI106" s="83" t="str">
        <f>IFERROR(VLOOKUP($H$2&amp;"_"&amp;$B106,HELPER,COLUMNS($B$12:AI106),0),"")</f>
        <v/>
      </c>
      <c r="AJ106" s="83" t="str">
        <f>IFERROR(VLOOKUP($H$2&amp;"_"&amp;$B106,HELPER,COLUMNS($B$12:AJ106),0),"")</f>
        <v/>
      </c>
      <c r="AK106" s="83" t="str">
        <f>IFERROR(VLOOKUP($H$2&amp;"_"&amp;$B106,HELPER,COLUMNS($B$12:AK106),0),"")</f>
        <v/>
      </c>
      <c r="AL106" s="83" t="str">
        <f>IFERROR(VLOOKUP($H$2&amp;"_"&amp;$B106,HELPER,COLUMNS($B$12:AL106),0),"")</f>
        <v/>
      </c>
      <c r="AM106" s="83" t="str">
        <f>IFERROR(VLOOKUP($H$2&amp;"_"&amp;$B106,HELPER,COLUMNS($B$12:AM106),0),"")</f>
        <v/>
      </c>
      <c r="AN106" s="83" t="str">
        <f>IFERROR(VLOOKUP($H$2&amp;"_"&amp;$B106,HELPER,COLUMNS($B$12:AN106),0),"")</f>
        <v/>
      </c>
      <c r="AO106" s="83" t="str">
        <f>IFERROR(VLOOKUP($H$2&amp;"_"&amp;$B106,HELPER,COLUMNS($B$12:AO106),0),"")</f>
        <v/>
      </c>
      <c r="AP106" s="83" t="str">
        <f>IFERROR(VLOOKUP($H$2&amp;"_"&amp;$B106,HELPER,COLUMNS($B$12:AP106),0),"")</f>
        <v/>
      </c>
      <c r="AQ106" s="83" t="str">
        <f>IFERROR(VLOOKUP($H$2&amp;"_"&amp;$B106,HELPER,COLUMNS($B$12:AQ106),0),"")</f>
        <v/>
      </c>
      <c r="AR106" s="83" t="str">
        <f>IFERROR(VLOOKUP($H$2&amp;"_"&amp;$B106,HELPER,COLUMNS($B$12:AR106),0),"")</f>
        <v/>
      </c>
      <c r="AS106" s="83" t="str">
        <f>IFERROR(VLOOKUP($H$2&amp;"_"&amp;$B106,HELPER,COLUMNS($B$12:AS106),0),"")</f>
        <v/>
      </c>
      <c r="AT106" s="83" t="str">
        <f>IFERROR(VLOOKUP($H$2&amp;"_"&amp;$B106,HELPER,COLUMNS($B$12:AT106),0),"")</f>
        <v/>
      </c>
      <c r="AU106" s="83" t="str">
        <f>IFERROR(VLOOKUP($H$2&amp;"_"&amp;$B106,HELPER,COLUMNS($B$12:AU106),0),"")</f>
        <v/>
      </c>
      <c r="AV106" s="83" t="str">
        <f>IFERROR(VLOOKUP($H$2&amp;"_"&amp;$B106,HELPER,COLUMNS($B$12:AV106),0),"")</f>
        <v/>
      </c>
      <c r="AW106" s="83" t="str">
        <f>IFERROR(VLOOKUP($H$2&amp;"_"&amp;$B106,HELPER,COLUMNS($B$12:AW106),0),"")</f>
        <v/>
      </c>
      <c r="AX106" s="197" t="str">
        <f t="shared" si="29"/>
        <v/>
      </c>
    </row>
    <row r="107" spans="1:50" x14ac:dyDescent="0.3">
      <c r="A107" s="37">
        <f t="shared" si="28"/>
        <v>0</v>
      </c>
      <c r="B107" s="210">
        <v>96</v>
      </c>
      <c r="C107" s="433" t="str">
        <f t="shared" si="30"/>
        <v/>
      </c>
      <c r="D107" s="279" t="str">
        <f>IFERROR(VLOOKUP($H$2&amp;"_"&amp;$B107,HELPER,COLUMNS($B$12:D107),0),"")</f>
        <v/>
      </c>
      <c r="E107" s="83" t="str">
        <f>IFERROR(VLOOKUP($H$2&amp;"_"&amp;$B107,HELPER,COLUMNS($B$12:E107),0),"")</f>
        <v/>
      </c>
      <c r="F107" s="83" t="str">
        <f>IFERROR(VLOOKUP($H$2&amp;"_"&amp;$B107,HELPER,COLUMNS($B$12:F107),0),"")</f>
        <v/>
      </c>
      <c r="G107" s="83" t="str">
        <f>IFERROR(VLOOKUP($H$2&amp;"_"&amp;$B107,HELPER,COLUMNS($B$12:G107),0),"")</f>
        <v/>
      </c>
      <c r="H107" s="83" t="str">
        <f>IFERROR(VLOOKUP($H$2&amp;"_"&amp;$B107,HELPER,COLUMNS($B$12:H107),0),"")</f>
        <v/>
      </c>
      <c r="I107" s="83" t="str">
        <f>IFERROR(VLOOKUP($H$2&amp;"_"&amp;$B107,HELPER,COLUMNS($B$12:I107),0),"")</f>
        <v/>
      </c>
      <c r="J107" s="83" t="str">
        <f>IFERROR(VLOOKUP($H$2&amp;"_"&amp;$B107,HELPER,COLUMNS($B$12:J107),0),"")</f>
        <v/>
      </c>
      <c r="K107" s="83" t="str">
        <f>IFERROR(VLOOKUP($H$2&amp;"_"&amp;$B107,HELPER,COLUMNS($B$12:K107),0),"")</f>
        <v/>
      </c>
      <c r="L107" s="83" t="str">
        <f>IFERROR(VLOOKUP($H$2&amp;"_"&amp;$B107,HELPER,COLUMNS($B$12:L107),0),"")</f>
        <v/>
      </c>
      <c r="M107" s="83" t="str">
        <f>IFERROR(VLOOKUP($H$2&amp;"_"&amp;$B107,HELPER,COLUMNS($B$12:M107),0),"")</f>
        <v/>
      </c>
      <c r="N107" s="83" t="str">
        <f>IFERROR(VLOOKUP($H$2&amp;"_"&amp;$B107,HELPER,COLUMNS($B$12:N107),0),"")</f>
        <v/>
      </c>
      <c r="O107" s="83" t="str">
        <f>IFERROR(VLOOKUP($H$2&amp;"_"&amp;$B107,HELPER,COLUMNS($B$12:O107),0),"")</f>
        <v/>
      </c>
      <c r="P107" s="83" t="str">
        <f>IFERROR(VLOOKUP($H$2&amp;"_"&amp;$B107,HELPER,COLUMNS($B$12:P107),0),"")</f>
        <v/>
      </c>
      <c r="Q107" s="83" t="str">
        <f>IFERROR(VLOOKUP($H$2&amp;"_"&amp;$B107,HELPER,COLUMNS($B$12:Q107),0),"")</f>
        <v/>
      </c>
      <c r="R107" s="83" t="str">
        <f>IFERROR(VLOOKUP($H$2&amp;"_"&amp;$B107,HELPER,COLUMNS($B$12:R107),0),"")</f>
        <v/>
      </c>
      <c r="S107" s="83" t="str">
        <f>IFERROR(VLOOKUP($H$2&amp;"_"&amp;$B107,HELPER,COLUMNS($B$12:S107),0),"")</f>
        <v/>
      </c>
      <c r="T107" s="83" t="str">
        <f>IFERROR(VLOOKUP($H$2&amp;"_"&amp;$B107,HELPER,COLUMNS($B$12:T107),0),"")</f>
        <v/>
      </c>
      <c r="U107" s="83" t="str">
        <f>IFERROR(VLOOKUP($H$2&amp;"_"&amp;$B107,HELPER,COLUMNS($B$12:U107),0),"")</f>
        <v/>
      </c>
      <c r="V107" s="83" t="str">
        <f>IFERROR(VLOOKUP($H$2&amp;"_"&amp;$B107,HELPER,COLUMNS($B$12:V107),0),"")</f>
        <v/>
      </c>
      <c r="W107" s="83" t="str">
        <f>IFERROR(VLOOKUP($H$2&amp;"_"&amp;$B107,HELPER,COLUMNS($B$12:W107),0),"")</f>
        <v/>
      </c>
      <c r="X107" s="83" t="str">
        <f>IFERROR(VLOOKUP($H$2&amp;"_"&amp;$B107,HELPER,COLUMNS($B$12:X107),0),"")</f>
        <v/>
      </c>
      <c r="Y107" s="83" t="str">
        <f>IFERROR(VLOOKUP($H$2&amp;"_"&amp;$B107,HELPER,COLUMNS($B$12:Y107),0),"")</f>
        <v/>
      </c>
      <c r="Z107" s="83" t="str">
        <f>IFERROR(VLOOKUP($H$2&amp;"_"&amp;$B107,HELPER,COLUMNS($B$12:Z107),0),"")</f>
        <v/>
      </c>
      <c r="AA107" s="83" t="str">
        <f>IFERROR(VLOOKUP($H$2&amp;"_"&amp;$B107,HELPER,COLUMNS($B$12:AA107),0),"")</f>
        <v/>
      </c>
      <c r="AB107" s="83" t="str">
        <f>IFERROR(VLOOKUP($H$2&amp;"_"&amp;$B107,HELPER,COLUMNS($B$12:AB107),0),"")</f>
        <v/>
      </c>
      <c r="AC107" s="83" t="str">
        <f>IFERROR(VLOOKUP($H$2&amp;"_"&amp;$B107,HELPER,COLUMNS($B$12:AC107),0),"")</f>
        <v/>
      </c>
      <c r="AD107" s="83" t="str">
        <f>IFERROR(VLOOKUP($H$2&amp;"_"&amp;$B107,HELPER,COLUMNS($B$12:AD107),0),"")</f>
        <v/>
      </c>
      <c r="AE107" s="83" t="str">
        <f>IFERROR(VLOOKUP($H$2&amp;"_"&amp;$B107,HELPER,COLUMNS($B$12:AE107),0),"")</f>
        <v/>
      </c>
      <c r="AF107" s="83" t="str">
        <f>IFERROR(VLOOKUP($H$2&amp;"_"&amp;$B107,HELPER,COLUMNS($B$12:AF107),0),"")</f>
        <v/>
      </c>
      <c r="AG107" s="83" t="str">
        <f>IFERROR(VLOOKUP($H$2&amp;"_"&amp;$B107,HELPER,COLUMNS($B$12:AG107),0),"")</f>
        <v/>
      </c>
      <c r="AH107" s="83" t="str">
        <f>IFERROR(VLOOKUP($H$2&amp;"_"&amp;$B107,HELPER,COLUMNS($B$12:AH107),0),"")</f>
        <v/>
      </c>
      <c r="AI107" s="83" t="str">
        <f>IFERROR(VLOOKUP($H$2&amp;"_"&amp;$B107,HELPER,COLUMNS($B$12:AI107),0),"")</f>
        <v/>
      </c>
      <c r="AJ107" s="83" t="str">
        <f>IFERROR(VLOOKUP($H$2&amp;"_"&amp;$B107,HELPER,COLUMNS($B$12:AJ107),0),"")</f>
        <v/>
      </c>
      <c r="AK107" s="83" t="str">
        <f>IFERROR(VLOOKUP($H$2&amp;"_"&amp;$B107,HELPER,COLUMNS($B$12:AK107),0),"")</f>
        <v/>
      </c>
      <c r="AL107" s="83" t="str">
        <f>IFERROR(VLOOKUP($H$2&amp;"_"&amp;$B107,HELPER,COLUMNS($B$12:AL107),0),"")</f>
        <v/>
      </c>
      <c r="AM107" s="83" t="str">
        <f>IFERROR(VLOOKUP($H$2&amp;"_"&amp;$B107,HELPER,COLUMNS($B$12:AM107),0),"")</f>
        <v/>
      </c>
      <c r="AN107" s="83" t="str">
        <f>IFERROR(VLOOKUP($H$2&amp;"_"&amp;$B107,HELPER,COLUMNS($B$12:AN107),0),"")</f>
        <v/>
      </c>
      <c r="AO107" s="83" t="str">
        <f>IFERROR(VLOOKUP($H$2&amp;"_"&amp;$B107,HELPER,COLUMNS($B$12:AO107),0),"")</f>
        <v/>
      </c>
      <c r="AP107" s="83" t="str">
        <f>IFERROR(VLOOKUP($H$2&amp;"_"&amp;$B107,HELPER,COLUMNS($B$12:AP107),0),"")</f>
        <v/>
      </c>
      <c r="AQ107" s="83" t="str">
        <f>IFERROR(VLOOKUP($H$2&amp;"_"&amp;$B107,HELPER,COLUMNS($B$12:AQ107),0),"")</f>
        <v/>
      </c>
      <c r="AR107" s="83" t="str">
        <f>IFERROR(VLOOKUP($H$2&amp;"_"&amp;$B107,HELPER,COLUMNS($B$12:AR107),0),"")</f>
        <v/>
      </c>
      <c r="AS107" s="83" t="str">
        <f>IFERROR(VLOOKUP($H$2&amp;"_"&amp;$B107,HELPER,COLUMNS($B$12:AS107),0),"")</f>
        <v/>
      </c>
      <c r="AT107" s="83" t="str">
        <f>IFERROR(VLOOKUP($H$2&amp;"_"&amp;$B107,HELPER,COLUMNS($B$12:AT107),0),"")</f>
        <v/>
      </c>
      <c r="AU107" s="83" t="str">
        <f>IFERROR(VLOOKUP($H$2&amp;"_"&amp;$B107,HELPER,COLUMNS($B$12:AU107),0),"")</f>
        <v/>
      </c>
      <c r="AV107" s="83" t="str">
        <f>IFERROR(VLOOKUP($H$2&amp;"_"&amp;$B107,HELPER,COLUMNS($B$12:AV107),0),"")</f>
        <v/>
      </c>
      <c r="AW107" s="83" t="str">
        <f>IFERROR(VLOOKUP($H$2&amp;"_"&amp;$B107,HELPER,COLUMNS($B$12:AW107),0),"")</f>
        <v/>
      </c>
      <c r="AX107" s="197" t="str">
        <f t="shared" si="29"/>
        <v/>
      </c>
    </row>
    <row r="108" spans="1:50" x14ac:dyDescent="0.3">
      <c r="A108" s="37">
        <f t="shared" si="28"/>
        <v>0</v>
      </c>
      <c r="B108" s="210">
        <v>97</v>
      </c>
      <c r="C108" s="433" t="str">
        <f t="shared" si="30"/>
        <v/>
      </c>
      <c r="D108" s="279" t="str">
        <f>IFERROR(VLOOKUP($H$2&amp;"_"&amp;$B108,HELPER,COLUMNS($B$12:D108),0),"")</f>
        <v/>
      </c>
      <c r="E108" s="83" t="str">
        <f>IFERROR(VLOOKUP($H$2&amp;"_"&amp;$B108,HELPER,COLUMNS($B$12:E108),0),"")</f>
        <v/>
      </c>
      <c r="F108" s="83" t="str">
        <f>IFERROR(VLOOKUP($H$2&amp;"_"&amp;$B108,HELPER,COLUMNS($B$12:F108),0),"")</f>
        <v/>
      </c>
      <c r="G108" s="83" t="str">
        <f>IFERROR(VLOOKUP($H$2&amp;"_"&amp;$B108,HELPER,COLUMNS($B$12:G108),0),"")</f>
        <v/>
      </c>
      <c r="H108" s="83" t="str">
        <f>IFERROR(VLOOKUP($H$2&amp;"_"&amp;$B108,HELPER,COLUMNS($B$12:H108),0),"")</f>
        <v/>
      </c>
      <c r="I108" s="83" t="str">
        <f>IFERROR(VLOOKUP($H$2&amp;"_"&amp;$B108,HELPER,COLUMNS($B$12:I108),0),"")</f>
        <v/>
      </c>
      <c r="J108" s="83" t="str">
        <f>IFERROR(VLOOKUP($H$2&amp;"_"&amp;$B108,HELPER,COLUMNS($B$12:J108),0),"")</f>
        <v/>
      </c>
      <c r="K108" s="83" t="str">
        <f>IFERROR(VLOOKUP($H$2&amp;"_"&amp;$B108,HELPER,COLUMNS($B$12:K108),0),"")</f>
        <v/>
      </c>
      <c r="L108" s="83" t="str">
        <f>IFERROR(VLOOKUP($H$2&amp;"_"&amp;$B108,HELPER,COLUMNS($B$12:L108),0),"")</f>
        <v/>
      </c>
      <c r="M108" s="83" t="str">
        <f>IFERROR(VLOOKUP($H$2&amp;"_"&amp;$B108,HELPER,COLUMNS($B$12:M108),0),"")</f>
        <v/>
      </c>
      <c r="N108" s="83" t="str">
        <f>IFERROR(VLOOKUP($H$2&amp;"_"&amp;$B108,HELPER,COLUMNS($B$12:N108),0),"")</f>
        <v/>
      </c>
      <c r="O108" s="83" t="str">
        <f>IFERROR(VLOOKUP($H$2&amp;"_"&amp;$B108,HELPER,COLUMNS($B$12:O108),0),"")</f>
        <v/>
      </c>
      <c r="P108" s="83" t="str">
        <f>IFERROR(VLOOKUP($H$2&amp;"_"&amp;$B108,HELPER,COLUMNS($B$12:P108),0),"")</f>
        <v/>
      </c>
      <c r="Q108" s="83" t="str">
        <f>IFERROR(VLOOKUP($H$2&amp;"_"&amp;$B108,HELPER,COLUMNS($B$12:Q108),0),"")</f>
        <v/>
      </c>
      <c r="R108" s="83" t="str">
        <f>IFERROR(VLOOKUP($H$2&amp;"_"&amp;$B108,HELPER,COLUMNS($B$12:R108),0),"")</f>
        <v/>
      </c>
      <c r="S108" s="83" t="str">
        <f>IFERROR(VLOOKUP($H$2&amp;"_"&amp;$B108,HELPER,COLUMNS($B$12:S108),0),"")</f>
        <v/>
      </c>
      <c r="T108" s="83" t="str">
        <f>IFERROR(VLOOKUP($H$2&amp;"_"&amp;$B108,HELPER,COLUMNS($B$12:T108),0),"")</f>
        <v/>
      </c>
      <c r="U108" s="83" t="str">
        <f>IFERROR(VLOOKUP($H$2&amp;"_"&amp;$B108,HELPER,COLUMNS($B$12:U108),0),"")</f>
        <v/>
      </c>
      <c r="V108" s="83" t="str">
        <f>IFERROR(VLOOKUP($H$2&amp;"_"&amp;$B108,HELPER,COLUMNS($B$12:V108),0),"")</f>
        <v/>
      </c>
      <c r="W108" s="83" t="str">
        <f>IFERROR(VLOOKUP($H$2&amp;"_"&amp;$B108,HELPER,COLUMNS($B$12:W108),0),"")</f>
        <v/>
      </c>
      <c r="X108" s="83" t="str">
        <f>IFERROR(VLOOKUP($H$2&amp;"_"&amp;$B108,HELPER,COLUMNS($B$12:X108),0),"")</f>
        <v/>
      </c>
      <c r="Y108" s="83" t="str">
        <f>IFERROR(VLOOKUP($H$2&amp;"_"&amp;$B108,HELPER,COLUMNS($B$12:Y108),0),"")</f>
        <v/>
      </c>
      <c r="Z108" s="83" t="str">
        <f>IFERROR(VLOOKUP($H$2&amp;"_"&amp;$B108,HELPER,COLUMNS($B$12:Z108),0),"")</f>
        <v/>
      </c>
      <c r="AA108" s="83" t="str">
        <f>IFERROR(VLOOKUP($H$2&amp;"_"&amp;$B108,HELPER,COLUMNS($B$12:AA108),0),"")</f>
        <v/>
      </c>
      <c r="AB108" s="83" t="str">
        <f>IFERROR(VLOOKUP($H$2&amp;"_"&amp;$B108,HELPER,COLUMNS($B$12:AB108),0),"")</f>
        <v/>
      </c>
      <c r="AC108" s="83" t="str">
        <f>IFERROR(VLOOKUP($H$2&amp;"_"&amp;$B108,HELPER,COLUMNS($B$12:AC108),0),"")</f>
        <v/>
      </c>
      <c r="AD108" s="83" t="str">
        <f>IFERROR(VLOOKUP($H$2&amp;"_"&amp;$B108,HELPER,COLUMNS($B$12:AD108),0),"")</f>
        <v/>
      </c>
      <c r="AE108" s="83" t="str">
        <f>IFERROR(VLOOKUP($H$2&amp;"_"&amp;$B108,HELPER,COLUMNS($B$12:AE108),0),"")</f>
        <v/>
      </c>
      <c r="AF108" s="83" t="str">
        <f>IFERROR(VLOOKUP($H$2&amp;"_"&amp;$B108,HELPER,COLUMNS($B$12:AF108),0),"")</f>
        <v/>
      </c>
      <c r="AG108" s="83" t="str">
        <f>IFERROR(VLOOKUP($H$2&amp;"_"&amp;$B108,HELPER,COLUMNS($B$12:AG108),0),"")</f>
        <v/>
      </c>
      <c r="AH108" s="83" t="str">
        <f>IFERROR(VLOOKUP($H$2&amp;"_"&amp;$B108,HELPER,COLUMNS($B$12:AH108),0),"")</f>
        <v/>
      </c>
      <c r="AI108" s="83" t="str">
        <f>IFERROR(VLOOKUP($H$2&amp;"_"&amp;$B108,HELPER,COLUMNS($B$12:AI108),0),"")</f>
        <v/>
      </c>
      <c r="AJ108" s="83" t="str">
        <f>IFERROR(VLOOKUP($H$2&amp;"_"&amp;$B108,HELPER,COLUMNS($B$12:AJ108),0),"")</f>
        <v/>
      </c>
      <c r="AK108" s="83" t="str">
        <f>IFERROR(VLOOKUP($H$2&amp;"_"&amp;$B108,HELPER,COLUMNS($B$12:AK108),0),"")</f>
        <v/>
      </c>
      <c r="AL108" s="83" t="str">
        <f>IFERROR(VLOOKUP($H$2&amp;"_"&amp;$B108,HELPER,COLUMNS($B$12:AL108),0),"")</f>
        <v/>
      </c>
      <c r="AM108" s="83" t="str">
        <f>IFERROR(VLOOKUP($H$2&amp;"_"&amp;$B108,HELPER,COLUMNS($B$12:AM108),0),"")</f>
        <v/>
      </c>
      <c r="AN108" s="83" t="str">
        <f>IFERROR(VLOOKUP($H$2&amp;"_"&amp;$B108,HELPER,COLUMNS($B$12:AN108),0),"")</f>
        <v/>
      </c>
      <c r="AO108" s="83" t="str">
        <f>IFERROR(VLOOKUP($H$2&amp;"_"&amp;$B108,HELPER,COLUMNS($B$12:AO108),0),"")</f>
        <v/>
      </c>
      <c r="AP108" s="83" t="str">
        <f>IFERROR(VLOOKUP($H$2&amp;"_"&amp;$B108,HELPER,COLUMNS($B$12:AP108),0),"")</f>
        <v/>
      </c>
      <c r="AQ108" s="83" t="str">
        <f>IFERROR(VLOOKUP($H$2&amp;"_"&amp;$B108,HELPER,COLUMNS($B$12:AQ108),0),"")</f>
        <v/>
      </c>
      <c r="AR108" s="83" t="str">
        <f>IFERROR(VLOOKUP($H$2&amp;"_"&amp;$B108,HELPER,COLUMNS($B$12:AR108),0),"")</f>
        <v/>
      </c>
      <c r="AS108" s="83" t="str">
        <f>IFERROR(VLOOKUP($H$2&amp;"_"&amp;$B108,HELPER,COLUMNS($B$12:AS108),0),"")</f>
        <v/>
      </c>
      <c r="AT108" s="83" t="str">
        <f>IFERROR(VLOOKUP($H$2&amp;"_"&amp;$B108,HELPER,COLUMNS($B$12:AT108),0),"")</f>
        <v/>
      </c>
      <c r="AU108" s="83" t="str">
        <f>IFERROR(VLOOKUP($H$2&amp;"_"&amp;$B108,HELPER,COLUMNS($B$12:AU108),0),"")</f>
        <v/>
      </c>
      <c r="AV108" s="83" t="str">
        <f>IFERROR(VLOOKUP($H$2&amp;"_"&amp;$B108,HELPER,COLUMNS($B$12:AV108),0),"")</f>
        <v/>
      </c>
      <c r="AW108" s="83" t="str">
        <f>IFERROR(VLOOKUP($H$2&amp;"_"&amp;$B108,HELPER,COLUMNS($B$12:AW108),0),"")</f>
        <v/>
      </c>
      <c r="AX108" s="197" t="str">
        <f t="shared" si="29"/>
        <v/>
      </c>
    </row>
    <row r="109" spans="1:50" x14ac:dyDescent="0.3">
      <c r="A109" s="37">
        <f t="shared" si="28"/>
        <v>0</v>
      </c>
      <c r="B109" s="210">
        <v>98</v>
      </c>
      <c r="C109" s="433" t="str">
        <f t="shared" si="30"/>
        <v/>
      </c>
      <c r="D109" s="279" t="str">
        <f>IFERROR(VLOOKUP($H$2&amp;"_"&amp;$B109,HELPER,COLUMNS($B$12:D109),0),"")</f>
        <v/>
      </c>
      <c r="E109" s="83" t="str">
        <f>IFERROR(VLOOKUP($H$2&amp;"_"&amp;$B109,HELPER,COLUMNS($B$12:E109),0),"")</f>
        <v/>
      </c>
      <c r="F109" s="83" t="str">
        <f>IFERROR(VLOOKUP($H$2&amp;"_"&amp;$B109,HELPER,COLUMNS($B$12:F109),0),"")</f>
        <v/>
      </c>
      <c r="G109" s="83" t="str">
        <f>IFERROR(VLOOKUP($H$2&amp;"_"&amp;$B109,HELPER,COLUMNS($B$12:G109),0),"")</f>
        <v/>
      </c>
      <c r="H109" s="83" t="str">
        <f>IFERROR(VLOOKUP($H$2&amp;"_"&amp;$B109,HELPER,COLUMNS($B$12:H109),0),"")</f>
        <v/>
      </c>
      <c r="I109" s="83" t="str">
        <f>IFERROR(VLOOKUP($H$2&amp;"_"&amp;$B109,HELPER,COLUMNS($B$12:I109),0),"")</f>
        <v/>
      </c>
      <c r="J109" s="83" t="str">
        <f>IFERROR(VLOOKUP($H$2&amp;"_"&amp;$B109,HELPER,COLUMNS($B$12:J109),0),"")</f>
        <v/>
      </c>
      <c r="K109" s="83" t="str">
        <f>IFERROR(VLOOKUP($H$2&amp;"_"&amp;$B109,HELPER,COLUMNS($B$12:K109),0),"")</f>
        <v/>
      </c>
      <c r="L109" s="83" t="str">
        <f>IFERROR(VLOOKUP($H$2&amp;"_"&amp;$B109,HELPER,COLUMNS($B$12:L109),0),"")</f>
        <v/>
      </c>
      <c r="M109" s="83" t="str">
        <f>IFERROR(VLOOKUP($H$2&amp;"_"&amp;$B109,HELPER,COLUMNS($B$12:M109),0),"")</f>
        <v/>
      </c>
      <c r="N109" s="83" t="str">
        <f>IFERROR(VLOOKUP($H$2&amp;"_"&amp;$B109,HELPER,COLUMNS($B$12:N109),0),"")</f>
        <v/>
      </c>
      <c r="O109" s="83" t="str">
        <f>IFERROR(VLOOKUP($H$2&amp;"_"&amp;$B109,HELPER,COLUMNS($B$12:O109),0),"")</f>
        <v/>
      </c>
      <c r="P109" s="83" t="str">
        <f>IFERROR(VLOOKUP($H$2&amp;"_"&amp;$B109,HELPER,COLUMNS($B$12:P109),0),"")</f>
        <v/>
      </c>
      <c r="Q109" s="83" t="str">
        <f>IFERROR(VLOOKUP($H$2&amp;"_"&amp;$B109,HELPER,COLUMNS($B$12:Q109),0),"")</f>
        <v/>
      </c>
      <c r="R109" s="83" t="str">
        <f>IFERROR(VLOOKUP($H$2&amp;"_"&amp;$B109,HELPER,COLUMNS($B$12:R109),0),"")</f>
        <v/>
      </c>
      <c r="S109" s="83" t="str">
        <f>IFERROR(VLOOKUP($H$2&amp;"_"&amp;$B109,HELPER,COLUMNS($B$12:S109),0),"")</f>
        <v/>
      </c>
      <c r="T109" s="83" t="str">
        <f>IFERROR(VLOOKUP($H$2&amp;"_"&amp;$B109,HELPER,COLUMNS($B$12:T109),0),"")</f>
        <v/>
      </c>
      <c r="U109" s="83" t="str">
        <f>IFERROR(VLOOKUP($H$2&amp;"_"&amp;$B109,HELPER,COLUMNS($B$12:U109),0),"")</f>
        <v/>
      </c>
      <c r="V109" s="83" t="str">
        <f>IFERROR(VLOOKUP($H$2&amp;"_"&amp;$B109,HELPER,COLUMNS($B$12:V109),0),"")</f>
        <v/>
      </c>
      <c r="W109" s="83" t="str">
        <f>IFERROR(VLOOKUP($H$2&amp;"_"&amp;$B109,HELPER,COLUMNS($B$12:W109),0),"")</f>
        <v/>
      </c>
      <c r="X109" s="83" t="str">
        <f>IFERROR(VLOOKUP($H$2&amp;"_"&amp;$B109,HELPER,COLUMNS($B$12:X109),0),"")</f>
        <v/>
      </c>
      <c r="Y109" s="83" t="str">
        <f>IFERROR(VLOOKUP($H$2&amp;"_"&amp;$B109,HELPER,COLUMNS($B$12:Y109),0),"")</f>
        <v/>
      </c>
      <c r="Z109" s="83" t="str">
        <f>IFERROR(VLOOKUP($H$2&amp;"_"&amp;$B109,HELPER,COLUMNS($B$12:Z109),0),"")</f>
        <v/>
      </c>
      <c r="AA109" s="83" t="str">
        <f>IFERROR(VLOOKUP($H$2&amp;"_"&amp;$B109,HELPER,COLUMNS($B$12:AA109),0),"")</f>
        <v/>
      </c>
      <c r="AB109" s="83" t="str">
        <f>IFERROR(VLOOKUP($H$2&amp;"_"&amp;$B109,HELPER,COLUMNS($B$12:AB109),0),"")</f>
        <v/>
      </c>
      <c r="AC109" s="83" t="str">
        <f>IFERROR(VLOOKUP($H$2&amp;"_"&amp;$B109,HELPER,COLUMNS($B$12:AC109),0),"")</f>
        <v/>
      </c>
      <c r="AD109" s="83" t="str">
        <f>IFERROR(VLOOKUP($H$2&amp;"_"&amp;$B109,HELPER,COLUMNS($B$12:AD109),0),"")</f>
        <v/>
      </c>
      <c r="AE109" s="83" t="str">
        <f>IFERROR(VLOOKUP($H$2&amp;"_"&amp;$B109,HELPER,COLUMNS($B$12:AE109),0),"")</f>
        <v/>
      </c>
      <c r="AF109" s="83" t="str">
        <f>IFERROR(VLOOKUP($H$2&amp;"_"&amp;$B109,HELPER,COLUMNS($B$12:AF109),0),"")</f>
        <v/>
      </c>
      <c r="AG109" s="83" t="str">
        <f>IFERROR(VLOOKUP($H$2&amp;"_"&amp;$B109,HELPER,COLUMNS($B$12:AG109),0),"")</f>
        <v/>
      </c>
      <c r="AH109" s="83" t="str">
        <f>IFERROR(VLOOKUP($H$2&amp;"_"&amp;$B109,HELPER,COLUMNS($B$12:AH109),0),"")</f>
        <v/>
      </c>
      <c r="AI109" s="83" t="str">
        <f>IFERROR(VLOOKUP($H$2&amp;"_"&amp;$B109,HELPER,COLUMNS($B$12:AI109),0),"")</f>
        <v/>
      </c>
      <c r="AJ109" s="83" t="str">
        <f>IFERROR(VLOOKUP($H$2&amp;"_"&amp;$B109,HELPER,COLUMNS($B$12:AJ109),0),"")</f>
        <v/>
      </c>
      <c r="AK109" s="83" t="str">
        <f>IFERROR(VLOOKUP($H$2&amp;"_"&amp;$B109,HELPER,COLUMNS($B$12:AK109),0),"")</f>
        <v/>
      </c>
      <c r="AL109" s="83" t="str">
        <f>IFERROR(VLOOKUP($H$2&amp;"_"&amp;$B109,HELPER,COLUMNS($B$12:AL109),0),"")</f>
        <v/>
      </c>
      <c r="AM109" s="83" t="str">
        <f>IFERROR(VLOOKUP($H$2&amp;"_"&amp;$B109,HELPER,COLUMNS($B$12:AM109),0),"")</f>
        <v/>
      </c>
      <c r="AN109" s="83" t="str">
        <f>IFERROR(VLOOKUP($H$2&amp;"_"&amp;$B109,HELPER,COLUMNS($B$12:AN109),0),"")</f>
        <v/>
      </c>
      <c r="AO109" s="83" t="str">
        <f>IFERROR(VLOOKUP($H$2&amp;"_"&amp;$B109,HELPER,COLUMNS($B$12:AO109),0),"")</f>
        <v/>
      </c>
      <c r="AP109" s="83" t="str">
        <f>IFERROR(VLOOKUP($H$2&amp;"_"&amp;$B109,HELPER,COLUMNS($B$12:AP109),0),"")</f>
        <v/>
      </c>
      <c r="AQ109" s="83" t="str">
        <f>IFERROR(VLOOKUP($H$2&amp;"_"&amp;$B109,HELPER,COLUMNS($B$12:AQ109),0),"")</f>
        <v/>
      </c>
      <c r="AR109" s="83" t="str">
        <f>IFERROR(VLOOKUP($H$2&amp;"_"&amp;$B109,HELPER,COLUMNS($B$12:AR109),0),"")</f>
        <v/>
      </c>
      <c r="AS109" s="83" t="str">
        <f>IFERROR(VLOOKUP($H$2&amp;"_"&amp;$B109,HELPER,COLUMNS($B$12:AS109),0),"")</f>
        <v/>
      </c>
      <c r="AT109" s="83" t="str">
        <f>IFERROR(VLOOKUP($H$2&amp;"_"&amp;$B109,HELPER,COLUMNS($B$12:AT109),0),"")</f>
        <v/>
      </c>
      <c r="AU109" s="83" t="str">
        <f>IFERROR(VLOOKUP($H$2&amp;"_"&amp;$B109,HELPER,COLUMNS($B$12:AU109),0),"")</f>
        <v/>
      </c>
      <c r="AV109" s="83" t="str">
        <f>IFERROR(VLOOKUP($H$2&amp;"_"&amp;$B109,HELPER,COLUMNS($B$12:AV109),0),"")</f>
        <v/>
      </c>
      <c r="AW109" s="83" t="str">
        <f>IFERROR(VLOOKUP($H$2&amp;"_"&amp;$B109,HELPER,COLUMNS($B$12:AW109),0),"")</f>
        <v/>
      </c>
      <c r="AX109" s="197" t="str">
        <f t="shared" si="29"/>
        <v/>
      </c>
    </row>
    <row r="110" spans="1:50" x14ac:dyDescent="0.3">
      <c r="A110" s="37">
        <f t="shared" si="28"/>
        <v>0</v>
      </c>
      <c r="B110" s="210">
        <v>99</v>
      </c>
      <c r="C110" s="433" t="str">
        <f t="shared" si="30"/>
        <v/>
      </c>
      <c r="D110" s="279" t="str">
        <f>IFERROR(VLOOKUP($H$2&amp;"_"&amp;$B110,HELPER,COLUMNS($B$12:D110),0),"")</f>
        <v/>
      </c>
      <c r="E110" s="83" t="str">
        <f>IFERROR(VLOOKUP($H$2&amp;"_"&amp;$B110,HELPER,COLUMNS($B$12:E110),0),"")</f>
        <v/>
      </c>
      <c r="F110" s="83" t="str">
        <f>IFERROR(VLOOKUP($H$2&amp;"_"&amp;$B110,HELPER,COLUMNS($B$12:F110),0),"")</f>
        <v/>
      </c>
      <c r="G110" s="83" t="str">
        <f>IFERROR(VLOOKUP($H$2&amp;"_"&amp;$B110,HELPER,COLUMNS($B$12:G110),0),"")</f>
        <v/>
      </c>
      <c r="H110" s="83" t="str">
        <f>IFERROR(VLOOKUP($H$2&amp;"_"&amp;$B110,HELPER,COLUMNS($B$12:H110),0),"")</f>
        <v/>
      </c>
      <c r="I110" s="83" t="str">
        <f>IFERROR(VLOOKUP($H$2&amp;"_"&amp;$B110,HELPER,COLUMNS($B$12:I110),0),"")</f>
        <v/>
      </c>
      <c r="J110" s="83" t="str">
        <f>IFERROR(VLOOKUP($H$2&amp;"_"&amp;$B110,HELPER,COLUMNS($B$12:J110),0),"")</f>
        <v/>
      </c>
      <c r="K110" s="83" t="str">
        <f>IFERROR(VLOOKUP($H$2&amp;"_"&amp;$B110,HELPER,COLUMNS($B$12:K110),0),"")</f>
        <v/>
      </c>
      <c r="L110" s="83" t="str">
        <f>IFERROR(VLOOKUP($H$2&amp;"_"&amp;$B110,HELPER,COLUMNS($B$12:L110),0),"")</f>
        <v/>
      </c>
      <c r="M110" s="83" t="str">
        <f>IFERROR(VLOOKUP($H$2&amp;"_"&amp;$B110,HELPER,COLUMNS($B$12:M110),0),"")</f>
        <v/>
      </c>
      <c r="N110" s="83" t="str">
        <f>IFERROR(VLOOKUP($H$2&amp;"_"&amp;$B110,HELPER,COLUMNS($B$12:N110),0),"")</f>
        <v/>
      </c>
      <c r="O110" s="83" t="str">
        <f>IFERROR(VLOOKUP($H$2&amp;"_"&amp;$B110,HELPER,COLUMNS($B$12:O110),0),"")</f>
        <v/>
      </c>
      <c r="P110" s="83" t="str">
        <f>IFERROR(VLOOKUP($H$2&amp;"_"&amp;$B110,HELPER,COLUMNS($B$12:P110),0),"")</f>
        <v/>
      </c>
      <c r="Q110" s="83" t="str">
        <f>IFERROR(VLOOKUP($H$2&amp;"_"&amp;$B110,HELPER,COLUMNS($B$12:Q110),0),"")</f>
        <v/>
      </c>
      <c r="R110" s="83" t="str">
        <f>IFERROR(VLOOKUP($H$2&amp;"_"&amp;$B110,HELPER,COLUMNS($B$12:R110),0),"")</f>
        <v/>
      </c>
      <c r="S110" s="83" t="str">
        <f>IFERROR(VLOOKUP($H$2&amp;"_"&amp;$B110,HELPER,COLUMNS($B$12:S110),0),"")</f>
        <v/>
      </c>
      <c r="T110" s="83" t="str">
        <f>IFERROR(VLOOKUP($H$2&amp;"_"&amp;$B110,HELPER,COLUMNS($B$12:T110),0),"")</f>
        <v/>
      </c>
      <c r="U110" s="83" t="str">
        <f>IFERROR(VLOOKUP($H$2&amp;"_"&amp;$B110,HELPER,COLUMNS($B$12:U110),0),"")</f>
        <v/>
      </c>
      <c r="V110" s="83" t="str">
        <f>IFERROR(VLOOKUP($H$2&amp;"_"&amp;$B110,HELPER,COLUMNS($B$12:V110),0),"")</f>
        <v/>
      </c>
      <c r="W110" s="83" t="str">
        <f>IFERROR(VLOOKUP($H$2&amp;"_"&amp;$B110,HELPER,COLUMNS($B$12:W110),0),"")</f>
        <v/>
      </c>
      <c r="X110" s="83" t="str">
        <f>IFERROR(VLOOKUP($H$2&amp;"_"&amp;$B110,HELPER,COLUMNS($B$12:X110),0),"")</f>
        <v/>
      </c>
      <c r="Y110" s="83" t="str">
        <f>IFERROR(VLOOKUP($H$2&amp;"_"&amp;$B110,HELPER,COLUMNS($B$12:Y110),0),"")</f>
        <v/>
      </c>
      <c r="Z110" s="83" t="str">
        <f>IFERROR(VLOOKUP($H$2&amp;"_"&amp;$B110,HELPER,COLUMNS($B$12:Z110),0),"")</f>
        <v/>
      </c>
      <c r="AA110" s="83" t="str">
        <f>IFERROR(VLOOKUP($H$2&amp;"_"&amp;$B110,HELPER,COLUMNS($B$12:AA110),0),"")</f>
        <v/>
      </c>
      <c r="AB110" s="83" t="str">
        <f>IFERROR(VLOOKUP($H$2&amp;"_"&amp;$B110,HELPER,COLUMNS($B$12:AB110),0),"")</f>
        <v/>
      </c>
      <c r="AC110" s="83" t="str">
        <f>IFERROR(VLOOKUP($H$2&amp;"_"&amp;$B110,HELPER,COLUMNS($B$12:AC110),0),"")</f>
        <v/>
      </c>
      <c r="AD110" s="83" t="str">
        <f>IFERROR(VLOOKUP($H$2&amp;"_"&amp;$B110,HELPER,COLUMNS($B$12:AD110),0),"")</f>
        <v/>
      </c>
      <c r="AE110" s="83" t="str">
        <f>IFERROR(VLOOKUP($H$2&amp;"_"&amp;$B110,HELPER,COLUMNS($B$12:AE110),0),"")</f>
        <v/>
      </c>
      <c r="AF110" s="83" t="str">
        <f>IFERROR(VLOOKUP($H$2&amp;"_"&amp;$B110,HELPER,COLUMNS($B$12:AF110),0),"")</f>
        <v/>
      </c>
      <c r="AG110" s="83" t="str">
        <f>IFERROR(VLOOKUP($H$2&amp;"_"&amp;$B110,HELPER,COLUMNS($B$12:AG110),0),"")</f>
        <v/>
      </c>
      <c r="AH110" s="83" t="str">
        <f>IFERROR(VLOOKUP($H$2&amp;"_"&amp;$B110,HELPER,COLUMNS($B$12:AH110),0),"")</f>
        <v/>
      </c>
      <c r="AI110" s="83" t="str">
        <f>IFERROR(VLOOKUP($H$2&amp;"_"&amp;$B110,HELPER,COLUMNS($B$12:AI110),0),"")</f>
        <v/>
      </c>
      <c r="AJ110" s="83" t="str">
        <f>IFERROR(VLOOKUP($H$2&amp;"_"&amp;$B110,HELPER,COLUMNS($B$12:AJ110),0),"")</f>
        <v/>
      </c>
      <c r="AK110" s="83" t="str">
        <f>IFERROR(VLOOKUP($H$2&amp;"_"&amp;$B110,HELPER,COLUMNS($B$12:AK110),0),"")</f>
        <v/>
      </c>
      <c r="AL110" s="83" t="str">
        <f>IFERROR(VLOOKUP($H$2&amp;"_"&amp;$B110,HELPER,COLUMNS($B$12:AL110),0),"")</f>
        <v/>
      </c>
      <c r="AM110" s="83" t="str">
        <f>IFERROR(VLOOKUP($H$2&amp;"_"&amp;$B110,HELPER,COLUMNS($B$12:AM110),0),"")</f>
        <v/>
      </c>
      <c r="AN110" s="83" t="str">
        <f>IFERROR(VLOOKUP($H$2&amp;"_"&amp;$B110,HELPER,COLUMNS($B$12:AN110),0),"")</f>
        <v/>
      </c>
      <c r="AO110" s="83" t="str">
        <f>IFERROR(VLOOKUP($H$2&amp;"_"&amp;$B110,HELPER,COLUMNS($B$12:AO110),0),"")</f>
        <v/>
      </c>
      <c r="AP110" s="83" t="str">
        <f>IFERROR(VLOOKUP($H$2&amp;"_"&amp;$B110,HELPER,COLUMNS($B$12:AP110),0),"")</f>
        <v/>
      </c>
      <c r="AQ110" s="83" t="str">
        <f>IFERROR(VLOOKUP($H$2&amp;"_"&amp;$B110,HELPER,COLUMNS($B$12:AQ110),0),"")</f>
        <v/>
      </c>
      <c r="AR110" s="83" t="str">
        <f>IFERROR(VLOOKUP($H$2&amp;"_"&amp;$B110,HELPER,COLUMNS($B$12:AR110),0),"")</f>
        <v/>
      </c>
      <c r="AS110" s="83" t="str">
        <f>IFERROR(VLOOKUP($H$2&amp;"_"&amp;$B110,HELPER,COLUMNS($B$12:AS110),0),"")</f>
        <v/>
      </c>
      <c r="AT110" s="83" t="str">
        <f>IFERROR(VLOOKUP($H$2&amp;"_"&amp;$B110,HELPER,COLUMNS($B$12:AT110),0),"")</f>
        <v/>
      </c>
      <c r="AU110" s="83" t="str">
        <f>IFERROR(VLOOKUP($H$2&amp;"_"&amp;$B110,HELPER,COLUMNS($B$12:AU110),0),"")</f>
        <v/>
      </c>
      <c r="AV110" s="83" t="str">
        <f>IFERROR(VLOOKUP($H$2&amp;"_"&amp;$B110,HELPER,COLUMNS($B$12:AV110),0),"")</f>
        <v/>
      </c>
      <c r="AW110" s="83" t="str">
        <f>IFERROR(VLOOKUP($H$2&amp;"_"&amp;$B110,HELPER,COLUMNS($B$12:AW110),0),"")</f>
        <v/>
      </c>
      <c r="AX110" s="197" t="str">
        <f t="shared" si="29"/>
        <v/>
      </c>
    </row>
    <row r="111" spans="1:50" x14ac:dyDescent="0.3">
      <c r="A111" s="37">
        <f t="shared" si="28"/>
        <v>0</v>
      </c>
      <c r="B111" s="210">
        <v>100</v>
      </c>
      <c r="C111" s="433" t="str">
        <f t="shared" si="30"/>
        <v/>
      </c>
      <c r="D111" s="279" t="str">
        <f>IFERROR(VLOOKUP($H$2&amp;"_"&amp;$B111,HELPER,COLUMNS($B$12:D111),0),"")</f>
        <v/>
      </c>
      <c r="E111" s="83" t="str">
        <f>IFERROR(VLOOKUP($H$2&amp;"_"&amp;$B111,HELPER,COLUMNS($B$12:E111),0),"")</f>
        <v/>
      </c>
      <c r="F111" s="83" t="str">
        <f>IFERROR(VLOOKUP($H$2&amp;"_"&amp;$B111,HELPER,COLUMNS($B$12:F111),0),"")</f>
        <v/>
      </c>
      <c r="G111" s="83" t="str">
        <f>IFERROR(VLOOKUP($H$2&amp;"_"&amp;$B111,HELPER,COLUMNS($B$12:G111),0),"")</f>
        <v/>
      </c>
      <c r="H111" s="83" t="str">
        <f>IFERROR(VLOOKUP($H$2&amp;"_"&amp;$B111,HELPER,COLUMNS($B$12:H111),0),"")</f>
        <v/>
      </c>
      <c r="I111" s="83" t="str">
        <f>IFERROR(VLOOKUP($H$2&amp;"_"&amp;$B111,HELPER,COLUMNS($B$12:I111),0),"")</f>
        <v/>
      </c>
      <c r="J111" s="83" t="str">
        <f>IFERROR(VLOOKUP($H$2&amp;"_"&amp;$B111,HELPER,COLUMNS($B$12:J111),0),"")</f>
        <v/>
      </c>
      <c r="K111" s="83" t="str">
        <f>IFERROR(VLOOKUP($H$2&amp;"_"&amp;$B111,HELPER,COLUMNS($B$12:K111),0),"")</f>
        <v/>
      </c>
      <c r="L111" s="83" t="str">
        <f>IFERROR(VLOOKUP($H$2&amp;"_"&amp;$B111,HELPER,COLUMNS($B$12:L111),0),"")</f>
        <v/>
      </c>
      <c r="M111" s="83" t="str">
        <f>IFERROR(VLOOKUP($H$2&amp;"_"&amp;$B111,HELPER,COLUMNS($B$12:M111),0),"")</f>
        <v/>
      </c>
      <c r="N111" s="83" t="str">
        <f>IFERROR(VLOOKUP($H$2&amp;"_"&amp;$B111,HELPER,COLUMNS($B$12:N111),0),"")</f>
        <v/>
      </c>
      <c r="O111" s="83" t="str">
        <f>IFERROR(VLOOKUP($H$2&amp;"_"&amp;$B111,HELPER,COLUMNS($B$12:O111),0),"")</f>
        <v/>
      </c>
      <c r="P111" s="83" t="str">
        <f>IFERROR(VLOOKUP($H$2&amp;"_"&amp;$B111,HELPER,COLUMNS($B$12:P111),0),"")</f>
        <v/>
      </c>
      <c r="Q111" s="83" t="str">
        <f>IFERROR(VLOOKUP($H$2&amp;"_"&amp;$B111,HELPER,COLUMNS($B$12:Q111),0),"")</f>
        <v/>
      </c>
      <c r="R111" s="83" t="str">
        <f>IFERROR(VLOOKUP($H$2&amp;"_"&amp;$B111,HELPER,COLUMNS($B$12:R111),0),"")</f>
        <v/>
      </c>
      <c r="S111" s="83" t="str">
        <f>IFERROR(VLOOKUP($H$2&amp;"_"&amp;$B111,HELPER,COLUMNS($B$12:S111),0),"")</f>
        <v/>
      </c>
      <c r="T111" s="83" t="str">
        <f>IFERROR(VLOOKUP($H$2&amp;"_"&amp;$B111,HELPER,COLUMNS($B$12:T111),0),"")</f>
        <v/>
      </c>
      <c r="U111" s="83" t="str">
        <f>IFERROR(VLOOKUP($H$2&amp;"_"&amp;$B111,HELPER,COLUMNS($B$12:U111),0),"")</f>
        <v/>
      </c>
      <c r="V111" s="83" t="str">
        <f>IFERROR(VLOOKUP($H$2&amp;"_"&amp;$B111,HELPER,COLUMNS($B$12:V111),0),"")</f>
        <v/>
      </c>
      <c r="W111" s="83" t="str">
        <f>IFERROR(VLOOKUP($H$2&amp;"_"&amp;$B111,HELPER,COLUMNS($B$12:W111),0),"")</f>
        <v/>
      </c>
      <c r="X111" s="83" t="str">
        <f>IFERROR(VLOOKUP($H$2&amp;"_"&amp;$B111,HELPER,COLUMNS($B$12:X111),0),"")</f>
        <v/>
      </c>
      <c r="Y111" s="83" t="str">
        <f>IFERROR(VLOOKUP($H$2&amp;"_"&amp;$B111,HELPER,COLUMNS($B$12:Y111),0),"")</f>
        <v/>
      </c>
      <c r="Z111" s="83" t="str">
        <f>IFERROR(VLOOKUP($H$2&amp;"_"&amp;$B111,HELPER,COLUMNS($B$12:Z111),0),"")</f>
        <v/>
      </c>
      <c r="AA111" s="83" t="str">
        <f>IFERROR(VLOOKUP($H$2&amp;"_"&amp;$B111,HELPER,COLUMNS($B$12:AA111),0),"")</f>
        <v/>
      </c>
      <c r="AB111" s="83" t="str">
        <f>IFERROR(VLOOKUP($H$2&amp;"_"&amp;$B111,HELPER,COLUMNS($B$12:AB111),0),"")</f>
        <v/>
      </c>
      <c r="AC111" s="83" t="str">
        <f>IFERROR(VLOOKUP($H$2&amp;"_"&amp;$B111,HELPER,COLUMNS($B$12:AC111),0),"")</f>
        <v/>
      </c>
      <c r="AD111" s="83" t="str">
        <f>IFERROR(VLOOKUP($H$2&amp;"_"&amp;$B111,HELPER,COLUMNS($B$12:AD111),0),"")</f>
        <v/>
      </c>
      <c r="AE111" s="83" t="str">
        <f>IFERROR(VLOOKUP($H$2&amp;"_"&amp;$B111,HELPER,COLUMNS($B$12:AE111),0),"")</f>
        <v/>
      </c>
      <c r="AF111" s="83" t="str">
        <f>IFERROR(VLOOKUP($H$2&amp;"_"&amp;$B111,HELPER,COLUMNS($B$12:AF111),0),"")</f>
        <v/>
      </c>
      <c r="AG111" s="83" t="str">
        <f>IFERROR(VLOOKUP($H$2&amp;"_"&amp;$B111,HELPER,COLUMNS($B$12:AG111),0),"")</f>
        <v/>
      </c>
      <c r="AH111" s="83" t="str">
        <f>IFERROR(VLOOKUP($H$2&amp;"_"&amp;$B111,HELPER,COLUMNS($B$12:AH111),0),"")</f>
        <v/>
      </c>
      <c r="AI111" s="83" t="str">
        <f>IFERROR(VLOOKUP($H$2&amp;"_"&amp;$B111,HELPER,COLUMNS($B$12:AI111),0),"")</f>
        <v/>
      </c>
      <c r="AJ111" s="83" t="str">
        <f>IFERROR(VLOOKUP($H$2&amp;"_"&amp;$B111,HELPER,COLUMNS($B$12:AJ111),0),"")</f>
        <v/>
      </c>
      <c r="AK111" s="83" t="str">
        <f>IFERROR(VLOOKUP($H$2&amp;"_"&amp;$B111,HELPER,COLUMNS($B$12:AK111),0),"")</f>
        <v/>
      </c>
      <c r="AL111" s="83" t="str">
        <f>IFERROR(VLOOKUP($H$2&amp;"_"&amp;$B111,HELPER,COLUMNS($B$12:AL111),0),"")</f>
        <v/>
      </c>
      <c r="AM111" s="83" t="str">
        <f>IFERROR(VLOOKUP($H$2&amp;"_"&amp;$B111,HELPER,COLUMNS($B$12:AM111),0),"")</f>
        <v/>
      </c>
      <c r="AN111" s="83" t="str">
        <f>IFERROR(VLOOKUP($H$2&amp;"_"&amp;$B111,HELPER,COLUMNS($B$12:AN111),0),"")</f>
        <v/>
      </c>
      <c r="AO111" s="83" t="str">
        <f>IFERROR(VLOOKUP($H$2&amp;"_"&amp;$B111,HELPER,COLUMNS($B$12:AO111),0),"")</f>
        <v/>
      </c>
      <c r="AP111" s="83" t="str">
        <f>IFERROR(VLOOKUP($H$2&amp;"_"&amp;$B111,HELPER,COLUMNS($B$12:AP111),0),"")</f>
        <v/>
      </c>
      <c r="AQ111" s="83" t="str">
        <f>IFERROR(VLOOKUP($H$2&amp;"_"&amp;$B111,HELPER,COLUMNS($B$12:AQ111),0),"")</f>
        <v/>
      </c>
      <c r="AR111" s="83" t="str">
        <f>IFERROR(VLOOKUP($H$2&amp;"_"&amp;$B111,HELPER,COLUMNS($B$12:AR111),0),"")</f>
        <v/>
      </c>
      <c r="AS111" s="83" t="str">
        <f>IFERROR(VLOOKUP($H$2&amp;"_"&amp;$B111,HELPER,COLUMNS($B$12:AS111),0),"")</f>
        <v/>
      </c>
      <c r="AT111" s="83" t="str">
        <f>IFERROR(VLOOKUP($H$2&amp;"_"&amp;$B111,HELPER,COLUMNS($B$12:AT111),0),"")</f>
        <v/>
      </c>
      <c r="AU111" s="83" t="str">
        <f>IFERROR(VLOOKUP($H$2&amp;"_"&amp;$B111,HELPER,COLUMNS($B$12:AU111),0),"")</f>
        <v/>
      </c>
      <c r="AV111" s="83" t="str">
        <f>IFERROR(VLOOKUP($H$2&amp;"_"&amp;$B111,HELPER,COLUMNS($B$12:AV111),0),"")</f>
        <v/>
      </c>
      <c r="AW111" s="83" t="str">
        <f>IFERROR(VLOOKUP($H$2&amp;"_"&amp;$B111,HELPER,COLUMNS($B$12:AW111),0),"")</f>
        <v/>
      </c>
      <c r="AX111" s="197" t="str">
        <f t="shared" si="29"/>
        <v/>
      </c>
    </row>
    <row r="112" spans="1:50" x14ac:dyDescent="0.3">
      <c r="A112" s="37">
        <f t="shared" si="28"/>
        <v>0</v>
      </c>
      <c r="B112" s="210">
        <v>101</v>
      </c>
      <c r="C112" s="433" t="str">
        <f t="shared" si="30"/>
        <v/>
      </c>
      <c r="D112" s="279" t="str">
        <f>IFERROR(VLOOKUP($H$2&amp;"_"&amp;$B112,HELPER,COLUMNS($B$12:D112),0),"")</f>
        <v/>
      </c>
      <c r="E112" s="83" t="str">
        <f>IFERROR(VLOOKUP($H$2&amp;"_"&amp;$B112,HELPER,COLUMNS($B$12:E112),0),"")</f>
        <v/>
      </c>
      <c r="F112" s="83" t="str">
        <f>IFERROR(VLOOKUP($H$2&amp;"_"&amp;$B112,HELPER,COLUMNS($B$12:F112),0),"")</f>
        <v/>
      </c>
      <c r="G112" s="83" t="str">
        <f>IFERROR(VLOOKUP($H$2&amp;"_"&amp;$B112,HELPER,COLUMNS($B$12:G112),0),"")</f>
        <v/>
      </c>
      <c r="H112" s="83" t="str">
        <f>IFERROR(VLOOKUP($H$2&amp;"_"&amp;$B112,HELPER,COLUMNS($B$12:H112),0),"")</f>
        <v/>
      </c>
      <c r="I112" s="83" t="str">
        <f>IFERROR(VLOOKUP($H$2&amp;"_"&amp;$B112,HELPER,COLUMNS($B$12:I112),0),"")</f>
        <v/>
      </c>
      <c r="J112" s="83" t="str">
        <f>IFERROR(VLOOKUP($H$2&amp;"_"&amp;$B112,HELPER,COLUMNS($B$12:J112),0),"")</f>
        <v/>
      </c>
      <c r="K112" s="83" t="str">
        <f>IFERROR(VLOOKUP($H$2&amp;"_"&amp;$B112,HELPER,COLUMNS($B$12:K112),0),"")</f>
        <v/>
      </c>
      <c r="L112" s="83" t="str">
        <f>IFERROR(VLOOKUP($H$2&amp;"_"&amp;$B112,HELPER,COLUMNS($B$12:L112),0),"")</f>
        <v/>
      </c>
      <c r="M112" s="83" t="str">
        <f>IFERROR(VLOOKUP($H$2&amp;"_"&amp;$B112,HELPER,COLUMNS($B$12:M112),0),"")</f>
        <v/>
      </c>
      <c r="N112" s="83" t="str">
        <f>IFERROR(VLOOKUP($H$2&amp;"_"&amp;$B112,HELPER,COLUMNS($B$12:N112),0),"")</f>
        <v/>
      </c>
      <c r="O112" s="83" t="str">
        <f>IFERROR(VLOOKUP($H$2&amp;"_"&amp;$B112,HELPER,COLUMNS($B$12:O112),0),"")</f>
        <v/>
      </c>
      <c r="P112" s="83" t="str">
        <f>IFERROR(VLOOKUP($H$2&amp;"_"&amp;$B112,HELPER,COLUMNS($B$12:P112),0),"")</f>
        <v/>
      </c>
      <c r="Q112" s="83" t="str">
        <f>IFERROR(VLOOKUP($H$2&amp;"_"&amp;$B112,HELPER,COLUMNS($B$12:Q112),0),"")</f>
        <v/>
      </c>
      <c r="R112" s="83" t="str">
        <f>IFERROR(VLOOKUP($H$2&amp;"_"&amp;$B112,HELPER,COLUMNS($B$12:R112),0),"")</f>
        <v/>
      </c>
      <c r="S112" s="83" t="str">
        <f>IFERROR(VLOOKUP($H$2&amp;"_"&amp;$B112,HELPER,COLUMNS($B$12:S112),0),"")</f>
        <v/>
      </c>
      <c r="T112" s="83" t="str">
        <f>IFERROR(VLOOKUP($H$2&amp;"_"&amp;$B112,HELPER,COLUMNS($B$12:T112),0),"")</f>
        <v/>
      </c>
      <c r="U112" s="83" t="str">
        <f>IFERROR(VLOOKUP($H$2&amp;"_"&amp;$B112,HELPER,COLUMNS($B$12:U112),0),"")</f>
        <v/>
      </c>
      <c r="V112" s="83" t="str">
        <f>IFERROR(VLOOKUP($H$2&amp;"_"&amp;$B112,HELPER,COLUMNS($B$12:V112),0),"")</f>
        <v/>
      </c>
      <c r="W112" s="83" t="str">
        <f>IFERROR(VLOOKUP($H$2&amp;"_"&amp;$B112,HELPER,COLUMNS($B$12:W112),0),"")</f>
        <v/>
      </c>
      <c r="X112" s="83" t="str">
        <f>IFERROR(VLOOKUP($H$2&amp;"_"&amp;$B112,HELPER,COLUMNS($B$12:X112),0),"")</f>
        <v/>
      </c>
      <c r="Y112" s="83" t="str">
        <f>IFERROR(VLOOKUP($H$2&amp;"_"&amp;$B112,HELPER,COLUMNS($B$12:Y112),0),"")</f>
        <v/>
      </c>
      <c r="Z112" s="83" t="str">
        <f>IFERROR(VLOOKUP($H$2&amp;"_"&amp;$B112,HELPER,COLUMNS($B$12:Z112),0),"")</f>
        <v/>
      </c>
      <c r="AA112" s="83" t="str">
        <f>IFERROR(VLOOKUP($H$2&amp;"_"&amp;$B112,HELPER,COLUMNS($B$12:AA112),0),"")</f>
        <v/>
      </c>
      <c r="AB112" s="83" t="str">
        <f>IFERROR(VLOOKUP($H$2&amp;"_"&amp;$B112,HELPER,COLUMNS($B$12:AB112),0),"")</f>
        <v/>
      </c>
      <c r="AC112" s="83" t="str">
        <f>IFERROR(VLOOKUP($H$2&amp;"_"&amp;$B112,HELPER,COLUMNS($B$12:AC112),0),"")</f>
        <v/>
      </c>
      <c r="AD112" s="83" t="str">
        <f>IFERROR(VLOOKUP($H$2&amp;"_"&amp;$B112,HELPER,COLUMNS($B$12:AD112),0),"")</f>
        <v/>
      </c>
      <c r="AE112" s="83" t="str">
        <f>IFERROR(VLOOKUP($H$2&amp;"_"&amp;$B112,HELPER,COLUMNS($B$12:AE112),0),"")</f>
        <v/>
      </c>
      <c r="AF112" s="83" t="str">
        <f>IFERROR(VLOOKUP($H$2&amp;"_"&amp;$B112,HELPER,COLUMNS($B$12:AF112),0),"")</f>
        <v/>
      </c>
      <c r="AG112" s="83" t="str">
        <f>IFERROR(VLOOKUP($H$2&amp;"_"&amp;$B112,HELPER,COLUMNS($B$12:AG112),0),"")</f>
        <v/>
      </c>
      <c r="AH112" s="83" t="str">
        <f>IFERROR(VLOOKUP($H$2&amp;"_"&amp;$B112,HELPER,COLUMNS($B$12:AH112),0),"")</f>
        <v/>
      </c>
      <c r="AI112" s="83" t="str">
        <f>IFERROR(VLOOKUP($H$2&amp;"_"&amp;$B112,HELPER,COLUMNS($B$12:AI112),0),"")</f>
        <v/>
      </c>
      <c r="AJ112" s="83" t="str">
        <f>IFERROR(VLOOKUP($H$2&amp;"_"&amp;$B112,HELPER,COLUMNS($B$12:AJ112),0),"")</f>
        <v/>
      </c>
      <c r="AK112" s="83" t="str">
        <f>IFERROR(VLOOKUP($H$2&amp;"_"&amp;$B112,HELPER,COLUMNS($B$12:AK112),0),"")</f>
        <v/>
      </c>
      <c r="AL112" s="83" t="str">
        <f>IFERROR(VLOOKUP($H$2&amp;"_"&amp;$B112,HELPER,COLUMNS($B$12:AL112),0),"")</f>
        <v/>
      </c>
      <c r="AM112" s="83" t="str">
        <f>IFERROR(VLOOKUP($H$2&amp;"_"&amp;$B112,HELPER,COLUMNS($B$12:AM112),0),"")</f>
        <v/>
      </c>
      <c r="AN112" s="83" t="str">
        <f>IFERROR(VLOOKUP($H$2&amp;"_"&amp;$B112,HELPER,COLUMNS($B$12:AN112),0),"")</f>
        <v/>
      </c>
      <c r="AO112" s="83" t="str">
        <f>IFERROR(VLOOKUP($H$2&amp;"_"&amp;$B112,HELPER,COLUMNS($B$12:AO112),0),"")</f>
        <v/>
      </c>
      <c r="AP112" s="83" t="str">
        <f>IFERROR(VLOOKUP($H$2&amp;"_"&amp;$B112,HELPER,COLUMNS($B$12:AP112),0),"")</f>
        <v/>
      </c>
      <c r="AQ112" s="83" t="str">
        <f>IFERROR(VLOOKUP($H$2&amp;"_"&amp;$B112,HELPER,COLUMNS($B$12:AQ112),0),"")</f>
        <v/>
      </c>
      <c r="AR112" s="83" t="str">
        <f>IFERROR(VLOOKUP($H$2&amp;"_"&amp;$B112,HELPER,COLUMNS($B$12:AR112),0),"")</f>
        <v/>
      </c>
      <c r="AS112" s="83" t="str">
        <f>IFERROR(VLOOKUP($H$2&amp;"_"&amp;$B112,HELPER,COLUMNS($B$12:AS112),0),"")</f>
        <v/>
      </c>
      <c r="AT112" s="83" t="str">
        <f>IFERROR(VLOOKUP($H$2&amp;"_"&amp;$B112,HELPER,COLUMNS($B$12:AT112),0),"")</f>
        <v/>
      </c>
      <c r="AU112" s="83" t="str">
        <f>IFERROR(VLOOKUP($H$2&amp;"_"&amp;$B112,HELPER,COLUMNS($B$12:AU112),0),"")</f>
        <v/>
      </c>
      <c r="AV112" s="83" t="str">
        <f>IFERROR(VLOOKUP($H$2&amp;"_"&amp;$B112,HELPER,COLUMNS($B$12:AV112),0),"")</f>
        <v/>
      </c>
      <c r="AW112" s="83" t="str">
        <f>IFERROR(VLOOKUP($H$2&amp;"_"&amp;$B112,HELPER,COLUMNS($B$12:AW112),0),"")</f>
        <v/>
      </c>
      <c r="AX112" s="197" t="str">
        <f t="shared" si="29"/>
        <v/>
      </c>
    </row>
    <row r="113" spans="1:50" x14ac:dyDescent="0.3">
      <c r="A113" s="37">
        <f t="shared" si="28"/>
        <v>0</v>
      </c>
      <c r="B113" s="210">
        <v>102</v>
      </c>
      <c r="C113" s="433" t="str">
        <f t="shared" si="30"/>
        <v/>
      </c>
      <c r="D113" s="279" t="str">
        <f>IFERROR(VLOOKUP($H$2&amp;"_"&amp;$B113,HELPER,COLUMNS($B$12:D113),0),"")</f>
        <v/>
      </c>
      <c r="E113" s="83" t="str">
        <f>IFERROR(VLOOKUP($H$2&amp;"_"&amp;$B113,HELPER,COLUMNS($B$12:E113),0),"")</f>
        <v/>
      </c>
      <c r="F113" s="83" t="str">
        <f>IFERROR(VLOOKUP($H$2&amp;"_"&amp;$B113,HELPER,COLUMNS($B$12:F113),0),"")</f>
        <v/>
      </c>
      <c r="G113" s="83" t="str">
        <f>IFERROR(VLOOKUP($H$2&amp;"_"&amp;$B113,HELPER,COLUMNS($B$12:G113),0),"")</f>
        <v/>
      </c>
      <c r="H113" s="83" t="str">
        <f>IFERROR(VLOOKUP($H$2&amp;"_"&amp;$B113,HELPER,COLUMNS($B$12:H113),0),"")</f>
        <v/>
      </c>
      <c r="I113" s="83" t="str">
        <f>IFERROR(VLOOKUP($H$2&amp;"_"&amp;$B113,HELPER,COLUMNS($B$12:I113),0),"")</f>
        <v/>
      </c>
      <c r="J113" s="83" t="str">
        <f>IFERROR(VLOOKUP($H$2&amp;"_"&amp;$B113,HELPER,COLUMNS($B$12:J113),0),"")</f>
        <v/>
      </c>
      <c r="K113" s="83" t="str">
        <f>IFERROR(VLOOKUP($H$2&amp;"_"&amp;$B113,HELPER,COLUMNS($B$12:K113),0),"")</f>
        <v/>
      </c>
      <c r="L113" s="83" t="str">
        <f>IFERROR(VLOOKUP($H$2&amp;"_"&amp;$B113,HELPER,COLUMNS($B$12:L113),0),"")</f>
        <v/>
      </c>
      <c r="M113" s="83" t="str">
        <f>IFERROR(VLOOKUP($H$2&amp;"_"&amp;$B113,HELPER,COLUMNS($B$12:M113),0),"")</f>
        <v/>
      </c>
      <c r="N113" s="83" t="str">
        <f>IFERROR(VLOOKUP($H$2&amp;"_"&amp;$B113,HELPER,COLUMNS($B$12:N113),0),"")</f>
        <v/>
      </c>
      <c r="O113" s="83" t="str">
        <f>IFERROR(VLOOKUP($H$2&amp;"_"&amp;$B113,HELPER,COLUMNS($B$12:O113),0),"")</f>
        <v/>
      </c>
      <c r="P113" s="83" t="str">
        <f>IFERROR(VLOOKUP($H$2&amp;"_"&amp;$B113,HELPER,COLUMNS($B$12:P113),0),"")</f>
        <v/>
      </c>
      <c r="Q113" s="83" t="str">
        <f>IFERROR(VLOOKUP($H$2&amp;"_"&amp;$B113,HELPER,COLUMNS($B$12:Q113),0),"")</f>
        <v/>
      </c>
      <c r="R113" s="83" t="str">
        <f>IFERROR(VLOOKUP($H$2&amp;"_"&amp;$B113,HELPER,COLUMNS($B$12:R113),0),"")</f>
        <v/>
      </c>
      <c r="S113" s="83" t="str">
        <f>IFERROR(VLOOKUP($H$2&amp;"_"&amp;$B113,HELPER,COLUMNS($B$12:S113),0),"")</f>
        <v/>
      </c>
      <c r="T113" s="83" t="str">
        <f>IFERROR(VLOOKUP($H$2&amp;"_"&amp;$B113,HELPER,COLUMNS($B$12:T113),0),"")</f>
        <v/>
      </c>
      <c r="U113" s="83" t="str">
        <f>IFERROR(VLOOKUP($H$2&amp;"_"&amp;$B113,HELPER,COLUMNS($B$12:U113),0),"")</f>
        <v/>
      </c>
      <c r="V113" s="83" t="str">
        <f>IFERROR(VLOOKUP($H$2&amp;"_"&amp;$B113,HELPER,COLUMNS($B$12:V113),0),"")</f>
        <v/>
      </c>
      <c r="W113" s="83" t="str">
        <f>IFERROR(VLOOKUP($H$2&amp;"_"&amp;$B113,HELPER,COLUMNS($B$12:W113),0),"")</f>
        <v/>
      </c>
      <c r="X113" s="83" t="str">
        <f>IFERROR(VLOOKUP($H$2&amp;"_"&amp;$B113,HELPER,COLUMNS($B$12:X113),0),"")</f>
        <v/>
      </c>
      <c r="Y113" s="83" t="str">
        <f>IFERROR(VLOOKUP($H$2&amp;"_"&amp;$B113,HELPER,COLUMNS($B$12:Y113),0),"")</f>
        <v/>
      </c>
      <c r="Z113" s="83" t="str">
        <f>IFERROR(VLOOKUP($H$2&amp;"_"&amp;$B113,HELPER,COLUMNS($B$12:Z113),0),"")</f>
        <v/>
      </c>
      <c r="AA113" s="83" t="str">
        <f>IFERROR(VLOOKUP($H$2&amp;"_"&amp;$B113,HELPER,COLUMNS($B$12:AA113),0),"")</f>
        <v/>
      </c>
      <c r="AB113" s="83" t="str">
        <f>IFERROR(VLOOKUP($H$2&amp;"_"&amp;$B113,HELPER,COLUMNS($B$12:AB113),0),"")</f>
        <v/>
      </c>
      <c r="AC113" s="83" t="str">
        <f>IFERROR(VLOOKUP($H$2&amp;"_"&amp;$B113,HELPER,COLUMNS($B$12:AC113),0),"")</f>
        <v/>
      </c>
      <c r="AD113" s="83" t="str">
        <f>IFERROR(VLOOKUP($H$2&amp;"_"&amp;$B113,HELPER,COLUMNS($B$12:AD113),0),"")</f>
        <v/>
      </c>
      <c r="AE113" s="83" t="str">
        <f>IFERROR(VLOOKUP($H$2&amp;"_"&amp;$B113,HELPER,COLUMNS($B$12:AE113),0),"")</f>
        <v/>
      </c>
      <c r="AF113" s="83" t="str">
        <f>IFERROR(VLOOKUP($H$2&amp;"_"&amp;$B113,HELPER,COLUMNS($B$12:AF113),0),"")</f>
        <v/>
      </c>
      <c r="AG113" s="83" t="str">
        <f>IFERROR(VLOOKUP($H$2&amp;"_"&amp;$B113,HELPER,COLUMNS($B$12:AG113),0),"")</f>
        <v/>
      </c>
      <c r="AH113" s="83" t="str">
        <f>IFERROR(VLOOKUP($H$2&amp;"_"&amp;$B113,HELPER,COLUMNS($B$12:AH113),0),"")</f>
        <v/>
      </c>
      <c r="AI113" s="83" t="str">
        <f>IFERROR(VLOOKUP($H$2&amp;"_"&amp;$B113,HELPER,COLUMNS($B$12:AI113),0),"")</f>
        <v/>
      </c>
      <c r="AJ113" s="83" t="str">
        <f>IFERROR(VLOOKUP($H$2&amp;"_"&amp;$B113,HELPER,COLUMNS($B$12:AJ113),0),"")</f>
        <v/>
      </c>
      <c r="AK113" s="83" t="str">
        <f>IFERROR(VLOOKUP($H$2&amp;"_"&amp;$B113,HELPER,COLUMNS($B$12:AK113),0),"")</f>
        <v/>
      </c>
      <c r="AL113" s="83" t="str">
        <f>IFERROR(VLOOKUP($H$2&amp;"_"&amp;$B113,HELPER,COLUMNS($B$12:AL113),0),"")</f>
        <v/>
      </c>
      <c r="AM113" s="83" t="str">
        <f>IFERROR(VLOOKUP($H$2&amp;"_"&amp;$B113,HELPER,COLUMNS($B$12:AM113),0),"")</f>
        <v/>
      </c>
      <c r="AN113" s="83" t="str">
        <f>IFERROR(VLOOKUP($H$2&amp;"_"&amp;$B113,HELPER,COLUMNS($B$12:AN113),0),"")</f>
        <v/>
      </c>
      <c r="AO113" s="83" t="str">
        <f>IFERROR(VLOOKUP($H$2&amp;"_"&amp;$B113,HELPER,COLUMNS($B$12:AO113),0),"")</f>
        <v/>
      </c>
      <c r="AP113" s="83" t="str">
        <f>IFERROR(VLOOKUP($H$2&amp;"_"&amp;$B113,HELPER,COLUMNS($B$12:AP113),0),"")</f>
        <v/>
      </c>
      <c r="AQ113" s="83" t="str">
        <f>IFERROR(VLOOKUP($H$2&amp;"_"&amp;$B113,HELPER,COLUMNS($B$12:AQ113),0),"")</f>
        <v/>
      </c>
      <c r="AR113" s="83" t="str">
        <f>IFERROR(VLOOKUP($H$2&amp;"_"&amp;$B113,HELPER,COLUMNS($B$12:AR113),0),"")</f>
        <v/>
      </c>
      <c r="AS113" s="83" t="str">
        <f>IFERROR(VLOOKUP($H$2&amp;"_"&amp;$B113,HELPER,COLUMNS($B$12:AS113),0),"")</f>
        <v/>
      </c>
      <c r="AT113" s="83" t="str">
        <f>IFERROR(VLOOKUP($H$2&amp;"_"&amp;$B113,HELPER,COLUMNS($B$12:AT113),0),"")</f>
        <v/>
      </c>
      <c r="AU113" s="83" t="str">
        <f>IFERROR(VLOOKUP($H$2&amp;"_"&amp;$B113,HELPER,COLUMNS($B$12:AU113),0),"")</f>
        <v/>
      </c>
      <c r="AV113" s="83" t="str">
        <f>IFERROR(VLOOKUP($H$2&amp;"_"&amp;$B113,HELPER,COLUMNS($B$12:AV113),0),"")</f>
        <v/>
      </c>
      <c r="AW113" s="83" t="str">
        <f>IFERROR(VLOOKUP($H$2&amp;"_"&amp;$B113,HELPER,COLUMNS($B$12:AW113),0),"")</f>
        <v/>
      </c>
      <c r="AX113" s="197" t="str">
        <f t="shared" si="29"/>
        <v/>
      </c>
    </row>
    <row r="114" spans="1:50" x14ac:dyDescent="0.3">
      <c r="A114" s="37">
        <f t="shared" si="28"/>
        <v>0</v>
      </c>
      <c r="B114" s="210">
        <v>103</v>
      </c>
      <c r="C114" s="433" t="str">
        <f t="shared" si="30"/>
        <v/>
      </c>
      <c r="D114" s="279" t="str">
        <f>IFERROR(VLOOKUP($H$2&amp;"_"&amp;$B114,HELPER,COLUMNS($B$12:D114),0),"")</f>
        <v/>
      </c>
      <c r="E114" s="83" t="str">
        <f>IFERROR(VLOOKUP($H$2&amp;"_"&amp;$B114,HELPER,COLUMNS($B$12:E114),0),"")</f>
        <v/>
      </c>
      <c r="F114" s="83" t="str">
        <f>IFERROR(VLOOKUP($H$2&amp;"_"&amp;$B114,HELPER,COLUMNS($B$12:F114),0),"")</f>
        <v/>
      </c>
      <c r="G114" s="83" t="str">
        <f>IFERROR(VLOOKUP($H$2&amp;"_"&amp;$B114,HELPER,COLUMNS($B$12:G114),0),"")</f>
        <v/>
      </c>
      <c r="H114" s="83" t="str">
        <f>IFERROR(VLOOKUP($H$2&amp;"_"&amp;$B114,HELPER,COLUMNS($B$12:H114),0),"")</f>
        <v/>
      </c>
      <c r="I114" s="83" t="str">
        <f>IFERROR(VLOOKUP($H$2&amp;"_"&amp;$B114,HELPER,COLUMNS($B$12:I114),0),"")</f>
        <v/>
      </c>
      <c r="J114" s="83" t="str">
        <f>IFERROR(VLOOKUP($H$2&amp;"_"&amp;$B114,HELPER,COLUMNS($B$12:J114),0),"")</f>
        <v/>
      </c>
      <c r="K114" s="83" t="str">
        <f>IFERROR(VLOOKUP($H$2&amp;"_"&amp;$B114,HELPER,COLUMNS($B$12:K114),0),"")</f>
        <v/>
      </c>
      <c r="L114" s="83" t="str">
        <f>IFERROR(VLOOKUP($H$2&amp;"_"&amp;$B114,HELPER,COLUMNS($B$12:L114),0),"")</f>
        <v/>
      </c>
      <c r="M114" s="83" t="str">
        <f>IFERROR(VLOOKUP($H$2&amp;"_"&amp;$B114,HELPER,COLUMNS($B$12:M114),0),"")</f>
        <v/>
      </c>
      <c r="N114" s="83" t="str">
        <f>IFERROR(VLOOKUP($H$2&amp;"_"&amp;$B114,HELPER,COLUMNS($B$12:N114),0),"")</f>
        <v/>
      </c>
      <c r="O114" s="83" t="str">
        <f>IFERROR(VLOOKUP($H$2&amp;"_"&amp;$B114,HELPER,COLUMNS($B$12:O114),0),"")</f>
        <v/>
      </c>
      <c r="P114" s="83" t="str">
        <f>IFERROR(VLOOKUP($H$2&amp;"_"&amp;$B114,HELPER,COLUMNS($B$12:P114),0),"")</f>
        <v/>
      </c>
      <c r="Q114" s="83" t="str">
        <f>IFERROR(VLOOKUP($H$2&amp;"_"&amp;$B114,HELPER,COLUMNS($B$12:Q114),0),"")</f>
        <v/>
      </c>
      <c r="R114" s="83" t="str">
        <f>IFERROR(VLOOKUP($H$2&amp;"_"&amp;$B114,HELPER,COLUMNS($B$12:R114),0),"")</f>
        <v/>
      </c>
      <c r="S114" s="83" t="str">
        <f>IFERROR(VLOOKUP($H$2&amp;"_"&amp;$B114,HELPER,COLUMNS($B$12:S114),0),"")</f>
        <v/>
      </c>
      <c r="T114" s="83" t="str">
        <f>IFERROR(VLOOKUP($H$2&amp;"_"&amp;$B114,HELPER,COLUMNS($B$12:T114),0),"")</f>
        <v/>
      </c>
      <c r="U114" s="83" t="str">
        <f>IFERROR(VLOOKUP($H$2&amp;"_"&amp;$B114,HELPER,COLUMNS($B$12:U114),0),"")</f>
        <v/>
      </c>
      <c r="V114" s="83" t="str">
        <f>IFERROR(VLOOKUP($H$2&amp;"_"&amp;$B114,HELPER,COLUMNS($B$12:V114),0),"")</f>
        <v/>
      </c>
      <c r="W114" s="83" t="str">
        <f>IFERROR(VLOOKUP($H$2&amp;"_"&amp;$B114,HELPER,COLUMNS($B$12:W114),0),"")</f>
        <v/>
      </c>
      <c r="X114" s="83" t="str">
        <f>IFERROR(VLOOKUP($H$2&amp;"_"&amp;$B114,HELPER,COLUMNS($B$12:X114),0),"")</f>
        <v/>
      </c>
      <c r="Y114" s="83" t="str">
        <f>IFERROR(VLOOKUP($H$2&amp;"_"&amp;$B114,HELPER,COLUMNS($B$12:Y114),0),"")</f>
        <v/>
      </c>
      <c r="Z114" s="83" t="str">
        <f>IFERROR(VLOOKUP($H$2&amp;"_"&amp;$B114,HELPER,COLUMNS($B$12:Z114),0),"")</f>
        <v/>
      </c>
      <c r="AA114" s="83" t="str">
        <f>IFERROR(VLOOKUP($H$2&amp;"_"&amp;$B114,HELPER,COLUMNS($B$12:AA114),0),"")</f>
        <v/>
      </c>
      <c r="AB114" s="83" t="str">
        <f>IFERROR(VLOOKUP($H$2&amp;"_"&amp;$B114,HELPER,COLUMNS($B$12:AB114),0),"")</f>
        <v/>
      </c>
      <c r="AC114" s="83" t="str">
        <f>IFERROR(VLOOKUP($H$2&amp;"_"&amp;$B114,HELPER,COLUMNS($B$12:AC114),0),"")</f>
        <v/>
      </c>
      <c r="AD114" s="83" t="str">
        <f>IFERROR(VLOOKUP($H$2&amp;"_"&amp;$B114,HELPER,COLUMNS($B$12:AD114),0),"")</f>
        <v/>
      </c>
      <c r="AE114" s="83" t="str">
        <f>IFERROR(VLOOKUP($H$2&amp;"_"&amp;$B114,HELPER,COLUMNS($B$12:AE114),0),"")</f>
        <v/>
      </c>
      <c r="AF114" s="83" t="str">
        <f>IFERROR(VLOOKUP($H$2&amp;"_"&amp;$B114,HELPER,COLUMNS($B$12:AF114),0),"")</f>
        <v/>
      </c>
      <c r="AG114" s="83" t="str">
        <f>IFERROR(VLOOKUP($H$2&amp;"_"&amp;$B114,HELPER,COLUMNS($B$12:AG114),0),"")</f>
        <v/>
      </c>
      <c r="AH114" s="83" t="str">
        <f>IFERROR(VLOOKUP($H$2&amp;"_"&amp;$B114,HELPER,COLUMNS($B$12:AH114),0),"")</f>
        <v/>
      </c>
      <c r="AI114" s="83" t="str">
        <f>IFERROR(VLOOKUP($H$2&amp;"_"&amp;$B114,HELPER,COLUMNS($B$12:AI114),0),"")</f>
        <v/>
      </c>
      <c r="AJ114" s="83" t="str">
        <f>IFERROR(VLOOKUP($H$2&amp;"_"&amp;$B114,HELPER,COLUMNS($B$12:AJ114),0),"")</f>
        <v/>
      </c>
      <c r="AK114" s="83" t="str">
        <f>IFERROR(VLOOKUP($H$2&amp;"_"&amp;$B114,HELPER,COLUMNS($B$12:AK114),0),"")</f>
        <v/>
      </c>
      <c r="AL114" s="83" t="str">
        <f>IFERROR(VLOOKUP($H$2&amp;"_"&amp;$B114,HELPER,COLUMNS($B$12:AL114),0),"")</f>
        <v/>
      </c>
      <c r="AM114" s="83" t="str">
        <f>IFERROR(VLOOKUP($H$2&amp;"_"&amp;$B114,HELPER,COLUMNS($B$12:AM114),0),"")</f>
        <v/>
      </c>
      <c r="AN114" s="83" t="str">
        <f>IFERROR(VLOOKUP($H$2&amp;"_"&amp;$B114,HELPER,COLUMNS($B$12:AN114),0),"")</f>
        <v/>
      </c>
      <c r="AO114" s="83" t="str">
        <f>IFERROR(VLOOKUP($H$2&amp;"_"&amp;$B114,HELPER,COLUMNS($B$12:AO114),0),"")</f>
        <v/>
      </c>
      <c r="AP114" s="83" t="str">
        <f>IFERROR(VLOOKUP($H$2&amp;"_"&amp;$B114,HELPER,COLUMNS($B$12:AP114),0),"")</f>
        <v/>
      </c>
      <c r="AQ114" s="83" t="str">
        <f>IFERROR(VLOOKUP($H$2&amp;"_"&amp;$B114,HELPER,COLUMNS($B$12:AQ114),0),"")</f>
        <v/>
      </c>
      <c r="AR114" s="83" t="str">
        <f>IFERROR(VLOOKUP($H$2&amp;"_"&amp;$B114,HELPER,COLUMNS($B$12:AR114),0),"")</f>
        <v/>
      </c>
      <c r="AS114" s="83" t="str">
        <f>IFERROR(VLOOKUP($H$2&amp;"_"&amp;$B114,HELPER,COLUMNS($B$12:AS114),0),"")</f>
        <v/>
      </c>
      <c r="AT114" s="83" t="str">
        <f>IFERROR(VLOOKUP($H$2&amp;"_"&amp;$B114,HELPER,COLUMNS($B$12:AT114),0),"")</f>
        <v/>
      </c>
      <c r="AU114" s="83" t="str">
        <f>IFERROR(VLOOKUP($H$2&amp;"_"&amp;$B114,HELPER,COLUMNS($B$12:AU114),0),"")</f>
        <v/>
      </c>
      <c r="AV114" s="83" t="str">
        <f>IFERROR(VLOOKUP($H$2&amp;"_"&amp;$B114,HELPER,COLUMNS($B$12:AV114),0),"")</f>
        <v/>
      </c>
      <c r="AW114" s="83" t="str">
        <f>IFERROR(VLOOKUP($H$2&amp;"_"&amp;$B114,HELPER,COLUMNS($B$12:AW114),0),"")</f>
        <v/>
      </c>
      <c r="AX114" s="197" t="str">
        <f t="shared" si="29"/>
        <v/>
      </c>
    </row>
    <row r="115" spans="1:50" x14ac:dyDescent="0.3">
      <c r="A115" s="37">
        <f t="shared" si="28"/>
        <v>0</v>
      </c>
      <c r="B115" s="210">
        <v>104</v>
      </c>
      <c r="C115" s="433" t="str">
        <f t="shared" si="30"/>
        <v/>
      </c>
      <c r="D115" s="279" t="str">
        <f>IFERROR(VLOOKUP($H$2&amp;"_"&amp;$B115,HELPER,COLUMNS($B$12:D115),0),"")</f>
        <v/>
      </c>
      <c r="E115" s="83" t="str">
        <f>IFERROR(VLOOKUP($H$2&amp;"_"&amp;$B115,HELPER,COLUMNS($B$12:E115),0),"")</f>
        <v/>
      </c>
      <c r="F115" s="83" t="str">
        <f>IFERROR(VLOOKUP($H$2&amp;"_"&amp;$B115,HELPER,COLUMNS($B$12:F115),0),"")</f>
        <v/>
      </c>
      <c r="G115" s="83" t="str">
        <f>IFERROR(VLOOKUP($H$2&amp;"_"&amp;$B115,HELPER,COLUMNS($B$12:G115),0),"")</f>
        <v/>
      </c>
      <c r="H115" s="83" t="str">
        <f>IFERROR(VLOOKUP($H$2&amp;"_"&amp;$B115,HELPER,COLUMNS($B$12:H115),0),"")</f>
        <v/>
      </c>
      <c r="I115" s="83" t="str">
        <f>IFERROR(VLOOKUP($H$2&amp;"_"&amp;$B115,HELPER,COLUMNS($B$12:I115),0),"")</f>
        <v/>
      </c>
      <c r="J115" s="83" t="str">
        <f>IFERROR(VLOOKUP($H$2&amp;"_"&amp;$B115,HELPER,COLUMNS($B$12:J115),0),"")</f>
        <v/>
      </c>
      <c r="K115" s="83" t="str">
        <f>IFERROR(VLOOKUP($H$2&amp;"_"&amp;$B115,HELPER,COLUMNS($B$12:K115),0),"")</f>
        <v/>
      </c>
      <c r="L115" s="83" t="str">
        <f>IFERROR(VLOOKUP($H$2&amp;"_"&amp;$B115,HELPER,COLUMNS($B$12:L115),0),"")</f>
        <v/>
      </c>
      <c r="M115" s="83" t="str">
        <f>IFERROR(VLOOKUP($H$2&amp;"_"&amp;$B115,HELPER,COLUMNS($B$12:M115),0),"")</f>
        <v/>
      </c>
      <c r="N115" s="83" t="str">
        <f>IFERROR(VLOOKUP($H$2&amp;"_"&amp;$B115,HELPER,COLUMNS($B$12:N115),0),"")</f>
        <v/>
      </c>
      <c r="O115" s="83" t="str">
        <f>IFERROR(VLOOKUP($H$2&amp;"_"&amp;$B115,HELPER,COLUMNS($B$12:O115),0),"")</f>
        <v/>
      </c>
      <c r="P115" s="83" t="str">
        <f>IFERROR(VLOOKUP($H$2&amp;"_"&amp;$B115,HELPER,COLUMNS($B$12:P115),0),"")</f>
        <v/>
      </c>
      <c r="Q115" s="83" t="str">
        <f>IFERROR(VLOOKUP($H$2&amp;"_"&amp;$B115,HELPER,COLUMNS($B$12:Q115),0),"")</f>
        <v/>
      </c>
      <c r="R115" s="83" t="str">
        <f>IFERROR(VLOOKUP($H$2&amp;"_"&amp;$B115,HELPER,COLUMNS($B$12:R115),0),"")</f>
        <v/>
      </c>
      <c r="S115" s="83" t="str">
        <f>IFERROR(VLOOKUP($H$2&amp;"_"&amp;$B115,HELPER,COLUMNS($B$12:S115),0),"")</f>
        <v/>
      </c>
      <c r="T115" s="83" t="str">
        <f>IFERROR(VLOOKUP($H$2&amp;"_"&amp;$B115,HELPER,COLUMNS($B$12:T115),0),"")</f>
        <v/>
      </c>
      <c r="U115" s="83" t="str">
        <f>IFERROR(VLOOKUP($H$2&amp;"_"&amp;$B115,HELPER,COLUMNS($B$12:U115),0),"")</f>
        <v/>
      </c>
      <c r="V115" s="83" t="str">
        <f>IFERROR(VLOOKUP($H$2&amp;"_"&amp;$B115,HELPER,COLUMNS($B$12:V115),0),"")</f>
        <v/>
      </c>
      <c r="W115" s="83" t="str">
        <f>IFERROR(VLOOKUP($H$2&amp;"_"&amp;$B115,HELPER,COLUMNS($B$12:W115),0),"")</f>
        <v/>
      </c>
      <c r="X115" s="83" t="str">
        <f>IFERROR(VLOOKUP($H$2&amp;"_"&amp;$B115,HELPER,COLUMNS($B$12:X115),0),"")</f>
        <v/>
      </c>
      <c r="Y115" s="83" t="str">
        <f>IFERROR(VLOOKUP($H$2&amp;"_"&amp;$B115,HELPER,COLUMNS($B$12:Y115),0),"")</f>
        <v/>
      </c>
      <c r="Z115" s="83" t="str">
        <f>IFERROR(VLOOKUP($H$2&amp;"_"&amp;$B115,HELPER,COLUMNS($B$12:Z115),0),"")</f>
        <v/>
      </c>
      <c r="AA115" s="83" t="str">
        <f>IFERROR(VLOOKUP($H$2&amp;"_"&amp;$B115,HELPER,COLUMNS($B$12:AA115),0),"")</f>
        <v/>
      </c>
      <c r="AB115" s="83" t="str">
        <f>IFERROR(VLOOKUP($H$2&amp;"_"&amp;$B115,HELPER,COLUMNS($B$12:AB115),0),"")</f>
        <v/>
      </c>
      <c r="AC115" s="83" t="str">
        <f>IFERROR(VLOOKUP($H$2&amp;"_"&amp;$B115,HELPER,COLUMNS($B$12:AC115),0),"")</f>
        <v/>
      </c>
      <c r="AD115" s="83" t="str">
        <f>IFERROR(VLOOKUP($H$2&amp;"_"&amp;$B115,HELPER,COLUMNS($B$12:AD115),0),"")</f>
        <v/>
      </c>
      <c r="AE115" s="83" t="str">
        <f>IFERROR(VLOOKUP($H$2&amp;"_"&amp;$B115,HELPER,COLUMNS($B$12:AE115),0),"")</f>
        <v/>
      </c>
      <c r="AF115" s="83" t="str">
        <f>IFERROR(VLOOKUP($H$2&amp;"_"&amp;$B115,HELPER,COLUMNS($B$12:AF115),0),"")</f>
        <v/>
      </c>
      <c r="AG115" s="83" t="str">
        <f>IFERROR(VLOOKUP($H$2&amp;"_"&amp;$B115,HELPER,COLUMNS($B$12:AG115),0),"")</f>
        <v/>
      </c>
      <c r="AH115" s="83" t="str">
        <f>IFERROR(VLOOKUP($H$2&amp;"_"&amp;$B115,HELPER,COLUMNS($B$12:AH115),0),"")</f>
        <v/>
      </c>
      <c r="AI115" s="83" t="str">
        <f>IFERROR(VLOOKUP($H$2&amp;"_"&amp;$B115,HELPER,COLUMNS($B$12:AI115),0),"")</f>
        <v/>
      </c>
      <c r="AJ115" s="83" t="str">
        <f>IFERROR(VLOOKUP($H$2&amp;"_"&amp;$B115,HELPER,COLUMNS($B$12:AJ115),0),"")</f>
        <v/>
      </c>
      <c r="AK115" s="83" t="str">
        <f>IFERROR(VLOOKUP($H$2&amp;"_"&amp;$B115,HELPER,COLUMNS($B$12:AK115),0),"")</f>
        <v/>
      </c>
      <c r="AL115" s="83" t="str">
        <f>IFERROR(VLOOKUP($H$2&amp;"_"&amp;$B115,HELPER,COLUMNS($B$12:AL115),0),"")</f>
        <v/>
      </c>
      <c r="AM115" s="83" t="str">
        <f>IFERROR(VLOOKUP($H$2&amp;"_"&amp;$B115,HELPER,COLUMNS($B$12:AM115),0),"")</f>
        <v/>
      </c>
      <c r="AN115" s="83" t="str">
        <f>IFERROR(VLOOKUP($H$2&amp;"_"&amp;$B115,HELPER,COLUMNS($B$12:AN115),0),"")</f>
        <v/>
      </c>
      <c r="AO115" s="83" t="str">
        <f>IFERROR(VLOOKUP($H$2&amp;"_"&amp;$B115,HELPER,COLUMNS($B$12:AO115),0),"")</f>
        <v/>
      </c>
      <c r="AP115" s="83" t="str">
        <f>IFERROR(VLOOKUP($H$2&amp;"_"&amp;$B115,HELPER,COLUMNS($B$12:AP115),0),"")</f>
        <v/>
      </c>
      <c r="AQ115" s="83" t="str">
        <f>IFERROR(VLOOKUP($H$2&amp;"_"&amp;$B115,HELPER,COLUMNS($B$12:AQ115),0),"")</f>
        <v/>
      </c>
      <c r="AR115" s="83" t="str">
        <f>IFERROR(VLOOKUP($H$2&amp;"_"&amp;$B115,HELPER,COLUMNS($B$12:AR115),0),"")</f>
        <v/>
      </c>
      <c r="AS115" s="83" t="str">
        <f>IFERROR(VLOOKUP($H$2&amp;"_"&amp;$B115,HELPER,COLUMNS($B$12:AS115),0),"")</f>
        <v/>
      </c>
      <c r="AT115" s="83" t="str">
        <f>IFERROR(VLOOKUP($H$2&amp;"_"&amp;$B115,HELPER,COLUMNS($B$12:AT115),0),"")</f>
        <v/>
      </c>
      <c r="AU115" s="83" t="str">
        <f>IFERROR(VLOOKUP($H$2&amp;"_"&amp;$B115,HELPER,COLUMNS($B$12:AU115),0),"")</f>
        <v/>
      </c>
      <c r="AV115" s="83" t="str">
        <f>IFERROR(VLOOKUP($H$2&amp;"_"&amp;$B115,HELPER,COLUMNS($B$12:AV115),0),"")</f>
        <v/>
      </c>
      <c r="AW115" s="83" t="str">
        <f>IFERROR(VLOOKUP($H$2&amp;"_"&amp;$B115,HELPER,COLUMNS($B$12:AW115),0),"")</f>
        <v/>
      </c>
      <c r="AX115" s="197" t="str">
        <f t="shared" si="29"/>
        <v/>
      </c>
    </row>
    <row r="116" spans="1:50" x14ac:dyDescent="0.3">
      <c r="A116" s="37">
        <f t="shared" si="28"/>
        <v>0</v>
      </c>
      <c r="B116" s="210">
        <v>105</v>
      </c>
      <c r="C116" s="433" t="str">
        <f t="shared" si="30"/>
        <v/>
      </c>
      <c r="D116" s="279" t="str">
        <f>IFERROR(VLOOKUP($H$2&amp;"_"&amp;$B116,HELPER,COLUMNS($B$12:D116),0),"")</f>
        <v/>
      </c>
      <c r="E116" s="83" t="str">
        <f>IFERROR(VLOOKUP($H$2&amp;"_"&amp;$B116,HELPER,COLUMNS($B$12:E116),0),"")</f>
        <v/>
      </c>
      <c r="F116" s="83" t="str">
        <f>IFERROR(VLOOKUP($H$2&amp;"_"&amp;$B116,HELPER,COLUMNS($B$12:F116),0),"")</f>
        <v/>
      </c>
      <c r="G116" s="83" t="str">
        <f>IFERROR(VLOOKUP($H$2&amp;"_"&amp;$B116,HELPER,COLUMNS($B$12:G116),0),"")</f>
        <v/>
      </c>
      <c r="H116" s="83" t="str">
        <f>IFERROR(VLOOKUP($H$2&amp;"_"&amp;$B116,HELPER,COLUMNS($B$12:H116),0),"")</f>
        <v/>
      </c>
      <c r="I116" s="83" t="str">
        <f>IFERROR(VLOOKUP($H$2&amp;"_"&amp;$B116,HELPER,COLUMNS($B$12:I116),0),"")</f>
        <v/>
      </c>
      <c r="J116" s="83" t="str">
        <f>IFERROR(VLOOKUP($H$2&amp;"_"&amp;$B116,HELPER,COLUMNS($B$12:J116),0),"")</f>
        <v/>
      </c>
      <c r="K116" s="83" t="str">
        <f>IFERROR(VLOOKUP($H$2&amp;"_"&amp;$B116,HELPER,COLUMNS($B$12:K116),0),"")</f>
        <v/>
      </c>
      <c r="L116" s="83" t="str">
        <f>IFERROR(VLOOKUP($H$2&amp;"_"&amp;$B116,HELPER,COLUMNS($B$12:L116),0),"")</f>
        <v/>
      </c>
      <c r="M116" s="83" t="str">
        <f>IFERROR(VLOOKUP($H$2&amp;"_"&amp;$B116,HELPER,COLUMNS($B$12:M116),0),"")</f>
        <v/>
      </c>
      <c r="N116" s="83" t="str">
        <f>IFERROR(VLOOKUP($H$2&amp;"_"&amp;$B116,HELPER,COLUMNS($B$12:N116),0),"")</f>
        <v/>
      </c>
      <c r="O116" s="83" t="str">
        <f>IFERROR(VLOOKUP($H$2&amp;"_"&amp;$B116,HELPER,COLUMNS($B$12:O116),0),"")</f>
        <v/>
      </c>
      <c r="P116" s="83" t="str">
        <f>IFERROR(VLOOKUP($H$2&amp;"_"&amp;$B116,HELPER,COLUMNS($B$12:P116),0),"")</f>
        <v/>
      </c>
      <c r="Q116" s="83" t="str">
        <f>IFERROR(VLOOKUP($H$2&amp;"_"&amp;$B116,HELPER,COLUMNS($B$12:Q116),0),"")</f>
        <v/>
      </c>
      <c r="R116" s="83" t="str">
        <f>IFERROR(VLOOKUP($H$2&amp;"_"&amp;$B116,HELPER,COLUMNS($B$12:R116),0),"")</f>
        <v/>
      </c>
      <c r="S116" s="83" t="str">
        <f>IFERROR(VLOOKUP($H$2&amp;"_"&amp;$B116,HELPER,COLUMNS($B$12:S116),0),"")</f>
        <v/>
      </c>
      <c r="T116" s="83" t="str">
        <f>IFERROR(VLOOKUP($H$2&amp;"_"&amp;$B116,HELPER,COLUMNS($B$12:T116),0),"")</f>
        <v/>
      </c>
      <c r="U116" s="83" t="str">
        <f>IFERROR(VLOOKUP($H$2&amp;"_"&amp;$B116,HELPER,COLUMNS($B$12:U116),0),"")</f>
        <v/>
      </c>
      <c r="V116" s="83" t="str">
        <f>IFERROR(VLOOKUP($H$2&amp;"_"&amp;$B116,HELPER,COLUMNS($B$12:V116),0),"")</f>
        <v/>
      </c>
      <c r="W116" s="83" t="str">
        <f>IFERROR(VLOOKUP($H$2&amp;"_"&amp;$B116,HELPER,COLUMNS($B$12:W116),0),"")</f>
        <v/>
      </c>
      <c r="X116" s="83" t="str">
        <f>IFERROR(VLOOKUP($H$2&amp;"_"&amp;$B116,HELPER,COLUMNS($B$12:X116),0),"")</f>
        <v/>
      </c>
      <c r="Y116" s="83" t="str">
        <f>IFERROR(VLOOKUP($H$2&amp;"_"&amp;$B116,HELPER,COLUMNS($B$12:Y116),0),"")</f>
        <v/>
      </c>
      <c r="Z116" s="83" t="str">
        <f>IFERROR(VLOOKUP($H$2&amp;"_"&amp;$B116,HELPER,COLUMNS($B$12:Z116),0),"")</f>
        <v/>
      </c>
      <c r="AA116" s="83" t="str">
        <f>IFERROR(VLOOKUP($H$2&amp;"_"&amp;$B116,HELPER,COLUMNS($B$12:AA116),0),"")</f>
        <v/>
      </c>
      <c r="AB116" s="83" t="str">
        <f>IFERROR(VLOOKUP($H$2&amp;"_"&amp;$B116,HELPER,COLUMNS($B$12:AB116),0),"")</f>
        <v/>
      </c>
      <c r="AC116" s="83" t="str">
        <f>IFERROR(VLOOKUP($H$2&amp;"_"&amp;$B116,HELPER,COLUMNS($B$12:AC116),0),"")</f>
        <v/>
      </c>
      <c r="AD116" s="83" t="str">
        <f>IFERROR(VLOOKUP($H$2&amp;"_"&amp;$B116,HELPER,COLUMNS($B$12:AD116),0),"")</f>
        <v/>
      </c>
      <c r="AE116" s="83" t="str">
        <f>IFERROR(VLOOKUP($H$2&amp;"_"&amp;$B116,HELPER,COLUMNS($B$12:AE116),0),"")</f>
        <v/>
      </c>
      <c r="AF116" s="83" t="str">
        <f>IFERROR(VLOOKUP($H$2&amp;"_"&amp;$B116,HELPER,COLUMNS($B$12:AF116),0),"")</f>
        <v/>
      </c>
      <c r="AG116" s="83" t="str">
        <f>IFERROR(VLOOKUP($H$2&amp;"_"&amp;$B116,HELPER,COLUMNS($B$12:AG116),0),"")</f>
        <v/>
      </c>
      <c r="AH116" s="83" t="str">
        <f>IFERROR(VLOOKUP($H$2&amp;"_"&amp;$B116,HELPER,COLUMNS($B$12:AH116),0),"")</f>
        <v/>
      </c>
      <c r="AI116" s="83" t="str">
        <f>IFERROR(VLOOKUP($H$2&amp;"_"&amp;$B116,HELPER,COLUMNS($B$12:AI116),0),"")</f>
        <v/>
      </c>
      <c r="AJ116" s="83" t="str">
        <f>IFERROR(VLOOKUP($H$2&amp;"_"&amp;$B116,HELPER,COLUMNS($B$12:AJ116),0),"")</f>
        <v/>
      </c>
      <c r="AK116" s="83" t="str">
        <f>IFERROR(VLOOKUP($H$2&amp;"_"&amp;$B116,HELPER,COLUMNS($B$12:AK116),0),"")</f>
        <v/>
      </c>
      <c r="AL116" s="83" t="str">
        <f>IFERROR(VLOOKUP($H$2&amp;"_"&amp;$B116,HELPER,COLUMNS($B$12:AL116),0),"")</f>
        <v/>
      </c>
      <c r="AM116" s="83" t="str">
        <f>IFERROR(VLOOKUP($H$2&amp;"_"&amp;$B116,HELPER,COLUMNS($B$12:AM116),0),"")</f>
        <v/>
      </c>
      <c r="AN116" s="83" t="str">
        <f>IFERROR(VLOOKUP($H$2&amp;"_"&amp;$B116,HELPER,COLUMNS($B$12:AN116),0),"")</f>
        <v/>
      </c>
      <c r="AO116" s="83" t="str">
        <f>IFERROR(VLOOKUP($H$2&amp;"_"&amp;$B116,HELPER,COLUMNS($B$12:AO116),0),"")</f>
        <v/>
      </c>
      <c r="AP116" s="83" t="str">
        <f>IFERROR(VLOOKUP($H$2&amp;"_"&amp;$B116,HELPER,COLUMNS($B$12:AP116),0),"")</f>
        <v/>
      </c>
      <c r="AQ116" s="83" t="str">
        <f>IFERROR(VLOOKUP($H$2&amp;"_"&amp;$B116,HELPER,COLUMNS($B$12:AQ116),0),"")</f>
        <v/>
      </c>
      <c r="AR116" s="83" t="str">
        <f>IFERROR(VLOOKUP($H$2&amp;"_"&amp;$B116,HELPER,COLUMNS($B$12:AR116),0),"")</f>
        <v/>
      </c>
      <c r="AS116" s="83" t="str">
        <f>IFERROR(VLOOKUP($H$2&amp;"_"&amp;$B116,HELPER,COLUMNS($B$12:AS116),0),"")</f>
        <v/>
      </c>
      <c r="AT116" s="83" t="str">
        <f>IFERROR(VLOOKUP($H$2&amp;"_"&amp;$B116,HELPER,COLUMNS($B$12:AT116),0),"")</f>
        <v/>
      </c>
      <c r="AU116" s="83" t="str">
        <f>IFERROR(VLOOKUP($H$2&amp;"_"&amp;$B116,HELPER,COLUMNS($B$12:AU116),0),"")</f>
        <v/>
      </c>
      <c r="AV116" s="83" t="str">
        <f>IFERROR(VLOOKUP($H$2&amp;"_"&amp;$B116,HELPER,COLUMNS($B$12:AV116),0),"")</f>
        <v/>
      </c>
      <c r="AW116" s="83" t="str">
        <f>IFERROR(VLOOKUP($H$2&amp;"_"&amp;$B116,HELPER,COLUMNS($B$12:AW116),0),"")</f>
        <v/>
      </c>
      <c r="AX116" s="197" t="str">
        <f t="shared" si="29"/>
        <v/>
      </c>
    </row>
    <row r="117" spans="1:50" x14ac:dyDescent="0.3">
      <c r="A117" s="37">
        <f t="shared" si="28"/>
        <v>0</v>
      </c>
      <c r="B117" s="210">
        <v>106</v>
      </c>
      <c r="C117" s="433" t="str">
        <f t="shared" si="30"/>
        <v/>
      </c>
      <c r="D117" s="279" t="str">
        <f>IFERROR(VLOOKUP($H$2&amp;"_"&amp;$B117,HELPER,COLUMNS($B$12:D117),0),"")</f>
        <v/>
      </c>
      <c r="E117" s="83" t="str">
        <f>IFERROR(VLOOKUP($H$2&amp;"_"&amp;$B117,HELPER,COLUMNS($B$12:E117),0),"")</f>
        <v/>
      </c>
      <c r="F117" s="83" t="str">
        <f>IFERROR(VLOOKUP($H$2&amp;"_"&amp;$B117,HELPER,COLUMNS($B$12:F117),0),"")</f>
        <v/>
      </c>
      <c r="G117" s="83" t="str">
        <f>IFERROR(VLOOKUP($H$2&amp;"_"&amp;$B117,HELPER,COLUMNS($B$12:G117),0),"")</f>
        <v/>
      </c>
      <c r="H117" s="83" t="str">
        <f>IFERROR(VLOOKUP($H$2&amp;"_"&amp;$B117,HELPER,COLUMNS($B$12:H117),0),"")</f>
        <v/>
      </c>
      <c r="I117" s="83" t="str">
        <f>IFERROR(VLOOKUP($H$2&amp;"_"&amp;$B117,HELPER,COLUMNS($B$12:I117),0),"")</f>
        <v/>
      </c>
      <c r="J117" s="83" t="str">
        <f>IFERROR(VLOOKUP($H$2&amp;"_"&amp;$B117,HELPER,COLUMNS($B$12:J117),0),"")</f>
        <v/>
      </c>
      <c r="K117" s="83" t="str">
        <f>IFERROR(VLOOKUP($H$2&amp;"_"&amp;$B117,HELPER,COLUMNS($B$12:K117),0),"")</f>
        <v/>
      </c>
      <c r="L117" s="83" t="str">
        <f>IFERROR(VLOOKUP($H$2&amp;"_"&amp;$B117,HELPER,COLUMNS($B$12:L117),0),"")</f>
        <v/>
      </c>
      <c r="M117" s="83" t="str">
        <f>IFERROR(VLOOKUP($H$2&amp;"_"&amp;$B117,HELPER,COLUMNS($B$12:M117),0),"")</f>
        <v/>
      </c>
      <c r="N117" s="83" t="str">
        <f>IFERROR(VLOOKUP($H$2&amp;"_"&amp;$B117,HELPER,COLUMNS($B$12:N117),0),"")</f>
        <v/>
      </c>
      <c r="O117" s="83" t="str">
        <f>IFERROR(VLOOKUP($H$2&amp;"_"&amp;$B117,HELPER,COLUMNS($B$12:O117),0),"")</f>
        <v/>
      </c>
      <c r="P117" s="83" t="str">
        <f>IFERROR(VLOOKUP($H$2&amp;"_"&amp;$B117,HELPER,COLUMNS($B$12:P117),0),"")</f>
        <v/>
      </c>
      <c r="Q117" s="83" t="str">
        <f>IFERROR(VLOOKUP($H$2&amp;"_"&amp;$B117,HELPER,COLUMNS($B$12:Q117),0),"")</f>
        <v/>
      </c>
      <c r="R117" s="83" t="str">
        <f>IFERROR(VLOOKUP($H$2&amp;"_"&amp;$B117,HELPER,COLUMNS($B$12:R117),0),"")</f>
        <v/>
      </c>
      <c r="S117" s="83" t="str">
        <f>IFERROR(VLOOKUP($H$2&amp;"_"&amp;$B117,HELPER,COLUMNS($B$12:S117),0),"")</f>
        <v/>
      </c>
      <c r="T117" s="83" t="str">
        <f>IFERROR(VLOOKUP($H$2&amp;"_"&amp;$B117,HELPER,COLUMNS($B$12:T117),0),"")</f>
        <v/>
      </c>
      <c r="U117" s="83" t="str">
        <f>IFERROR(VLOOKUP($H$2&amp;"_"&amp;$B117,HELPER,COLUMNS($B$12:U117),0),"")</f>
        <v/>
      </c>
      <c r="V117" s="83" t="str">
        <f>IFERROR(VLOOKUP($H$2&amp;"_"&amp;$B117,HELPER,COLUMNS($B$12:V117),0),"")</f>
        <v/>
      </c>
      <c r="W117" s="83" t="str">
        <f>IFERROR(VLOOKUP($H$2&amp;"_"&amp;$B117,HELPER,COLUMNS($B$12:W117),0),"")</f>
        <v/>
      </c>
      <c r="X117" s="83" t="str">
        <f>IFERROR(VLOOKUP($H$2&amp;"_"&amp;$B117,HELPER,COLUMNS($B$12:X117),0),"")</f>
        <v/>
      </c>
      <c r="Y117" s="83" t="str">
        <f>IFERROR(VLOOKUP($H$2&amp;"_"&amp;$B117,HELPER,COLUMNS($B$12:Y117),0),"")</f>
        <v/>
      </c>
      <c r="Z117" s="83" t="str">
        <f>IFERROR(VLOOKUP($H$2&amp;"_"&amp;$B117,HELPER,COLUMNS($B$12:Z117),0),"")</f>
        <v/>
      </c>
      <c r="AA117" s="83" t="str">
        <f>IFERROR(VLOOKUP($H$2&amp;"_"&amp;$B117,HELPER,COLUMNS($B$12:AA117),0),"")</f>
        <v/>
      </c>
      <c r="AB117" s="83" t="str">
        <f>IFERROR(VLOOKUP($H$2&amp;"_"&amp;$B117,HELPER,COLUMNS($B$12:AB117),0),"")</f>
        <v/>
      </c>
      <c r="AC117" s="83" t="str">
        <f>IFERROR(VLOOKUP($H$2&amp;"_"&amp;$B117,HELPER,COLUMNS($B$12:AC117),0),"")</f>
        <v/>
      </c>
      <c r="AD117" s="83" t="str">
        <f>IFERROR(VLOOKUP($H$2&amp;"_"&amp;$B117,HELPER,COLUMNS($B$12:AD117),0),"")</f>
        <v/>
      </c>
      <c r="AE117" s="83" t="str">
        <f>IFERROR(VLOOKUP($H$2&amp;"_"&amp;$B117,HELPER,COLUMNS($B$12:AE117),0),"")</f>
        <v/>
      </c>
      <c r="AF117" s="83" t="str">
        <f>IFERROR(VLOOKUP($H$2&amp;"_"&amp;$B117,HELPER,COLUMNS($B$12:AF117),0),"")</f>
        <v/>
      </c>
      <c r="AG117" s="83" t="str">
        <f>IFERROR(VLOOKUP($H$2&amp;"_"&amp;$B117,HELPER,COLUMNS($B$12:AG117),0),"")</f>
        <v/>
      </c>
      <c r="AH117" s="83" t="str">
        <f>IFERROR(VLOOKUP($H$2&amp;"_"&amp;$B117,HELPER,COLUMNS($B$12:AH117),0),"")</f>
        <v/>
      </c>
      <c r="AI117" s="83" t="str">
        <f>IFERROR(VLOOKUP($H$2&amp;"_"&amp;$B117,HELPER,COLUMNS($B$12:AI117),0),"")</f>
        <v/>
      </c>
      <c r="AJ117" s="83" t="str">
        <f>IFERROR(VLOOKUP($H$2&amp;"_"&amp;$B117,HELPER,COLUMNS($B$12:AJ117),0),"")</f>
        <v/>
      </c>
      <c r="AK117" s="83" t="str">
        <f>IFERROR(VLOOKUP($H$2&amp;"_"&amp;$B117,HELPER,COLUMNS($B$12:AK117),0),"")</f>
        <v/>
      </c>
      <c r="AL117" s="83" t="str">
        <f>IFERROR(VLOOKUP($H$2&amp;"_"&amp;$B117,HELPER,COLUMNS($B$12:AL117),0),"")</f>
        <v/>
      </c>
      <c r="AM117" s="83" t="str">
        <f>IFERROR(VLOOKUP($H$2&amp;"_"&amp;$B117,HELPER,COLUMNS($B$12:AM117),0),"")</f>
        <v/>
      </c>
      <c r="AN117" s="83" t="str">
        <f>IFERROR(VLOOKUP($H$2&amp;"_"&amp;$B117,HELPER,COLUMNS($B$12:AN117),0),"")</f>
        <v/>
      </c>
      <c r="AO117" s="83" t="str">
        <f>IFERROR(VLOOKUP($H$2&amp;"_"&amp;$B117,HELPER,COLUMNS($B$12:AO117),0),"")</f>
        <v/>
      </c>
      <c r="AP117" s="83" t="str">
        <f>IFERROR(VLOOKUP($H$2&amp;"_"&amp;$B117,HELPER,COLUMNS($B$12:AP117),0),"")</f>
        <v/>
      </c>
      <c r="AQ117" s="83" t="str">
        <f>IFERROR(VLOOKUP($H$2&amp;"_"&amp;$B117,HELPER,COLUMNS($B$12:AQ117),0),"")</f>
        <v/>
      </c>
      <c r="AR117" s="83" t="str">
        <f>IFERROR(VLOOKUP($H$2&amp;"_"&amp;$B117,HELPER,COLUMNS($B$12:AR117),0),"")</f>
        <v/>
      </c>
      <c r="AS117" s="83" t="str">
        <f>IFERROR(VLOOKUP($H$2&amp;"_"&amp;$B117,HELPER,COLUMNS($B$12:AS117),0),"")</f>
        <v/>
      </c>
      <c r="AT117" s="83" t="str">
        <f>IFERROR(VLOOKUP($H$2&amp;"_"&amp;$B117,HELPER,COLUMNS($B$12:AT117),0),"")</f>
        <v/>
      </c>
      <c r="AU117" s="83" t="str">
        <f>IFERROR(VLOOKUP($H$2&amp;"_"&amp;$B117,HELPER,COLUMNS($B$12:AU117),0),"")</f>
        <v/>
      </c>
      <c r="AV117" s="83" t="str">
        <f>IFERROR(VLOOKUP($H$2&amp;"_"&amp;$B117,HELPER,COLUMNS($B$12:AV117),0),"")</f>
        <v/>
      </c>
      <c r="AW117" s="83" t="str">
        <f>IFERROR(VLOOKUP($H$2&amp;"_"&amp;$B117,HELPER,COLUMNS($B$12:AW117),0),"")</f>
        <v/>
      </c>
      <c r="AX117" s="197" t="str">
        <f t="shared" si="29"/>
        <v/>
      </c>
    </row>
    <row r="118" spans="1:50" x14ac:dyDescent="0.3">
      <c r="A118" s="37">
        <f t="shared" si="28"/>
        <v>0</v>
      </c>
      <c r="B118" s="210">
        <v>107</v>
      </c>
      <c r="C118" s="433" t="str">
        <f t="shared" si="30"/>
        <v/>
      </c>
      <c r="D118" s="279" t="str">
        <f>IFERROR(VLOOKUP($H$2&amp;"_"&amp;$B118,HELPER,COLUMNS($B$12:D118),0),"")</f>
        <v/>
      </c>
      <c r="E118" s="83" t="str">
        <f>IFERROR(VLOOKUP($H$2&amp;"_"&amp;$B118,HELPER,COLUMNS($B$12:E118),0),"")</f>
        <v/>
      </c>
      <c r="F118" s="83" t="str">
        <f>IFERROR(VLOOKUP($H$2&amp;"_"&amp;$B118,HELPER,COLUMNS($B$12:F118),0),"")</f>
        <v/>
      </c>
      <c r="G118" s="83" t="str">
        <f>IFERROR(VLOOKUP($H$2&amp;"_"&amp;$B118,HELPER,COLUMNS($B$12:G118),0),"")</f>
        <v/>
      </c>
      <c r="H118" s="83" t="str">
        <f>IFERROR(VLOOKUP($H$2&amp;"_"&amp;$B118,HELPER,COLUMNS($B$12:H118),0),"")</f>
        <v/>
      </c>
      <c r="I118" s="83" t="str">
        <f>IFERROR(VLOOKUP($H$2&amp;"_"&amp;$B118,HELPER,COLUMNS($B$12:I118),0),"")</f>
        <v/>
      </c>
      <c r="J118" s="83" t="str">
        <f>IFERROR(VLOOKUP($H$2&amp;"_"&amp;$B118,HELPER,COLUMNS($B$12:J118),0),"")</f>
        <v/>
      </c>
      <c r="K118" s="83" t="str">
        <f>IFERROR(VLOOKUP($H$2&amp;"_"&amp;$B118,HELPER,COLUMNS($B$12:K118),0),"")</f>
        <v/>
      </c>
      <c r="L118" s="83" t="str">
        <f>IFERROR(VLOOKUP($H$2&amp;"_"&amp;$B118,HELPER,COLUMNS($B$12:L118),0),"")</f>
        <v/>
      </c>
      <c r="M118" s="83" t="str">
        <f>IFERROR(VLOOKUP($H$2&amp;"_"&amp;$B118,HELPER,COLUMNS($B$12:M118),0),"")</f>
        <v/>
      </c>
      <c r="N118" s="83" t="str">
        <f>IFERROR(VLOOKUP($H$2&amp;"_"&amp;$B118,HELPER,COLUMNS($B$12:N118),0),"")</f>
        <v/>
      </c>
      <c r="O118" s="83" t="str">
        <f>IFERROR(VLOOKUP($H$2&amp;"_"&amp;$B118,HELPER,COLUMNS($B$12:O118),0),"")</f>
        <v/>
      </c>
      <c r="P118" s="83" t="str">
        <f>IFERROR(VLOOKUP($H$2&amp;"_"&amp;$B118,HELPER,COLUMNS($B$12:P118),0),"")</f>
        <v/>
      </c>
      <c r="Q118" s="83" t="str">
        <f>IFERROR(VLOOKUP($H$2&amp;"_"&amp;$B118,HELPER,COLUMNS($B$12:Q118),0),"")</f>
        <v/>
      </c>
      <c r="R118" s="83" t="str">
        <f>IFERROR(VLOOKUP($H$2&amp;"_"&amp;$B118,HELPER,COLUMNS($B$12:R118),0),"")</f>
        <v/>
      </c>
      <c r="S118" s="83" t="str">
        <f>IFERROR(VLOOKUP($H$2&amp;"_"&amp;$B118,HELPER,COLUMNS($B$12:S118),0),"")</f>
        <v/>
      </c>
      <c r="T118" s="83" t="str">
        <f>IFERROR(VLOOKUP($H$2&amp;"_"&amp;$B118,HELPER,COLUMNS($B$12:T118),0),"")</f>
        <v/>
      </c>
      <c r="U118" s="83" t="str">
        <f>IFERROR(VLOOKUP($H$2&amp;"_"&amp;$B118,HELPER,COLUMNS($B$12:U118),0),"")</f>
        <v/>
      </c>
      <c r="V118" s="83" t="str">
        <f>IFERROR(VLOOKUP($H$2&amp;"_"&amp;$B118,HELPER,COLUMNS($B$12:V118),0),"")</f>
        <v/>
      </c>
      <c r="W118" s="83" t="str">
        <f>IFERROR(VLOOKUP($H$2&amp;"_"&amp;$B118,HELPER,COLUMNS($B$12:W118),0),"")</f>
        <v/>
      </c>
      <c r="X118" s="83" t="str">
        <f>IFERROR(VLOOKUP($H$2&amp;"_"&amp;$B118,HELPER,COLUMNS($B$12:X118),0),"")</f>
        <v/>
      </c>
      <c r="Y118" s="83" t="str">
        <f>IFERROR(VLOOKUP($H$2&amp;"_"&amp;$B118,HELPER,COLUMNS($B$12:Y118),0),"")</f>
        <v/>
      </c>
      <c r="Z118" s="83" t="str">
        <f>IFERROR(VLOOKUP($H$2&amp;"_"&amp;$B118,HELPER,COLUMNS($B$12:Z118),0),"")</f>
        <v/>
      </c>
      <c r="AA118" s="83" t="str">
        <f>IFERROR(VLOOKUP($H$2&amp;"_"&amp;$B118,HELPER,COLUMNS($B$12:AA118),0),"")</f>
        <v/>
      </c>
      <c r="AB118" s="83" t="str">
        <f>IFERROR(VLOOKUP($H$2&amp;"_"&amp;$B118,HELPER,COLUMNS($B$12:AB118),0),"")</f>
        <v/>
      </c>
      <c r="AC118" s="83" t="str">
        <f>IFERROR(VLOOKUP($H$2&amp;"_"&amp;$B118,HELPER,COLUMNS($B$12:AC118),0),"")</f>
        <v/>
      </c>
      <c r="AD118" s="83" t="str">
        <f>IFERROR(VLOOKUP($H$2&amp;"_"&amp;$B118,HELPER,COLUMNS($B$12:AD118),0),"")</f>
        <v/>
      </c>
      <c r="AE118" s="83" t="str">
        <f>IFERROR(VLOOKUP($H$2&amp;"_"&amp;$B118,HELPER,COLUMNS($B$12:AE118),0),"")</f>
        <v/>
      </c>
      <c r="AF118" s="83" t="str">
        <f>IFERROR(VLOOKUP($H$2&amp;"_"&amp;$B118,HELPER,COLUMNS($B$12:AF118),0),"")</f>
        <v/>
      </c>
      <c r="AG118" s="83" t="str">
        <f>IFERROR(VLOOKUP($H$2&amp;"_"&amp;$B118,HELPER,COLUMNS($B$12:AG118),0),"")</f>
        <v/>
      </c>
      <c r="AH118" s="83" t="str">
        <f>IFERROR(VLOOKUP($H$2&amp;"_"&amp;$B118,HELPER,COLUMNS($B$12:AH118),0),"")</f>
        <v/>
      </c>
      <c r="AI118" s="83" t="str">
        <f>IFERROR(VLOOKUP($H$2&amp;"_"&amp;$B118,HELPER,COLUMNS($B$12:AI118),0),"")</f>
        <v/>
      </c>
      <c r="AJ118" s="83" t="str">
        <f>IFERROR(VLOOKUP($H$2&amp;"_"&amp;$B118,HELPER,COLUMNS($B$12:AJ118),0),"")</f>
        <v/>
      </c>
      <c r="AK118" s="83" t="str">
        <f>IFERROR(VLOOKUP($H$2&amp;"_"&amp;$B118,HELPER,COLUMNS($B$12:AK118),0),"")</f>
        <v/>
      </c>
      <c r="AL118" s="83" t="str">
        <f>IFERROR(VLOOKUP($H$2&amp;"_"&amp;$B118,HELPER,COLUMNS($B$12:AL118),0),"")</f>
        <v/>
      </c>
      <c r="AM118" s="83" t="str">
        <f>IFERROR(VLOOKUP($H$2&amp;"_"&amp;$B118,HELPER,COLUMNS($B$12:AM118),0),"")</f>
        <v/>
      </c>
      <c r="AN118" s="83" t="str">
        <f>IFERROR(VLOOKUP($H$2&amp;"_"&amp;$B118,HELPER,COLUMNS($B$12:AN118),0),"")</f>
        <v/>
      </c>
      <c r="AO118" s="83" t="str">
        <f>IFERROR(VLOOKUP($H$2&amp;"_"&amp;$B118,HELPER,COLUMNS($B$12:AO118),0),"")</f>
        <v/>
      </c>
      <c r="AP118" s="83" t="str">
        <f>IFERROR(VLOOKUP($H$2&amp;"_"&amp;$B118,HELPER,COLUMNS($B$12:AP118),0),"")</f>
        <v/>
      </c>
      <c r="AQ118" s="83" t="str">
        <f>IFERROR(VLOOKUP($H$2&amp;"_"&amp;$B118,HELPER,COLUMNS($B$12:AQ118),0),"")</f>
        <v/>
      </c>
      <c r="AR118" s="83" t="str">
        <f>IFERROR(VLOOKUP($H$2&amp;"_"&amp;$B118,HELPER,COLUMNS($B$12:AR118),0),"")</f>
        <v/>
      </c>
      <c r="AS118" s="83" t="str">
        <f>IFERROR(VLOOKUP($H$2&amp;"_"&amp;$B118,HELPER,COLUMNS($B$12:AS118),0),"")</f>
        <v/>
      </c>
      <c r="AT118" s="83" t="str">
        <f>IFERROR(VLOOKUP($H$2&amp;"_"&amp;$B118,HELPER,COLUMNS($B$12:AT118),0),"")</f>
        <v/>
      </c>
      <c r="AU118" s="83" t="str">
        <f>IFERROR(VLOOKUP($H$2&amp;"_"&amp;$B118,HELPER,COLUMNS($B$12:AU118),0),"")</f>
        <v/>
      </c>
      <c r="AV118" s="83" t="str">
        <f>IFERROR(VLOOKUP($H$2&amp;"_"&amp;$B118,HELPER,COLUMNS($B$12:AV118),0),"")</f>
        <v/>
      </c>
      <c r="AW118" s="83" t="str">
        <f>IFERROR(VLOOKUP($H$2&amp;"_"&amp;$B118,HELPER,COLUMNS($B$12:AW118),0),"")</f>
        <v/>
      </c>
      <c r="AX118" s="197" t="str">
        <f t="shared" si="29"/>
        <v/>
      </c>
    </row>
    <row r="119" spans="1:50" x14ac:dyDescent="0.3">
      <c r="A119" s="37">
        <f t="shared" si="28"/>
        <v>0</v>
      </c>
      <c r="B119" s="210">
        <v>108</v>
      </c>
      <c r="C119" s="433" t="str">
        <f t="shared" si="30"/>
        <v/>
      </c>
      <c r="D119" s="279" t="str">
        <f>IFERROR(VLOOKUP($H$2&amp;"_"&amp;$B119,HELPER,COLUMNS($B$12:D119),0),"")</f>
        <v/>
      </c>
      <c r="E119" s="83" t="str">
        <f>IFERROR(VLOOKUP($H$2&amp;"_"&amp;$B119,HELPER,COLUMNS($B$12:E119),0),"")</f>
        <v/>
      </c>
      <c r="F119" s="83" t="str">
        <f>IFERROR(VLOOKUP($H$2&amp;"_"&amp;$B119,HELPER,COLUMNS($B$12:F119),0),"")</f>
        <v/>
      </c>
      <c r="G119" s="83" t="str">
        <f>IFERROR(VLOOKUP($H$2&amp;"_"&amp;$B119,HELPER,COLUMNS($B$12:G119),0),"")</f>
        <v/>
      </c>
      <c r="H119" s="83" t="str">
        <f>IFERROR(VLOOKUP($H$2&amp;"_"&amp;$B119,HELPER,COLUMNS($B$12:H119),0),"")</f>
        <v/>
      </c>
      <c r="I119" s="83" t="str">
        <f>IFERROR(VLOOKUP($H$2&amp;"_"&amp;$B119,HELPER,COLUMNS($B$12:I119),0),"")</f>
        <v/>
      </c>
      <c r="J119" s="83" t="str">
        <f>IFERROR(VLOOKUP($H$2&amp;"_"&amp;$B119,HELPER,COLUMNS($B$12:J119),0),"")</f>
        <v/>
      </c>
      <c r="K119" s="83" t="str">
        <f>IFERROR(VLOOKUP($H$2&amp;"_"&amp;$B119,HELPER,COLUMNS($B$12:K119),0),"")</f>
        <v/>
      </c>
      <c r="L119" s="83" t="str">
        <f>IFERROR(VLOOKUP($H$2&amp;"_"&amp;$B119,HELPER,COLUMNS($B$12:L119),0),"")</f>
        <v/>
      </c>
      <c r="M119" s="83" t="str">
        <f>IFERROR(VLOOKUP($H$2&amp;"_"&amp;$B119,HELPER,COLUMNS($B$12:M119),0),"")</f>
        <v/>
      </c>
      <c r="N119" s="83" t="str">
        <f>IFERROR(VLOOKUP($H$2&amp;"_"&amp;$B119,HELPER,COLUMNS($B$12:N119),0),"")</f>
        <v/>
      </c>
      <c r="O119" s="83" t="str">
        <f>IFERROR(VLOOKUP($H$2&amp;"_"&amp;$B119,HELPER,COLUMNS($B$12:O119),0),"")</f>
        <v/>
      </c>
      <c r="P119" s="83" t="str">
        <f>IFERROR(VLOOKUP($H$2&amp;"_"&amp;$B119,HELPER,COLUMNS($B$12:P119),0),"")</f>
        <v/>
      </c>
      <c r="Q119" s="83" t="str">
        <f>IFERROR(VLOOKUP($H$2&amp;"_"&amp;$B119,HELPER,COLUMNS($B$12:Q119),0),"")</f>
        <v/>
      </c>
      <c r="R119" s="83" t="str">
        <f>IFERROR(VLOOKUP($H$2&amp;"_"&amp;$B119,HELPER,COLUMNS($B$12:R119),0),"")</f>
        <v/>
      </c>
      <c r="S119" s="83" t="str">
        <f>IFERROR(VLOOKUP($H$2&amp;"_"&amp;$B119,HELPER,COLUMNS($B$12:S119),0),"")</f>
        <v/>
      </c>
      <c r="T119" s="83" t="str">
        <f>IFERROR(VLOOKUP($H$2&amp;"_"&amp;$B119,HELPER,COLUMNS($B$12:T119),0),"")</f>
        <v/>
      </c>
      <c r="U119" s="83" t="str">
        <f>IFERROR(VLOOKUP($H$2&amp;"_"&amp;$B119,HELPER,COLUMNS($B$12:U119),0),"")</f>
        <v/>
      </c>
      <c r="V119" s="83" t="str">
        <f>IFERROR(VLOOKUP($H$2&amp;"_"&amp;$B119,HELPER,COLUMNS($B$12:V119),0),"")</f>
        <v/>
      </c>
      <c r="W119" s="83" t="str">
        <f>IFERROR(VLOOKUP($H$2&amp;"_"&amp;$B119,HELPER,COLUMNS($B$12:W119),0),"")</f>
        <v/>
      </c>
      <c r="X119" s="83" t="str">
        <f>IFERROR(VLOOKUP($H$2&amp;"_"&amp;$B119,HELPER,COLUMNS($B$12:X119),0),"")</f>
        <v/>
      </c>
      <c r="Y119" s="83" t="str">
        <f>IFERROR(VLOOKUP($H$2&amp;"_"&amp;$B119,HELPER,COLUMNS($B$12:Y119),0),"")</f>
        <v/>
      </c>
      <c r="Z119" s="83" t="str">
        <f>IFERROR(VLOOKUP($H$2&amp;"_"&amp;$B119,HELPER,COLUMNS($B$12:Z119),0),"")</f>
        <v/>
      </c>
      <c r="AA119" s="83" t="str">
        <f>IFERROR(VLOOKUP($H$2&amp;"_"&amp;$B119,HELPER,COLUMNS($B$12:AA119),0),"")</f>
        <v/>
      </c>
      <c r="AB119" s="83" t="str">
        <f>IFERROR(VLOOKUP($H$2&amp;"_"&amp;$B119,HELPER,COLUMNS($B$12:AB119),0),"")</f>
        <v/>
      </c>
      <c r="AC119" s="83" t="str">
        <f>IFERROR(VLOOKUP($H$2&amp;"_"&amp;$B119,HELPER,COLUMNS($B$12:AC119),0),"")</f>
        <v/>
      </c>
      <c r="AD119" s="83" t="str">
        <f>IFERROR(VLOOKUP($H$2&amp;"_"&amp;$B119,HELPER,COLUMNS($B$12:AD119),0),"")</f>
        <v/>
      </c>
      <c r="AE119" s="83" t="str">
        <f>IFERROR(VLOOKUP($H$2&amp;"_"&amp;$B119,HELPER,COLUMNS($B$12:AE119),0),"")</f>
        <v/>
      </c>
      <c r="AF119" s="83" t="str">
        <f>IFERROR(VLOOKUP($H$2&amp;"_"&amp;$B119,HELPER,COLUMNS($B$12:AF119),0),"")</f>
        <v/>
      </c>
      <c r="AG119" s="83" t="str">
        <f>IFERROR(VLOOKUP($H$2&amp;"_"&amp;$B119,HELPER,COLUMNS($B$12:AG119),0),"")</f>
        <v/>
      </c>
      <c r="AH119" s="83" t="str">
        <f>IFERROR(VLOOKUP($H$2&amp;"_"&amp;$B119,HELPER,COLUMNS($B$12:AH119),0),"")</f>
        <v/>
      </c>
      <c r="AI119" s="83" t="str">
        <f>IFERROR(VLOOKUP($H$2&amp;"_"&amp;$B119,HELPER,COLUMNS($B$12:AI119),0),"")</f>
        <v/>
      </c>
      <c r="AJ119" s="83" t="str">
        <f>IFERROR(VLOOKUP($H$2&amp;"_"&amp;$B119,HELPER,COLUMNS($B$12:AJ119),0),"")</f>
        <v/>
      </c>
      <c r="AK119" s="83" t="str">
        <f>IFERROR(VLOOKUP($H$2&amp;"_"&amp;$B119,HELPER,COLUMNS($B$12:AK119),0),"")</f>
        <v/>
      </c>
      <c r="AL119" s="83" t="str">
        <f>IFERROR(VLOOKUP($H$2&amp;"_"&amp;$B119,HELPER,COLUMNS($B$12:AL119),0),"")</f>
        <v/>
      </c>
      <c r="AM119" s="83" t="str">
        <f>IFERROR(VLOOKUP($H$2&amp;"_"&amp;$B119,HELPER,COLUMNS($B$12:AM119),0),"")</f>
        <v/>
      </c>
      <c r="AN119" s="83" t="str">
        <f>IFERROR(VLOOKUP($H$2&amp;"_"&amp;$B119,HELPER,COLUMNS($B$12:AN119),0),"")</f>
        <v/>
      </c>
      <c r="AO119" s="83" t="str">
        <f>IFERROR(VLOOKUP($H$2&amp;"_"&amp;$B119,HELPER,COLUMNS($B$12:AO119),0),"")</f>
        <v/>
      </c>
      <c r="AP119" s="83" t="str">
        <f>IFERROR(VLOOKUP($H$2&amp;"_"&amp;$B119,HELPER,COLUMNS($B$12:AP119),0),"")</f>
        <v/>
      </c>
      <c r="AQ119" s="83" t="str">
        <f>IFERROR(VLOOKUP($H$2&amp;"_"&amp;$B119,HELPER,COLUMNS($B$12:AQ119),0),"")</f>
        <v/>
      </c>
      <c r="AR119" s="83" t="str">
        <f>IFERROR(VLOOKUP($H$2&amp;"_"&amp;$B119,HELPER,COLUMNS($B$12:AR119),0),"")</f>
        <v/>
      </c>
      <c r="AS119" s="83" t="str">
        <f>IFERROR(VLOOKUP($H$2&amp;"_"&amp;$B119,HELPER,COLUMNS($B$12:AS119),0),"")</f>
        <v/>
      </c>
      <c r="AT119" s="83" t="str">
        <f>IFERROR(VLOOKUP($H$2&amp;"_"&amp;$B119,HELPER,COLUMNS($B$12:AT119),0),"")</f>
        <v/>
      </c>
      <c r="AU119" s="83" t="str">
        <f>IFERROR(VLOOKUP($H$2&amp;"_"&amp;$B119,HELPER,COLUMNS($B$12:AU119),0),"")</f>
        <v/>
      </c>
      <c r="AV119" s="83" t="str">
        <f>IFERROR(VLOOKUP($H$2&amp;"_"&amp;$B119,HELPER,COLUMNS($B$12:AV119),0),"")</f>
        <v/>
      </c>
      <c r="AW119" s="83" t="str">
        <f>IFERROR(VLOOKUP($H$2&amp;"_"&amp;$B119,HELPER,COLUMNS($B$12:AW119),0),"")</f>
        <v/>
      </c>
      <c r="AX119" s="197" t="str">
        <f t="shared" si="29"/>
        <v/>
      </c>
    </row>
    <row r="120" spans="1:50" x14ac:dyDescent="0.3">
      <c r="A120" s="37">
        <f t="shared" si="28"/>
        <v>0</v>
      </c>
      <c r="B120" s="210">
        <v>109</v>
      </c>
      <c r="C120" s="433" t="str">
        <f t="shared" si="30"/>
        <v/>
      </c>
      <c r="D120" s="279" t="str">
        <f>IFERROR(VLOOKUP($H$2&amp;"_"&amp;$B120,HELPER,COLUMNS($B$12:D120),0),"")</f>
        <v/>
      </c>
      <c r="E120" s="83" t="str">
        <f>IFERROR(VLOOKUP($H$2&amp;"_"&amp;$B120,HELPER,COLUMNS($B$12:E120),0),"")</f>
        <v/>
      </c>
      <c r="F120" s="83" t="str">
        <f>IFERROR(VLOOKUP($H$2&amp;"_"&amp;$B120,HELPER,COLUMNS($B$12:F120),0),"")</f>
        <v/>
      </c>
      <c r="G120" s="83" t="str">
        <f>IFERROR(VLOOKUP($H$2&amp;"_"&amp;$B120,HELPER,COLUMNS($B$12:G120),0),"")</f>
        <v/>
      </c>
      <c r="H120" s="83" t="str">
        <f>IFERROR(VLOOKUP($H$2&amp;"_"&amp;$B120,HELPER,COLUMNS($B$12:H120),0),"")</f>
        <v/>
      </c>
      <c r="I120" s="83" t="str">
        <f>IFERROR(VLOOKUP($H$2&amp;"_"&amp;$B120,HELPER,COLUMNS($B$12:I120),0),"")</f>
        <v/>
      </c>
      <c r="J120" s="83" t="str">
        <f>IFERROR(VLOOKUP($H$2&amp;"_"&amp;$B120,HELPER,COLUMNS($B$12:J120),0),"")</f>
        <v/>
      </c>
      <c r="K120" s="83" t="str">
        <f>IFERROR(VLOOKUP($H$2&amp;"_"&amp;$B120,HELPER,COLUMNS($B$12:K120),0),"")</f>
        <v/>
      </c>
      <c r="L120" s="83" t="str">
        <f>IFERROR(VLOOKUP($H$2&amp;"_"&amp;$B120,HELPER,COLUMNS($B$12:L120),0),"")</f>
        <v/>
      </c>
      <c r="M120" s="83" t="str">
        <f>IFERROR(VLOOKUP($H$2&amp;"_"&amp;$B120,HELPER,COLUMNS($B$12:M120),0),"")</f>
        <v/>
      </c>
      <c r="N120" s="83" t="str">
        <f>IFERROR(VLOOKUP($H$2&amp;"_"&amp;$B120,HELPER,COLUMNS($B$12:N120),0),"")</f>
        <v/>
      </c>
      <c r="O120" s="83" t="str">
        <f>IFERROR(VLOOKUP($H$2&amp;"_"&amp;$B120,HELPER,COLUMNS($B$12:O120),0),"")</f>
        <v/>
      </c>
      <c r="P120" s="83" t="str">
        <f>IFERROR(VLOOKUP($H$2&amp;"_"&amp;$B120,HELPER,COLUMNS($B$12:P120),0),"")</f>
        <v/>
      </c>
      <c r="Q120" s="83" t="str">
        <f>IFERROR(VLOOKUP($H$2&amp;"_"&amp;$B120,HELPER,COLUMNS($B$12:Q120),0),"")</f>
        <v/>
      </c>
      <c r="R120" s="83" t="str">
        <f>IFERROR(VLOOKUP($H$2&amp;"_"&amp;$B120,HELPER,COLUMNS($B$12:R120),0),"")</f>
        <v/>
      </c>
      <c r="S120" s="83" t="str">
        <f>IFERROR(VLOOKUP($H$2&amp;"_"&amp;$B120,HELPER,COLUMNS($B$12:S120),0),"")</f>
        <v/>
      </c>
      <c r="T120" s="83" t="str">
        <f>IFERROR(VLOOKUP($H$2&amp;"_"&amp;$B120,HELPER,COLUMNS($B$12:T120),0),"")</f>
        <v/>
      </c>
      <c r="U120" s="83" t="str">
        <f>IFERROR(VLOOKUP($H$2&amp;"_"&amp;$B120,HELPER,COLUMNS($B$12:U120),0),"")</f>
        <v/>
      </c>
      <c r="V120" s="83" t="str">
        <f>IFERROR(VLOOKUP($H$2&amp;"_"&amp;$B120,HELPER,COLUMNS($B$12:V120),0),"")</f>
        <v/>
      </c>
      <c r="W120" s="83" t="str">
        <f>IFERROR(VLOOKUP($H$2&amp;"_"&amp;$B120,HELPER,COLUMNS($B$12:W120),0),"")</f>
        <v/>
      </c>
      <c r="X120" s="83" t="str">
        <f>IFERROR(VLOOKUP($H$2&amp;"_"&amp;$B120,HELPER,COLUMNS($B$12:X120),0),"")</f>
        <v/>
      </c>
      <c r="Y120" s="83" t="str">
        <f>IFERROR(VLOOKUP($H$2&amp;"_"&amp;$B120,HELPER,COLUMNS($B$12:Y120),0),"")</f>
        <v/>
      </c>
      <c r="Z120" s="83" t="str">
        <f>IFERROR(VLOOKUP($H$2&amp;"_"&amp;$B120,HELPER,COLUMNS($B$12:Z120),0),"")</f>
        <v/>
      </c>
      <c r="AA120" s="83" t="str">
        <f>IFERROR(VLOOKUP($H$2&amp;"_"&amp;$B120,HELPER,COLUMNS($B$12:AA120),0),"")</f>
        <v/>
      </c>
      <c r="AB120" s="83" t="str">
        <f>IFERROR(VLOOKUP($H$2&amp;"_"&amp;$B120,HELPER,COLUMNS($B$12:AB120),0),"")</f>
        <v/>
      </c>
      <c r="AC120" s="83" t="str">
        <f>IFERROR(VLOOKUP($H$2&amp;"_"&amp;$B120,HELPER,COLUMNS($B$12:AC120),0),"")</f>
        <v/>
      </c>
      <c r="AD120" s="83" t="str">
        <f>IFERROR(VLOOKUP($H$2&amp;"_"&amp;$B120,HELPER,COLUMNS($B$12:AD120),0),"")</f>
        <v/>
      </c>
      <c r="AE120" s="83" t="str">
        <f>IFERROR(VLOOKUP($H$2&amp;"_"&amp;$B120,HELPER,COLUMNS($B$12:AE120),0),"")</f>
        <v/>
      </c>
      <c r="AF120" s="83" t="str">
        <f>IFERROR(VLOOKUP($H$2&amp;"_"&amp;$B120,HELPER,COLUMNS($B$12:AF120),0),"")</f>
        <v/>
      </c>
      <c r="AG120" s="83" t="str">
        <f>IFERROR(VLOOKUP($H$2&amp;"_"&amp;$B120,HELPER,COLUMNS($B$12:AG120),0),"")</f>
        <v/>
      </c>
      <c r="AH120" s="83" t="str">
        <f>IFERROR(VLOOKUP($H$2&amp;"_"&amp;$B120,HELPER,COLUMNS($B$12:AH120),0),"")</f>
        <v/>
      </c>
      <c r="AI120" s="83" t="str">
        <f>IFERROR(VLOOKUP($H$2&amp;"_"&amp;$B120,HELPER,COLUMNS($B$12:AI120),0),"")</f>
        <v/>
      </c>
      <c r="AJ120" s="83" t="str">
        <f>IFERROR(VLOOKUP($H$2&amp;"_"&amp;$B120,HELPER,COLUMNS($B$12:AJ120),0),"")</f>
        <v/>
      </c>
      <c r="AK120" s="83" t="str">
        <f>IFERROR(VLOOKUP($H$2&amp;"_"&amp;$B120,HELPER,COLUMNS($B$12:AK120),0),"")</f>
        <v/>
      </c>
      <c r="AL120" s="83" t="str">
        <f>IFERROR(VLOOKUP($H$2&amp;"_"&amp;$B120,HELPER,COLUMNS($B$12:AL120),0),"")</f>
        <v/>
      </c>
      <c r="AM120" s="83" t="str">
        <f>IFERROR(VLOOKUP($H$2&amp;"_"&amp;$B120,HELPER,COLUMNS($B$12:AM120),0),"")</f>
        <v/>
      </c>
      <c r="AN120" s="83" t="str">
        <f>IFERROR(VLOOKUP($H$2&amp;"_"&amp;$B120,HELPER,COLUMNS($B$12:AN120),0),"")</f>
        <v/>
      </c>
      <c r="AO120" s="83" t="str">
        <f>IFERROR(VLOOKUP($H$2&amp;"_"&amp;$B120,HELPER,COLUMNS($B$12:AO120),0),"")</f>
        <v/>
      </c>
      <c r="AP120" s="83" t="str">
        <f>IFERROR(VLOOKUP($H$2&amp;"_"&amp;$B120,HELPER,COLUMNS($B$12:AP120),0),"")</f>
        <v/>
      </c>
      <c r="AQ120" s="83" t="str">
        <f>IFERROR(VLOOKUP($H$2&amp;"_"&amp;$B120,HELPER,COLUMNS($B$12:AQ120),0),"")</f>
        <v/>
      </c>
      <c r="AR120" s="83" t="str">
        <f>IFERROR(VLOOKUP($H$2&amp;"_"&amp;$B120,HELPER,COLUMNS($B$12:AR120),0),"")</f>
        <v/>
      </c>
      <c r="AS120" s="83" t="str">
        <f>IFERROR(VLOOKUP($H$2&amp;"_"&amp;$B120,HELPER,COLUMNS($B$12:AS120),0),"")</f>
        <v/>
      </c>
      <c r="AT120" s="83" t="str">
        <f>IFERROR(VLOOKUP($H$2&amp;"_"&amp;$B120,HELPER,COLUMNS($B$12:AT120),0),"")</f>
        <v/>
      </c>
      <c r="AU120" s="83" t="str">
        <f>IFERROR(VLOOKUP($H$2&amp;"_"&amp;$B120,HELPER,COLUMNS($B$12:AU120),0),"")</f>
        <v/>
      </c>
      <c r="AV120" s="83" t="str">
        <f>IFERROR(VLOOKUP($H$2&amp;"_"&amp;$B120,HELPER,COLUMNS($B$12:AV120),0),"")</f>
        <v/>
      </c>
      <c r="AW120" s="83" t="str">
        <f>IFERROR(VLOOKUP($H$2&amp;"_"&amp;$B120,HELPER,COLUMNS($B$12:AW120),0),"")</f>
        <v/>
      </c>
      <c r="AX120" s="197" t="str">
        <f t="shared" si="29"/>
        <v/>
      </c>
    </row>
    <row r="121" spans="1:50" x14ac:dyDescent="0.3">
      <c r="A121" s="37">
        <f t="shared" si="28"/>
        <v>0</v>
      </c>
      <c r="B121" s="210">
        <v>110</v>
      </c>
      <c r="C121" s="433" t="str">
        <f t="shared" si="30"/>
        <v/>
      </c>
      <c r="D121" s="279" t="str">
        <f>IFERROR(VLOOKUP($H$2&amp;"_"&amp;$B121,HELPER,COLUMNS($B$12:D121),0),"")</f>
        <v/>
      </c>
      <c r="E121" s="83" t="str">
        <f>IFERROR(VLOOKUP($H$2&amp;"_"&amp;$B121,HELPER,COLUMNS($B$12:E121),0),"")</f>
        <v/>
      </c>
      <c r="F121" s="83" t="str">
        <f>IFERROR(VLOOKUP($H$2&amp;"_"&amp;$B121,HELPER,COLUMNS($B$12:F121),0),"")</f>
        <v/>
      </c>
      <c r="G121" s="83" t="str">
        <f>IFERROR(VLOOKUP($H$2&amp;"_"&amp;$B121,HELPER,COLUMNS($B$12:G121),0),"")</f>
        <v/>
      </c>
      <c r="H121" s="83" t="str">
        <f>IFERROR(VLOOKUP($H$2&amp;"_"&amp;$B121,HELPER,COLUMNS($B$12:H121),0),"")</f>
        <v/>
      </c>
      <c r="I121" s="83" t="str">
        <f>IFERROR(VLOOKUP($H$2&amp;"_"&amp;$B121,HELPER,COLUMNS($B$12:I121),0),"")</f>
        <v/>
      </c>
      <c r="J121" s="83" t="str">
        <f>IFERROR(VLOOKUP($H$2&amp;"_"&amp;$B121,HELPER,COLUMNS($B$12:J121),0),"")</f>
        <v/>
      </c>
      <c r="K121" s="83" t="str">
        <f>IFERROR(VLOOKUP($H$2&amp;"_"&amp;$B121,HELPER,COLUMNS($B$12:K121),0),"")</f>
        <v/>
      </c>
      <c r="L121" s="83" t="str">
        <f>IFERROR(VLOOKUP($H$2&amp;"_"&amp;$B121,HELPER,COLUMNS($B$12:L121),0),"")</f>
        <v/>
      </c>
      <c r="M121" s="83" t="str">
        <f>IFERROR(VLOOKUP($H$2&amp;"_"&amp;$B121,HELPER,COLUMNS($B$12:M121),0),"")</f>
        <v/>
      </c>
      <c r="N121" s="83" t="str">
        <f>IFERROR(VLOOKUP($H$2&amp;"_"&amp;$B121,HELPER,COLUMNS($B$12:N121),0),"")</f>
        <v/>
      </c>
      <c r="O121" s="83" t="str">
        <f>IFERROR(VLOOKUP($H$2&amp;"_"&amp;$B121,HELPER,COLUMNS($B$12:O121),0),"")</f>
        <v/>
      </c>
      <c r="P121" s="83" t="str">
        <f>IFERROR(VLOOKUP($H$2&amp;"_"&amp;$B121,HELPER,COLUMNS($B$12:P121),0),"")</f>
        <v/>
      </c>
      <c r="Q121" s="83" t="str">
        <f>IFERROR(VLOOKUP($H$2&amp;"_"&amp;$B121,HELPER,COLUMNS($B$12:Q121),0),"")</f>
        <v/>
      </c>
      <c r="R121" s="83" t="str">
        <f>IFERROR(VLOOKUP($H$2&amp;"_"&amp;$B121,HELPER,COLUMNS($B$12:R121),0),"")</f>
        <v/>
      </c>
      <c r="S121" s="83" t="str">
        <f>IFERROR(VLOOKUP($H$2&amp;"_"&amp;$B121,HELPER,COLUMNS($B$12:S121),0),"")</f>
        <v/>
      </c>
      <c r="T121" s="83" t="str">
        <f>IFERROR(VLOOKUP($H$2&amp;"_"&amp;$B121,HELPER,COLUMNS($B$12:T121),0),"")</f>
        <v/>
      </c>
      <c r="U121" s="83" t="str">
        <f>IFERROR(VLOOKUP($H$2&amp;"_"&amp;$B121,HELPER,COLUMNS($B$12:U121),0),"")</f>
        <v/>
      </c>
      <c r="V121" s="83" t="str">
        <f>IFERROR(VLOOKUP($H$2&amp;"_"&amp;$B121,HELPER,COLUMNS($B$12:V121),0),"")</f>
        <v/>
      </c>
      <c r="W121" s="83" t="str">
        <f>IFERROR(VLOOKUP($H$2&amp;"_"&amp;$B121,HELPER,COLUMNS($B$12:W121),0),"")</f>
        <v/>
      </c>
      <c r="X121" s="83" t="str">
        <f>IFERROR(VLOOKUP($H$2&amp;"_"&amp;$B121,HELPER,COLUMNS($B$12:X121),0),"")</f>
        <v/>
      </c>
      <c r="Y121" s="83" t="str">
        <f>IFERROR(VLOOKUP($H$2&amp;"_"&amp;$B121,HELPER,COLUMNS($B$12:Y121),0),"")</f>
        <v/>
      </c>
      <c r="Z121" s="83" t="str">
        <f>IFERROR(VLOOKUP($H$2&amp;"_"&amp;$B121,HELPER,COLUMNS($B$12:Z121),0),"")</f>
        <v/>
      </c>
      <c r="AA121" s="83" t="str">
        <f>IFERROR(VLOOKUP($H$2&amp;"_"&amp;$B121,HELPER,COLUMNS($B$12:AA121),0),"")</f>
        <v/>
      </c>
      <c r="AB121" s="83" t="str">
        <f>IFERROR(VLOOKUP($H$2&amp;"_"&amp;$B121,HELPER,COLUMNS($B$12:AB121),0),"")</f>
        <v/>
      </c>
      <c r="AC121" s="83" t="str">
        <f>IFERROR(VLOOKUP($H$2&amp;"_"&amp;$B121,HELPER,COLUMNS($B$12:AC121),0),"")</f>
        <v/>
      </c>
      <c r="AD121" s="83" t="str">
        <f>IFERROR(VLOOKUP($H$2&amp;"_"&amp;$B121,HELPER,COLUMNS($B$12:AD121),0),"")</f>
        <v/>
      </c>
      <c r="AE121" s="83" t="str">
        <f>IFERROR(VLOOKUP($H$2&amp;"_"&amp;$B121,HELPER,COLUMNS($B$12:AE121),0),"")</f>
        <v/>
      </c>
      <c r="AF121" s="83" t="str">
        <f>IFERROR(VLOOKUP($H$2&amp;"_"&amp;$B121,HELPER,COLUMNS($B$12:AF121),0),"")</f>
        <v/>
      </c>
      <c r="AG121" s="83" t="str">
        <f>IFERROR(VLOOKUP($H$2&amp;"_"&amp;$B121,HELPER,COLUMNS($B$12:AG121),0),"")</f>
        <v/>
      </c>
      <c r="AH121" s="83" t="str">
        <f>IFERROR(VLOOKUP($H$2&amp;"_"&amp;$B121,HELPER,COLUMNS($B$12:AH121),0),"")</f>
        <v/>
      </c>
      <c r="AI121" s="83" t="str">
        <f>IFERROR(VLOOKUP($H$2&amp;"_"&amp;$B121,HELPER,COLUMNS($B$12:AI121),0),"")</f>
        <v/>
      </c>
      <c r="AJ121" s="83" t="str">
        <f>IFERROR(VLOOKUP($H$2&amp;"_"&amp;$B121,HELPER,COLUMNS($B$12:AJ121),0),"")</f>
        <v/>
      </c>
      <c r="AK121" s="83" t="str">
        <f>IFERROR(VLOOKUP($H$2&amp;"_"&amp;$B121,HELPER,COLUMNS($B$12:AK121),0),"")</f>
        <v/>
      </c>
      <c r="AL121" s="83" t="str">
        <f>IFERROR(VLOOKUP($H$2&amp;"_"&amp;$B121,HELPER,COLUMNS($B$12:AL121),0),"")</f>
        <v/>
      </c>
      <c r="AM121" s="83" t="str">
        <f>IFERROR(VLOOKUP($H$2&amp;"_"&amp;$B121,HELPER,COLUMNS($B$12:AM121),0),"")</f>
        <v/>
      </c>
      <c r="AN121" s="83" t="str">
        <f>IFERROR(VLOOKUP($H$2&amp;"_"&amp;$B121,HELPER,COLUMNS($B$12:AN121),0),"")</f>
        <v/>
      </c>
      <c r="AO121" s="83" t="str">
        <f>IFERROR(VLOOKUP($H$2&amp;"_"&amp;$B121,HELPER,COLUMNS($B$12:AO121),0),"")</f>
        <v/>
      </c>
      <c r="AP121" s="83" t="str">
        <f>IFERROR(VLOOKUP($H$2&amp;"_"&amp;$B121,HELPER,COLUMNS($B$12:AP121),0),"")</f>
        <v/>
      </c>
      <c r="AQ121" s="83" t="str">
        <f>IFERROR(VLOOKUP($H$2&amp;"_"&amp;$B121,HELPER,COLUMNS($B$12:AQ121),0),"")</f>
        <v/>
      </c>
      <c r="AR121" s="83" t="str">
        <f>IFERROR(VLOOKUP($H$2&amp;"_"&amp;$B121,HELPER,COLUMNS($B$12:AR121),0),"")</f>
        <v/>
      </c>
      <c r="AS121" s="83" t="str">
        <f>IFERROR(VLOOKUP($H$2&amp;"_"&amp;$B121,HELPER,COLUMNS($B$12:AS121),0),"")</f>
        <v/>
      </c>
      <c r="AT121" s="83" t="str">
        <f>IFERROR(VLOOKUP($H$2&amp;"_"&amp;$B121,HELPER,COLUMNS($B$12:AT121),0),"")</f>
        <v/>
      </c>
      <c r="AU121" s="83" t="str">
        <f>IFERROR(VLOOKUP($H$2&amp;"_"&amp;$B121,HELPER,COLUMNS($B$12:AU121),0),"")</f>
        <v/>
      </c>
      <c r="AV121" s="83" t="str">
        <f>IFERROR(VLOOKUP($H$2&amp;"_"&amp;$B121,HELPER,COLUMNS($B$12:AV121),0),"")</f>
        <v/>
      </c>
      <c r="AW121" s="83" t="str">
        <f>IFERROR(VLOOKUP($H$2&amp;"_"&amp;$B121,HELPER,COLUMNS($B$12:AW121),0),"")</f>
        <v/>
      </c>
      <c r="AX121" s="197" t="str">
        <f t="shared" si="29"/>
        <v/>
      </c>
    </row>
    <row r="122" spans="1:50" x14ac:dyDescent="0.3">
      <c r="A122" s="37">
        <f t="shared" si="28"/>
        <v>0</v>
      </c>
      <c r="B122" s="210">
        <v>111</v>
      </c>
      <c r="C122" s="433" t="str">
        <f t="shared" si="30"/>
        <v/>
      </c>
      <c r="D122" s="279" t="str">
        <f>IFERROR(VLOOKUP($H$2&amp;"_"&amp;$B122,HELPER,COLUMNS($B$12:D122),0),"")</f>
        <v/>
      </c>
      <c r="E122" s="83" t="str">
        <f>IFERROR(VLOOKUP($H$2&amp;"_"&amp;$B122,HELPER,COLUMNS($B$12:E122),0),"")</f>
        <v/>
      </c>
      <c r="F122" s="83" t="str">
        <f>IFERROR(VLOOKUP($H$2&amp;"_"&amp;$B122,HELPER,COLUMNS($B$12:F122),0),"")</f>
        <v/>
      </c>
      <c r="G122" s="83" t="str">
        <f>IFERROR(VLOOKUP($H$2&amp;"_"&amp;$B122,HELPER,COLUMNS($B$12:G122),0),"")</f>
        <v/>
      </c>
      <c r="H122" s="83" t="str">
        <f>IFERROR(VLOOKUP($H$2&amp;"_"&amp;$B122,HELPER,COLUMNS($B$12:H122),0),"")</f>
        <v/>
      </c>
      <c r="I122" s="83" t="str">
        <f>IFERROR(VLOOKUP($H$2&amp;"_"&amp;$B122,HELPER,COLUMNS($B$12:I122),0),"")</f>
        <v/>
      </c>
      <c r="J122" s="83" t="str">
        <f>IFERROR(VLOOKUP($H$2&amp;"_"&amp;$B122,HELPER,COLUMNS($B$12:J122),0),"")</f>
        <v/>
      </c>
      <c r="K122" s="83" t="str">
        <f>IFERROR(VLOOKUP($H$2&amp;"_"&amp;$B122,HELPER,COLUMNS($B$12:K122),0),"")</f>
        <v/>
      </c>
      <c r="L122" s="83" t="str">
        <f>IFERROR(VLOOKUP($H$2&amp;"_"&amp;$B122,HELPER,COLUMNS($B$12:L122),0),"")</f>
        <v/>
      </c>
      <c r="M122" s="83" t="str">
        <f>IFERROR(VLOOKUP($H$2&amp;"_"&amp;$B122,HELPER,COLUMNS($B$12:M122),0),"")</f>
        <v/>
      </c>
      <c r="N122" s="83" t="str">
        <f>IFERROR(VLOOKUP($H$2&amp;"_"&amp;$B122,HELPER,COLUMNS($B$12:N122),0),"")</f>
        <v/>
      </c>
      <c r="O122" s="83" t="str">
        <f>IFERROR(VLOOKUP($H$2&amp;"_"&amp;$B122,HELPER,COLUMNS($B$12:O122),0),"")</f>
        <v/>
      </c>
      <c r="P122" s="83" t="str">
        <f>IFERROR(VLOOKUP($H$2&amp;"_"&amp;$B122,HELPER,COLUMNS($B$12:P122),0),"")</f>
        <v/>
      </c>
      <c r="Q122" s="83" t="str">
        <f>IFERROR(VLOOKUP($H$2&amp;"_"&amp;$B122,HELPER,COLUMNS($B$12:Q122),0),"")</f>
        <v/>
      </c>
      <c r="R122" s="83" t="str">
        <f>IFERROR(VLOOKUP($H$2&amp;"_"&amp;$B122,HELPER,COLUMNS($B$12:R122),0),"")</f>
        <v/>
      </c>
      <c r="S122" s="83" t="str">
        <f>IFERROR(VLOOKUP($H$2&amp;"_"&amp;$B122,HELPER,COLUMNS($B$12:S122),0),"")</f>
        <v/>
      </c>
      <c r="T122" s="83" t="str">
        <f>IFERROR(VLOOKUP($H$2&amp;"_"&amp;$B122,HELPER,COLUMNS($B$12:T122),0),"")</f>
        <v/>
      </c>
      <c r="U122" s="83" t="str">
        <f>IFERROR(VLOOKUP($H$2&amp;"_"&amp;$B122,HELPER,COLUMNS($B$12:U122),0),"")</f>
        <v/>
      </c>
      <c r="V122" s="83" t="str">
        <f>IFERROR(VLOOKUP($H$2&amp;"_"&amp;$B122,HELPER,COLUMNS($B$12:V122),0),"")</f>
        <v/>
      </c>
      <c r="W122" s="83" t="str">
        <f>IFERROR(VLOOKUP($H$2&amp;"_"&amp;$B122,HELPER,COLUMNS($B$12:W122),0),"")</f>
        <v/>
      </c>
      <c r="X122" s="83" t="str">
        <f>IFERROR(VLOOKUP($H$2&amp;"_"&amp;$B122,HELPER,COLUMNS($B$12:X122),0),"")</f>
        <v/>
      </c>
      <c r="Y122" s="83" t="str">
        <f>IFERROR(VLOOKUP($H$2&amp;"_"&amp;$B122,HELPER,COLUMNS($B$12:Y122),0),"")</f>
        <v/>
      </c>
      <c r="Z122" s="83" t="str">
        <f>IFERROR(VLOOKUP($H$2&amp;"_"&amp;$B122,HELPER,COLUMNS($B$12:Z122),0),"")</f>
        <v/>
      </c>
      <c r="AA122" s="83" t="str">
        <f>IFERROR(VLOOKUP($H$2&amp;"_"&amp;$B122,HELPER,COLUMNS($B$12:AA122),0),"")</f>
        <v/>
      </c>
      <c r="AB122" s="83" t="str">
        <f>IFERROR(VLOOKUP($H$2&amp;"_"&amp;$B122,HELPER,COLUMNS($B$12:AB122),0),"")</f>
        <v/>
      </c>
      <c r="AC122" s="83" t="str">
        <f>IFERROR(VLOOKUP($H$2&amp;"_"&amp;$B122,HELPER,COLUMNS($B$12:AC122),0),"")</f>
        <v/>
      </c>
      <c r="AD122" s="83" t="str">
        <f>IFERROR(VLOOKUP($H$2&amp;"_"&amp;$B122,HELPER,COLUMNS($B$12:AD122),0),"")</f>
        <v/>
      </c>
      <c r="AE122" s="83" t="str">
        <f>IFERROR(VLOOKUP($H$2&amp;"_"&amp;$B122,HELPER,COLUMNS($B$12:AE122),0),"")</f>
        <v/>
      </c>
      <c r="AF122" s="83" t="str">
        <f>IFERROR(VLOOKUP($H$2&amp;"_"&amp;$B122,HELPER,COLUMNS($B$12:AF122),0),"")</f>
        <v/>
      </c>
      <c r="AG122" s="83" t="str">
        <f>IFERROR(VLOOKUP($H$2&amp;"_"&amp;$B122,HELPER,COLUMNS($B$12:AG122),0),"")</f>
        <v/>
      </c>
      <c r="AH122" s="83" t="str">
        <f>IFERROR(VLOOKUP($H$2&amp;"_"&amp;$B122,HELPER,COLUMNS($B$12:AH122),0),"")</f>
        <v/>
      </c>
      <c r="AI122" s="83" t="str">
        <f>IFERROR(VLOOKUP($H$2&amp;"_"&amp;$B122,HELPER,COLUMNS($B$12:AI122),0),"")</f>
        <v/>
      </c>
      <c r="AJ122" s="83" t="str">
        <f>IFERROR(VLOOKUP($H$2&amp;"_"&amp;$B122,HELPER,COLUMNS($B$12:AJ122),0),"")</f>
        <v/>
      </c>
      <c r="AK122" s="83" t="str">
        <f>IFERROR(VLOOKUP($H$2&amp;"_"&amp;$B122,HELPER,COLUMNS($B$12:AK122),0),"")</f>
        <v/>
      </c>
      <c r="AL122" s="83" t="str">
        <f>IFERROR(VLOOKUP($H$2&amp;"_"&amp;$B122,HELPER,COLUMNS($B$12:AL122),0),"")</f>
        <v/>
      </c>
      <c r="AM122" s="83" t="str">
        <f>IFERROR(VLOOKUP($H$2&amp;"_"&amp;$B122,HELPER,COLUMNS($B$12:AM122),0),"")</f>
        <v/>
      </c>
      <c r="AN122" s="83" t="str">
        <f>IFERROR(VLOOKUP($H$2&amp;"_"&amp;$B122,HELPER,COLUMNS($B$12:AN122),0),"")</f>
        <v/>
      </c>
      <c r="AO122" s="83" t="str">
        <f>IFERROR(VLOOKUP($H$2&amp;"_"&amp;$B122,HELPER,COLUMNS($B$12:AO122),0),"")</f>
        <v/>
      </c>
      <c r="AP122" s="83" t="str">
        <f>IFERROR(VLOOKUP($H$2&amp;"_"&amp;$B122,HELPER,COLUMNS($B$12:AP122),0),"")</f>
        <v/>
      </c>
      <c r="AQ122" s="83" t="str">
        <f>IFERROR(VLOOKUP($H$2&amp;"_"&amp;$B122,HELPER,COLUMNS($B$12:AQ122),0),"")</f>
        <v/>
      </c>
      <c r="AR122" s="83" t="str">
        <f>IFERROR(VLOOKUP($H$2&amp;"_"&amp;$B122,HELPER,COLUMNS($B$12:AR122),0),"")</f>
        <v/>
      </c>
      <c r="AS122" s="83" t="str">
        <f>IFERROR(VLOOKUP($H$2&amp;"_"&amp;$B122,HELPER,COLUMNS($B$12:AS122),0),"")</f>
        <v/>
      </c>
      <c r="AT122" s="83" t="str">
        <f>IFERROR(VLOOKUP($H$2&amp;"_"&amp;$B122,HELPER,COLUMNS($B$12:AT122),0),"")</f>
        <v/>
      </c>
      <c r="AU122" s="83" t="str">
        <f>IFERROR(VLOOKUP($H$2&amp;"_"&amp;$B122,HELPER,COLUMNS($B$12:AU122),0),"")</f>
        <v/>
      </c>
      <c r="AV122" s="83" t="str">
        <f>IFERROR(VLOOKUP($H$2&amp;"_"&amp;$B122,HELPER,COLUMNS($B$12:AV122),0),"")</f>
        <v/>
      </c>
      <c r="AW122" s="83" t="str">
        <f>IFERROR(VLOOKUP($H$2&amp;"_"&amp;$B122,HELPER,COLUMNS($B$12:AW122),0),"")</f>
        <v/>
      </c>
      <c r="AX122" s="197" t="str">
        <f t="shared" si="29"/>
        <v/>
      </c>
    </row>
    <row r="123" spans="1:50" x14ac:dyDescent="0.3">
      <c r="A123" s="37">
        <f t="shared" si="28"/>
        <v>0</v>
      </c>
      <c r="B123" s="210">
        <v>112</v>
      </c>
      <c r="C123" s="433" t="str">
        <f t="shared" si="30"/>
        <v/>
      </c>
      <c r="D123" s="279" t="str">
        <f>IFERROR(VLOOKUP($H$2&amp;"_"&amp;$B123,HELPER,COLUMNS($B$12:D123),0),"")</f>
        <v/>
      </c>
      <c r="E123" s="83" t="str">
        <f>IFERROR(VLOOKUP($H$2&amp;"_"&amp;$B123,HELPER,COLUMNS($B$12:E123),0),"")</f>
        <v/>
      </c>
      <c r="F123" s="83" t="str">
        <f>IFERROR(VLOOKUP($H$2&amp;"_"&amp;$B123,HELPER,COLUMNS($B$12:F123),0),"")</f>
        <v/>
      </c>
      <c r="G123" s="83" t="str">
        <f>IFERROR(VLOOKUP($H$2&amp;"_"&amp;$B123,HELPER,COLUMNS($B$12:G123),0),"")</f>
        <v/>
      </c>
      <c r="H123" s="83" t="str">
        <f>IFERROR(VLOOKUP($H$2&amp;"_"&amp;$B123,HELPER,COLUMNS($B$12:H123),0),"")</f>
        <v/>
      </c>
      <c r="I123" s="83" t="str">
        <f>IFERROR(VLOOKUP($H$2&amp;"_"&amp;$B123,HELPER,COLUMNS($B$12:I123),0),"")</f>
        <v/>
      </c>
      <c r="J123" s="83" t="str">
        <f>IFERROR(VLOOKUP($H$2&amp;"_"&amp;$B123,HELPER,COLUMNS($B$12:J123),0),"")</f>
        <v/>
      </c>
      <c r="K123" s="83" t="str">
        <f>IFERROR(VLOOKUP($H$2&amp;"_"&amp;$B123,HELPER,COLUMNS($B$12:K123),0),"")</f>
        <v/>
      </c>
      <c r="L123" s="83" t="str">
        <f>IFERROR(VLOOKUP($H$2&amp;"_"&amp;$B123,HELPER,COLUMNS($B$12:L123),0),"")</f>
        <v/>
      </c>
      <c r="M123" s="83" t="str">
        <f>IFERROR(VLOOKUP($H$2&amp;"_"&amp;$B123,HELPER,COLUMNS($B$12:M123),0),"")</f>
        <v/>
      </c>
      <c r="N123" s="83" t="str">
        <f>IFERROR(VLOOKUP($H$2&amp;"_"&amp;$B123,HELPER,COLUMNS($B$12:N123),0),"")</f>
        <v/>
      </c>
      <c r="O123" s="83" t="str">
        <f>IFERROR(VLOOKUP($H$2&amp;"_"&amp;$B123,HELPER,COLUMNS($B$12:O123),0),"")</f>
        <v/>
      </c>
      <c r="P123" s="83" t="str">
        <f>IFERROR(VLOOKUP($H$2&amp;"_"&amp;$B123,HELPER,COLUMNS($B$12:P123),0),"")</f>
        <v/>
      </c>
      <c r="Q123" s="83" t="str">
        <f>IFERROR(VLOOKUP($H$2&amp;"_"&amp;$B123,HELPER,COLUMNS($B$12:Q123),0),"")</f>
        <v/>
      </c>
      <c r="R123" s="83" t="str">
        <f>IFERROR(VLOOKUP($H$2&amp;"_"&amp;$B123,HELPER,COLUMNS($B$12:R123),0),"")</f>
        <v/>
      </c>
      <c r="S123" s="83" t="str">
        <f>IFERROR(VLOOKUP($H$2&amp;"_"&amp;$B123,HELPER,COLUMNS($B$12:S123),0),"")</f>
        <v/>
      </c>
      <c r="T123" s="83" t="str">
        <f>IFERROR(VLOOKUP($H$2&amp;"_"&amp;$B123,HELPER,COLUMNS($B$12:T123),0),"")</f>
        <v/>
      </c>
      <c r="U123" s="83" t="str">
        <f>IFERROR(VLOOKUP($H$2&amp;"_"&amp;$B123,HELPER,COLUMNS($B$12:U123),0),"")</f>
        <v/>
      </c>
      <c r="V123" s="83" t="str">
        <f>IFERROR(VLOOKUP($H$2&amp;"_"&amp;$B123,HELPER,COLUMNS($B$12:V123),0),"")</f>
        <v/>
      </c>
      <c r="W123" s="83" t="str">
        <f>IFERROR(VLOOKUP($H$2&amp;"_"&amp;$B123,HELPER,COLUMNS($B$12:W123),0),"")</f>
        <v/>
      </c>
      <c r="X123" s="83" t="str">
        <f>IFERROR(VLOOKUP($H$2&amp;"_"&amp;$B123,HELPER,COLUMNS($B$12:X123),0),"")</f>
        <v/>
      </c>
      <c r="Y123" s="83" t="str">
        <f>IFERROR(VLOOKUP($H$2&amp;"_"&amp;$B123,HELPER,COLUMNS($B$12:Y123),0),"")</f>
        <v/>
      </c>
      <c r="Z123" s="83" t="str">
        <f>IFERROR(VLOOKUP($H$2&amp;"_"&amp;$B123,HELPER,COLUMNS($B$12:Z123),0),"")</f>
        <v/>
      </c>
      <c r="AA123" s="83" t="str">
        <f>IFERROR(VLOOKUP($H$2&amp;"_"&amp;$B123,HELPER,COLUMNS($B$12:AA123),0),"")</f>
        <v/>
      </c>
      <c r="AB123" s="83" t="str">
        <f>IFERROR(VLOOKUP($H$2&amp;"_"&amp;$B123,HELPER,COLUMNS($B$12:AB123),0),"")</f>
        <v/>
      </c>
      <c r="AC123" s="83" t="str">
        <f>IFERROR(VLOOKUP($H$2&amp;"_"&amp;$B123,HELPER,COLUMNS($B$12:AC123),0),"")</f>
        <v/>
      </c>
      <c r="AD123" s="83" t="str">
        <f>IFERROR(VLOOKUP($H$2&amp;"_"&amp;$B123,HELPER,COLUMNS($B$12:AD123),0),"")</f>
        <v/>
      </c>
      <c r="AE123" s="83" t="str">
        <f>IFERROR(VLOOKUP($H$2&amp;"_"&amp;$B123,HELPER,COLUMNS($B$12:AE123),0),"")</f>
        <v/>
      </c>
      <c r="AF123" s="83" t="str">
        <f>IFERROR(VLOOKUP($H$2&amp;"_"&amp;$B123,HELPER,COLUMNS($B$12:AF123),0),"")</f>
        <v/>
      </c>
      <c r="AG123" s="83" t="str">
        <f>IFERROR(VLOOKUP($H$2&amp;"_"&amp;$B123,HELPER,COLUMNS($B$12:AG123),0),"")</f>
        <v/>
      </c>
      <c r="AH123" s="83" t="str">
        <f>IFERROR(VLOOKUP($H$2&amp;"_"&amp;$B123,HELPER,COLUMNS($B$12:AH123),0),"")</f>
        <v/>
      </c>
      <c r="AI123" s="83" t="str">
        <f>IFERROR(VLOOKUP($H$2&amp;"_"&amp;$B123,HELPER,COLUMNS($B$12:AI123),0),"")</f>
        <v/>
      </c>
      <c r="AJ123" s="83" t="str">
        <f>IFERROR(VLOOKUP($H$2&amp;"_"&amp;$B123,HELPER,COLUMNS($B$12:AJ123),0),"")</f>
        <v/>
      </c>
      <c r="AK123" s="83" t="str">
        <f>IFERROR(VLOOKUP($H$2&amp;"_"&amp;$B123,HELPER,COLUMNS($B$12:AK123),0),"")</f>
        <v/>
      </c>
      <c r="AL123" s="83" t="str">
        <f>IFERROR(VLOOKUP($H$2&amp;"_"&amp;$B123,HELPER,COLUMNS($B$12:AL123),0),"")</f>
        <v/>
      </c>
      <c r="AM123" s="83" t="str">
        <f>IFERROR(VLOOKUP($H$2&amp;"_"&amp;$B123,HELPER,COLUMNS($B$12:AM123),0),"")</f>
        <v/>
      </c>
      <c r="AN123" s="83" t="str">
        <f>IFERROR(VLOOKUP($H$2&amp;"_"&amp;$B123,HELPER,COLUMNS($B$12:AN123),0),"")</f>
        <v/>
      </c>
      <c r="AO123" s="83" t="str">
        <f>IFERROR(VLOOKUP($H$2&amp;"_"&amp;$B123,HELPER,COLUMNS($B$12:AO123),0),"")</f>
        <v/>
      </c>
      <c r="AP123" s="83" t="str">
        <f>IFERROR(VLOOKUP($H$2&amp;"_"&amp;$B123,HELPER,COLUMNS($B$12:AP123),0),"")</f>
        <v/>
      </c>
      <c r="AQ123" s="83" t="str">
        <f>IFERROR(VLOOKUP($H$2&amp;"_"&amp;$B123,HELPER,COLUMNS($B$12:AQ123),0),"")</f>
        <v/>
      </c>
      <c r="AR123" s="83" t="str">
        <f>IFERROR(VLOOKUP($H$2&amp;"_"&amp;$B123,HELPER,COLUMNS($B$12:AR123),0),"")</f>
        <v/>
      </c>
      <c r="AS123" s="83" t="str">
        <f>IFERROR(VLOOKUP($H$2&amp;"_"&amp;$B123,HELPER,COLUMNS($B$12:AS123),0),"")</f>
        <v/>
      </c>
      <c r="AT123" s="83" t="str">
        <f>IFERROR(VLOOKUP($H$2&amp;"_"&amp;$B123,HELPER,COLUMNS($B$12:AT123),0),"")</f>
        <v/>
      </c>
      <c r="AU123" s="83" t="str">
        <f>IFERROR(VLOOKUP($H$2&amp;"_"&amp;$B123,HELPER,COLUMNS($B$12:AU123),0),"")</f>
        <v/>
      </c>
      <c r="AV123" s="83" t="str">
        <f>IFERROR(VLOOKUP($H$2&amp;"_"&amp;$B123,HELPER,COLUMNS($B$12:AV123),0),"")</f>
        <v/>
      </c>
      <c r="AW123" s="83" t="str">
        <f>IFERROR(VLOOKUP($H$2&amp;"_"&amp;$B123,HELPER,COLUMNS($B$12:AW123),0),"")</f>
        <v/>
      </c>
      <c r="AX123" s="197" t="str">
        <f t="shared" si="29"/>
        <v/>
      </c>
    </row>
    <row r="124" spans="1:50" x14ac:dyDescent="0.3">
      <c r="A124" s="37">
        <f t="shared" si="28"/>
        <v>0</v>
      </c>
      <c r="B124" s="210">
        <v>113</v>
      </c>
      <c r="C124" s="433" t="str">
        <f t="shared" si="30"/>
        <v/>
      </c>
      <c r="D124" s="279" t="str">
        <f>IFERROR(VLOOKUP($H$2&amp;"_"&amp;$B124,HELPER,COLUMNS($B$12:D124),0),"")</f>
        <v/>
      </c>
      <c r="E124" s="83" t="str">
        <f>IFERROR(VLOOKUP($H$2&amp;"_"&amp;$B124,HELPER,COLUMNS($B$12:E124),0),"")</f>
        <v/>
      </c>
      <c r="F124" s="83" t="str">
        <f>IFERROR(VLOOKUP($H$2&amp;"_"&amp;$B124,HELPER,COLUMNS($B$12:F124),0),"")</f>
        <v/>
      </c>
      <c r="G124" s="83" t="str">
        <f>IFERROR(VLOOKUP($H$2&amp;"_"&amp;$B124,HELPER,COLUMNS($B$12:G124),0),"")</f>
        <v/>
      </c>
      <c r="H124" s="83" t="str">
        <f>IFERROR(VLOOKUP($H$2&amp;"_"&amp;$B124,HELPER,COLUMNS($B$12:H124),0),"")</f>
        <v/>
      </c>
      <c r="I124" s="83" t="str">
        <f>IFERROR(VLOOKUP($H$2&amp;"_"&amp;$B124,HELPER,COLUMNS($B$12:I124),0),"")</f>
        <v/>
      </c>
      <c r="J124" s="83" t="str">
        <f>IFERROR(VLOOKUP($H$2&amp;"_"&amp;$B124,HELPER,COLUMNS($B$12:J124),0),"")</f>
        <v/>
      </c>
      <c r="K124" s="83" t="str">
        <f>IFERROR(VLOOKUP($H$2&amp;"_"&amp;$B124,HELPER,COLUMNS($B$12:K124),0),"")</f>
        <v/>
      </c>
      <c r="L124" s="83" t="str">
        <f>IFERROR(VLOOKUP($H$2&amp;"_"&amp;$B124,HELPER,COLUMNS($B$12:L124),0),"")</f>
        <v/>
      </c>
      <c r="M124" s="83" t="str">
        <f>IFERROR(VLOOKUP($H$2&amp;"_"&amp;$B124,HELPER,COLUMNS($B$12:M124),0),"")</f>
        <v/>
      </c>
      <c r="N124" s="83" t="str">
        <f>IFERROR(VLOOKUP($H$2&amp;"_"&amp;$B124,HELPER,COLUMNS($B$12:N124),0),"")</f>
        <v/>
      </c>
      <c r="O124" s="83" t="str">
        <f>IFERROR(VLOOKUP($H$2&amp;"_"&amp;$B124,HELPER,COLUMNS($B$12:O124),0),"")</f>
        <v/>
      </c>
      <c r="P124" s="83" t="str">
        <f>IFERROR(VLOOKUP($H$2&amp;"_"&amp;$B124,HELPER,COLUMNS($B$12:P124),0),"")</f>
        <v/>
      </c>
      <c r="Q124" s="83" t="str">
        <f>IFERROR(VLOOKUP($H$2&amp;"_"&amp;$B124,HELPER,COLUMNS($B$12:Q124),0),"")</f>
        <v/>
      </c>
      <c r="R124" s="83" t="str">
        <f>IFERROR(VLOOKUP($H$2&amp;"_"&amp;$B124,HELPER,COLUMNS($B$12:R124),0),"")</f>
        <v/>
      </c>
      <c r="S124" s="83" t="str">
        <f>IFERROR(VLOOKUP($H$2&amp;"_"&amp;$B124,HELPER,COLUMNS($B$12:S124),0),"")</f>
        <v/>
      </c>
      <c r="T124" s="83" t="str">
        <f>IFERROR(VLOOKUP($H$2&amp;"_"&amp;$B124,HELPER,COLUMNS($B$12:T124),0),"")</f>
        <v/>
      </c>
      <c r="U124" s="83" t="str">
        <f>IFERROR(VLOOKUP($H$2&amp;"_"&amp;$B124,HELPER,COLUMNS($B$12:U124),0),"")</f>
        <v/>
      </c>
      <c r="V124" s="83" t="str">
        <f>IFERROR(VLOOKUP($H$2&amp;"_"&amp;$B124,HELPER,COLUMNS($B$12:V124),0),"")</f>
        <v/>
      </c>
      <c r="W124" s="83" t="str">
        <f>IFERROR(VLOOKUP($H$2&amp;"_"&amp;$B124,HELPER,COLUMNS($B$12:W124),0),"")</f>
        <v/>
      </c>
      <c r="X124" s="83" t="str">
        <f>IFERROR(VLOOKUP($H$2&amp;"_"&amp;$B124,HELPER,COLUMNS($B$12:X124),0),"")</f>
        <v/>
      </c>
      <c r="Y124" s="83" t="str">
        <f>IFERROR(VLOOKUP($H$2&amp;"_"&amp;$B124,HELPER,COLUMNS($B$12:Y124),0),"")</f>
        <v/>
      </c>
      <c r="Z124" s="83" t="str">
        <f>IFERROR(VLOOKUP($H$2&amp;"_"&amp;$B124,HELPER,COLUMNS($B$12:Z124),0),"")</f>
        <v/>
      </c>
      <c r="AA124" s="83" t="str">
        <f>IFERROR(VLOOKUP($H$2&amp;"_"&amp;$B124,HELPER,COLUMNS($B$12:AA124),0),"")</f>
        <v/>
      </c>
      <c r="AB124" s="83" t="str">
        <f>IFERROR(VLOOKUP($H$2&amp;"_"&amp;$B124,HELPER,COLUMNS($B$12:AB124),0),"")</f>
        <v/>
      </c>
      <c r="AC124" s="83" t="str">
        <f>IFERROR(VLOOKUP($H$2&amp;"_"&amp;$B124,HELPER,COLUMNS($B$12:AC124),0),"")</f>
        <v/>
      </c>
      <c r="AD124" s="83" t="str">
        <f>IFERROR(VLOOKUP($H$2&amp;"_"&amp;$B124,HELPER,COLUMNS($B$12:AD124),0),"")</f>
        <v/>
      </c>
      <c r="AE124" s="83" t="str">
        <f>IFERROR(VLOOKUP($H$2&amp;"_"&amp;$B124,HELPER,COLUMNS($B$12:AE124),0),"")</f>
        <v/>
      </c>
      <c r="AF124" s="83" t="str">
        <f>IFERROR(VLOOKUP($H$2&amp;"_"&amp;$B124,HELPER,COLUMNS($B$12:AF124),0),"")</f>
        <v/>
      </c>
      <c r="AG124" s="83" t="str">
        <f>IFERROR(VLOOKUP($H$2&amp;"_"&amp;$B124,HELPER,COLUMNS($B$12:AG124),0),"")</f>
        <v/>
      </c>
      <c r="AH124" s="83" t="str">
        <f>IFERROR(VLOOKUP($H$2&amp;"_"&amp;$B124,HELPER,COLUMNS($B$12:AH124),0),"")</f>
        <v/>
      </c>
      <c r="AI124" s="83" t="str">
        <f>IFERROR(VLOOKUP($H$2&amp;"_"&amp;$B124,HELPER,COLUMNS($B$12:AI124),0),"")</f>
        <v/>
      </c>
      <c r="AJ124" s="83" t="str">
        <f>IFERROR(VLOOKUP($H$2&amp;"_"&amp;$B124,HELPER,COLUMNS($B$12:AJ124),0),"")</f>
        <v/>
      </c>
      <c r="AK124" s="83" t="str">
        <f>IFERROR(VLOOKUP($H$2&amp;"_"&amp;$B124,HELPER,COLUMNS($B$12:AK124),0),"")</f>
        <v/>
      </c>
      <c r="AL124" s="83" t="str">
        <f>IFERROR(VLOOKUP($H$2&amp;"_"&amp;$B124,HELPER,COLUMNS($B$12:AL124),0),"")</f>
        <v/>
      </c>
      <c r="AM124" s="83" t="str">
        <f>IFERROR(VLOOKUP($H$2&amp;"_"&amp;$B124,HELPER,COLUMNS($B$12:AM124),0),"")</f>
        <v/>
      </c>
      <c r="AN124" s="83" t="str">
        <f>IFERROR(VLOOKUP($H$2&amp;"_"&amp;$B124,HELPER,COLUMNS($B$12:AN124),0),"")</f>
        <v/>
      </c>
      <c r="AO124" s="83" t="str">
        <f>IFERROR(VLOOKUP($H$2&amp;"_"&amp;$B124,HELPER,COLUMNS($B$12:AO124),0),"")</f>
        <v/>
      </c>
      <c r="AP124" s="83" t="str">
        <f>IFERROR(VLOOKUP($H$2&amp;"_"&amp;$B124,HELPER,COLUMNS($B$12:AP124),0),"")</f>
        <v/>
      </c>
      <c r="AQ124" s="83" t="str">
        <f>IFERROR(VLOOKUP($H$2&amp;"_"&amp;$B124,HELPER,COLUMNS($B$12:AQ124),0),"")</f>
        <v/>
      </c>
      <c r="AR124" s="83" t="str">
        <f>IFERROR(VLOOKUP($H$2&amp;"_"&amp;$B124,HELPER,COLUMNS($B$12:AR124),0),"")</f>
        <v/>
      </c>
      <c r="AS124" s="83" t="str">
        <f>IFERROR(VLOOKUP($H$2&amp;"_"&amp;$B124,HELPER,COLUMNS($B$12:AS124),0),"")</f>
        <v/>
      </c>
      <c r="AT124" s="83" t="str">
        <f>IFERROR(VLOOKUP($H$2&amp;"_"&amp;$B124,HELPER,COLUMNS($B$12:AT124),0),"")</f>
        <v/>
      </c>
      <c r="AU124" s="83" t="str">
        <f>IFERROR(VLOOKUP($H$2&amp;"_"&amp;$B124,HELPER,COLUMNS($B$12:AU124),0),"")</f>
        <v/>
      </c>
      <c r="AV124" s="83" t="str">
        <f>IFERROR(VLOOKUP($H$2&amp;"_"&amp;$B124,HELPER,COLUMNS($B$12:AV124),0),"")</f>
        <v/>
      </c>
      <c r="AW124" s="83" t="str">
        <f>IFERROR(VLOOKUP($H$2&amp;"_"&amp;$B124,HELPER,COLUMNS($B$12:AW124),0),"")</f>
        <v/>
      </c>
      <c r="AX124" s="197" t="str">
        <f t="shared" si="29"/>
        <v/>
      </c>
    </row>
    <row r="125" spans="1:50" x14ac:dyDescent="0.3">
      <c r="A125" s="37">
        <f t="shared" si="28"/>
        <v>0</v>
      </c>
      <c r="B125" s="210">
        <v>114</v>
      </c>
      <c r="C125" s="433" t="str">
        <f t="shared" si="30"/>
        <v/>
      </c>
      <c r="D125" s="279" t="str">
        <f>IFERROR(VLOOKUP($H$2&amp;"_"&amp;$B125,HELPER,COLUMNS($B$12:D125),0),"")</f>
        <v/>
      </c>
      <c r="E125" s="83" t="str">
        <f>IFERROR(VLOOKUP($H$2&amp;"_"&amp;$B125,HELPER,COLUMNS($B$12:E125),0),"")</f>
        <v/>
      </c>
      <c r="F125" s="83" t="str">
        <f>IFERROR(VLOOKUP($H$2&amp;"_"&amp;$B125,HELPER,COLUMNS($B$12:F125),0),"")</f>
        <v/>
      </c>
      <c r="G125" s="83" t="str">
        <f>IFERROR(VLOOKUP($H$2&amp;"_"&amp;$B125,HELPER,COLUMNS($B$12:G125),0),"")</f>
        <v/>
      </c>
      <c r="H125" s="83" t="str">
        <f>IFERROR(VLOOKUP($H$2&amp;"_"&amp;$B125,HELPER,COLUMNS($B$12:H125),0),"")</f>
        <v/>
      </c>
      <c r="I125" s="83" t="str">
        <f>IFERROR(VLOOKUP($H$2&amp;"_"&amp;$B125,HELPER,COLUMNS($B$12:I125),0),"")</f>
        <v/>
      </c>
      <c r="J125" s="83" t="str">
        <f>IFERROR(VLOOKUP($H$2&amp;"_"&amp;$B125,HELPER,COLUMNS($B$12:J125),0),"")</f>
        <v/>
      </c>
      <c r="K125" s="83" t="str">
        <f>IFERROR(VLOOKUP($H$2&amp;"_"&amp;$B125,HELPER,COLUMNS($B$12:K125),0),"")</f>
        <v/>
      </c>
      <c r="L125" s="83" t="str">
        <f>IFERROR(VLOOKUP($H$2&amp;"_"&amp;$B125,HELPER,COLUMNS($B$12:L125),0),"")</f>
        <v/>
      </c>
      <c r="M125" s="83" t="str">
        <f>IFERROR(VLOOKUP($H$2&amp;"_"&amp;$B125,HELPER,COLUMNS($B$12:M125),0),"")</f>
        <v/>
      </c>
      <c r="N125" s="83" t="str">
        <f>IFERROR(VLOOKUP($H$2&amp;"_"&amp;$B125,HELPER,COLUMNS($B$12:N125),0),"")</f>
        <v/>
      </c>
      <c r="O125" s="83" t="str">
        <f>IFERROR(VLOOKUP($H$2&amp;"_"&amp;$B125,HELPER,COLUMNS($B$12:O125),0),"")</f>
        <v/>
      </c>
      <c r="P125" s="83" t="str">
        <f>IFERROR(VLOOKUP($H$2&amp;"_"&amp;$B125,HELPER,COLUMNS($B$12:P125),0),"")</f>
        <v/>
      </c>
      <c r="Q125" s="83" t="str">
        <f>IFERROR(VLOOKUP($H$2&amp;"_"&amp;$B125,HELPER,COLUMNS($B$12:Q125),0),"")</f>
        <v/>
      </c>
      <c r="R125" s="83" t="str">
        <f>IFERROR(VLOOKUP($H$2&amp;"_"&amp;$B125,HELPER,COLUMNS($B$12:R125),0),"")</f>
        <v/>
      </c>
      <c r="S125" s="83" t="str">
        <f>IFERROR(VLOOKUP($H$2&amp;"_"&amp;$B125,HELPER,COLUMNS($B$12:S125),0),"")</f>
        <v/>
      </c>
      <c r="T125" s="83" t="str">
        <f>IFERROR(VLOOKUP($H$2&amp;"_"&amp;$B125,HELPER,COLUMNS($B$12:T125),0),"")</f>
        <v/>
      </c>
      <c r="U125" s="83" t="str">
        <f>IFERROR(VLOOKUP($H$2&amp;"_"&amp;$B125,HELPER,COLUMNS($B$12:U125),0),"")</f>
        <v/>
      </c>
      <c r="V125" s="83" t="str">
        <f>IFERROR(VLOOKUP($H$2&amp;"_"&amp;$B125,HELPER,COLUMNS($B$12:V125),0),"")</f>
        <v/>
      </c>
      <c r="W125" s="83" t="str">
        <f>IFERROR(VLOOKUP($H$2&amp;"_"&amp;$B125,HELPER,COLUMNS($B$12:W125),0),"")</f>
        <v/>
      </c>
      <c r="X125" s="83" t="str">
        <f>IFERROR(VLOOKUP($H$2&amp;"_"&amp;$B125,HELPER,COLUMNS($B$12:X125),0),"")</f>
        <v/>
      </c>
      <c r="Y125" s="83" t="str">
        <f>IFERROR(VLOOKUP($H$2&amp;"_"&amp;$B125,HELPER,COLUMNS($B$12:Y125),0),"")</f>
        <v/>
      </c>
      <c r="Z125" s="83" t="str">
        <f>IFERROR(VLOOKUP($H$2&amp;"_"&amp;$B125,HELPER,COLUMNS($B$12:Z125),0),"")</f>
        <v/>
      </c>
      <c r="AA125" s="83" t="str">
        <f>IFERROR(VLOOKUP($H$2&amp;"_"&amp;$B125,HELPER,COLUMNS($B$12:AA125),0),"")</f>
        <v/>
      </c>
      <c r="AB125" s="83" t="str">
        <f>IFERROR(VLOOKUP($H$2&amp;"_"&amp;$B125,HELPER,COLUMNS($B$12:AB125),0),"")</f>
        <v/>
      </c>
      <c r="AC125" s="83" t="str">
        <f>IFERROR(VLOOKUP($H$2&amp;"_"&amp;$B125,HELPER,COLUMNS($B$12:AC125),0),"")</f>
        <v/>
      </c>
      <c r="AD125" s="83" t="str">
        <f>IFERROR(VLOOKUP($H$2&amp;"_"&amp;$B125,HELPER,COLUMNS($B$12:AD125),0),"")</f>
        <v/>
      </c>
      <c r="AE125" s="83" t="str">
        <f>IFERROR(VLOOKUP($H$2&amp;"_"&amp;$B125,HELPER,COLUMNS($B$12:AE125),0),"")</f>
        <v/>
      </c>
      <c r="AF125" s="83" t="str">
        <f>IFERROR(VLOOKUP($H$2&amp;"_"&amp;$B125,HELPER,COLUMNS($B$12:AF125),0),"")</f>
        <v/>
      </c>
      <c r="AG125" s="83" t="str">
        <f>IFERROR(VLOOKUP($H$2&amp;"_"&amp;$B125,HELPER,COLUMNS($B$12:AG125),0),"")</f>
        <v/>
      </c>
      <c r="AH125" s="83" t="str">
        <f>IFERROR(VLOOKUP($H$2&amp;"_"&amp;$B125,HELPER,COLUMNS($B$12:AH125),0),"")</f>
        <v/>
      </c>
      <c r="AI125" s="83" t="str">
        <f>IFERROR(VLOOKUP($H$2&amp;"_"&amp;$B125,HELPER,COLUMNS($B$12:AI125),0),"")</f>
        <v/>
      </c>
      <c r="AJ125" s="83" t="str">
        <f>IFERROR(VLOOKUP($H$2&amp;"_"&amp;$B125,HELPER,COLUMNS($B$12:AJ125),0),"")</f>
        <v/>
      </c>
      <c r="AK125" s="83" t="str">
        <f>IFERROR(VLOOKUP($H$2&amp;"_"&amp;$B125,HELPER,COLUMNS($B$12:AK125),0),"")</f>
        <v/>
      </c>
      <c r="AL125" s="83" t="str">
        <f>IFERROR(VLOOKUP($H$2&amp;"_"&amp;$B125,HELPER,COLUMNS($B$12:AL125),0),"")</f>
        <v/>
      </c>
      <c r="AM125" s="83" t="str">
        <f>IFERROR(VLOOKUP($H$2&amp;"_"&amp;$B125,HELPER,COLUMNS($B$12:AM125),0),"")</f>
        <v/>
      </c>
      <c r="AN125" s="83" t="str">
        <f>IFERROR(VLOOKUP($H$2&amp;"_"&amp;$B125,HELPER,COLUMNS($B$12:AN125),0),"")</f>
        <v/>
      </c>
      <c r="AO125" s="83" t="str">
        <f>IFERROR(VLOOKUP($H$2&amp;"_"&amp;$B125,HELPER,COLUMNS($B$12:AO125),0),"")</f>
        <v/>
      </c>
      <c r="AP125" s="83" t="str">
        <f>IFERROR(VLOOKUP($H$2&amp;"_"&amp;$B125,HELPER,COLUMNS($B$12:AP125),0),"")</f>
        <v/>
      </c>
      <c r="AQ125" s="83" t="str">
        <f>IFERROR(VLOOKUP($H$2&amp;"_"&amp;$B125,HELPER,COLUMNS($B$12:AQ125),0),"")</f>
        <v/>
      </c>
      <c r="AR125" s="83" t="str">
        <f>IFERROR(VLOOKUP($H$2&amp;"_"&amp;$B125,HELPER,COLUMNS($B$12:AR125),0),"")</f>
        <v/>
      </c>
      <c r="AS125" s="83" t="str">
        <f>IFERROR(VLOOKUP($H$2&amp;"_"&amp;$B125,HELPER,COLUMNS($B$12:AS125),0),"")</f>
        <v/>
      </c>
      <c r="AT125" s="83" t="str">
        <f>IFERROR(VLOOKUP($H$2&amp;"_"&amp;$B125,HELPER,COLUMNS($B$12:AT125),0),"")</f>
        <v/>
      </c>
      <c r="AU125" s="83" t="str">
        <f>IFERROR(VLOOKUP($H$2&amp;"_"&amp;$B125,HELPER,COLUMNS($B$12:AU125),0),"")</f>
        <v/>
      </c>
      <c r="AV125" s="83" t="str">
        <f>IFERROR(VLOOKUP($H$2&amp;"_"&amp;$B125,HELPER,COLUMNS($B$12:AV125),0),"")</f>
        <v/>
      </c>
      <c r="AW125" s="83" t="str">
        <f>IFERROR(VLOOKUP($H$2&amp;"_"&amp;$B125,HELPER,COLUMNS($B$12:AW125),0),"")</f>
        <v/>
      </c>
      <c r="AX125" s="197" t="str">
        <f t="shared" si="29"/>
        <v/>
      </c>
    </row>
    <row r="126" spans="1:50" x14ac:dyDescent="0.3">
      <c r="A126" s="37">
        <f t="shared" si="28"/>
        <v>0</v>
      </c>
      <c r="B126" s="210">
        <v>115</v>
      </c>
      <c r="C126" s="433" t="str">
        <f t="shared" si="30"/>
        <v/>
      </c>
      <c r="D126" s="279" t="str">
        <f>IFERROR(VLOOKUP($H$2&amp;"_"&amp;$B126,HELPER,COLUMNS($B$12:D126),0),"")</f>
        <v/>
      </c>
      <c r="E126" s="83" t="str">
        <f>IFERROR(VLOOKUP($H$2&amp;"_"&amp;$B126,HELPER,COLUMNS($B$12:E126),0),"")</f>
        <v/>
      </c>
      <c r="F126" s="83" t="str">
        <f>IFERROR(VLOOKUP($H$2&amp;"_"&amp;$B126,HELPER,COLUMNS($B$12:F126),0),"")</f>
        <v/>
      </c>
      <c r="G126" s="83" t="str">
        <f>IFERROR(VLOOKUP($H$2&amp;"_"&amp;$B126,HELPER,COLUMNS($B$12:G126),0),"")</f>
        <v/>
      </c>
      <c r="H126" s="83" t="str">
        <f>IFERROR(VLOOKUP($H$2&amp;"_"&amp;$B126,HELPER,COLUMNS($B$12:H126),0),"")</f>
        <v/>
      </c>
      <c r="I126" s="83" t="str">
        <f>IFERROR(VLOOKUP($H$2&amp;"_"&amp;$B126,HELPER,COLUMNS($B$12:I126),0),"")</f>
        <v/>
      </c>
      <c r="J126" s="83" t="str">
        <f>IFERROR(VLOOKUP($H$2&amp;"_"&amp;$B126,HELPER,COLUMNS($B$12:J126),0),"")</f>
        <v/>
      </c>
      <c r="K126" s="83" t="str">
        <f>IFERROR(VLOOKUP($H$2&amp;"_"&amp;$B126,HELPER,COLUMNS($B$12:K126),0),"")</f>
        <v/>
      </c>
      <c r="L126" s="83" t="str">
        <f>IFERROR(VLOOKUP($H$2&amp;"_"&amp;$B126,HELPER,COLUMNS($B$12:L126),0),"")</f>
        <v/>
      </c>
      <c r="M126" s="83" t="str">
        <f>IFERROR(VLOOKUP($H$2&amp;"_"&amp;$B126,HELPER,COLUMNS($B$12:M126),0),"")</f>
        <v/>
      </c>
      <c r="N126" s="83" t="str">
        <f>IFERROR(VLOOKUP($H$2&amp;"_"&amp;$B126,HELPER,COLUMNS($B$12:N126),0),"")</f>
        <v/>
      </c>
      <c r="O126" s="83" t="str">
        <f>IFERROR(VLOOKUP($H$2&amp;"_"&amp;$B126,HELPER,COLUMNS($B$12:O126),0),"")</f>
        <v/>
      </c>
      <c r="P126" s="83" t="str">
        <f>IFERROR(VLOOKUP($H$2&amp;"_"&amp;$B126,HELPER,COLUMNS($B$12:P126),0),"")</f>
        <v/>
      </c>
      <c r="Q126" s="83" t="str">
        <f>IFERROR(VLOOKUP($H$2&amp;"_"&amp;$B126,HELPER,COLUMNS($B$12:Q126),0),"")</f>
        <v/>
      </c>
      <c r="R126" s="83" t="str">
        <f>IFERROR(VLOOKUP($H$2&amp;"_"&amp;$B126,HELPER,COLUMNS($B$12:R126),0),"")</f>
        <v/>
      </c>
      <c r="S126" s="83" t="str">
        <f>IFERROR(VLOOKUP($H$2&amp;"_"&amp;$B126,HELPER,COLUMNS($B$12:S126),0),"")</f>
        <v/>
      </c>
      <c r="T126" s="83" t="str">
        <f>IFERROR(VLOOKUP($H$2&amp;"_"&amp;$B126,HELPER,COLUMNS($B$12:T126),0),"")</f>
        <v/>
      </c>
      <c r="U126" s="83" t="str">
        <f>IFERROR(VLOOKUP($H$2&amp;"_"&amp;$B126,HELPER,COLUMNS($B$12:U126),0),"")</f>
        <v/>
      </c>
      <c r="V126" s="83" t="str">
        <f>IFERROR(VLOOKUP($H$2&amp;"_"&amp;$B126,HELPER,COLUMNS($B$12:V126),0),"")</f>
        <v/>
      </c>
      <c r="W126" s="83" t="str">
        <f>IFERROR(VLOOKUP($H$2&amp;"_"&amp;$B126,HELPER,COLUMNS($B$12:W126),0),"")</f>
        <v/>
      </c>
      <c r="X126" s="83" t="str">
        <f>IFERROR(VLOOKUP($H$2&amp;"_"&amp;$B126,HELPER,COLUMNS($B$12:X126),0),"")</f>
        <v/>
      </c>
      <c r="Y126" s="83" t="str">
        <f>IFERROR(VLOOKUP($H$2&amp;"_"&amp;$B126,HELPER,COLUMNS($B$12:Y126),0),"")</f>
        <v/>
      </c>
      <c r="Z126" s="83" t="str">
        <f>IFERROR(VLOOKUP($H$2&amp;"_"&amp;$B126,HELPER,COLUMNS($B$12:Z126),0),"")</f>
        <v/>
      </c>
      <c r="AA126" s="83" t="str">
        <f>IFERROR(VLOOKUP($H$2&amp;"_"&amp;$B126,HELPER,COLUMNS($B$12:AA126),0),"")</f>
        <v/>
      </c>
      <c r="AB126" s="83" t="str">
        <f>IFERROR(VLOOKUP($H$2&amp;"_"&amp;$B126,HELPER,COLUMNS($B$12:AB126),0),"")</f>
        <v/>
      </c>
      <c r="AC126" s="83" t="str">
        <f>IFERROR(VLOOKUP($H$2&amp;"_"&amp;$B126,HELPER,COLUMNS($B$12:AC126),0),"")</f>
        <v/>
      </c>
      <c r="AD126" s="83" t="str">
        <f>IFERROR(VLOOKUP($H$2&amp;"_"&amp;$B126,HELPER,COLUMNS($B$12:AD126),0),"")</f>
        <v/>
      </c>
      <c r="AE126" s="83" t="str">
        <f>IFERROR(VLOOKUP($H$2&amp;"_"&amp;$B126,HELPER,COLUMNS($B$12:AE126),0),"")</f>
        <v/>
      </c>
      <c r="AF126" s="83" t="str">
        <f>IFERROR(VLOOKUP($H$2&amp;"_"&amp;$B126,HELPER,COLUMNS($B$12:AF126),0),"")</f>
        <v/>
      </c>
      <c r="AG126" s="83" t="str">
        <f>IFERROR(VLOOKUP($H$2&amp;"_"&amp;$B126,HELPER,COLUMNS($B$12:AG126),0),"")</f>
        <v/>
      </c>
      <c r="AH126" s="83" t="str">
        <f>IFERROR(VLOOKUP($H$2&amp;"_"&amp;$B126,HELPER,COLUMNS($B$12:AH126),0),"")</f>
        <v/>
      </c>
      <c r="AI126" s="83" t="str">
        <f>IFERROR(VLOOKUP($H$2&amp;"_"&amp;$B126,HELPER,COLUMNS($B$12:AI126),0),"")</f>
        <v/>
      </c>
      <c r="AJ126" s="83" t="str">
        <f>IFERROR(VLOOKUP($H$2&amp;"_"&amp;$B126,HELPER,COLUMNS($B$12:AJ126),0),"")</f>
        <v/>
      </c>
      <c r="AK126" s="83" t="str">
        <f>IFERROR(VLOOKUP($H$2&amp;"_"&amp;$B126,HELPER,COLUMNS($B$12:AK126),0),"")</f>
        <v/>
      </c>
      <c r="AL126" s="83" t="str">
        <f>IFERROR(VLOOKUP($H$2&amp;"_"&amp;$B126,HELPER,COLUMNS($B$12:AL126),0),"")</f>
        <v/>
      </c>
      <c r="AM126" s="83" t="str">
        <f>IFERROR(VLOOKUP($H$2&amp;"_"&amp;$B126,HELPER,COLUMNS($B$12:AM126),0),"")</f>
        <v/>
      </c>
      <c r="AN126" s="83" t="str">
        <f>IFERROR(VLOOKUP($H$2&amp;"_"&amp;$B126,HELPER,COLUMNS($B$12:AN126),0),"")</f>
        <v/>
      </c>
      <c r="AO126" s="83" t="str">
        <f>IFERROR(VLOOKUP($H$2&amp;"_"&amp;$B126,HELPER,COLUMNS($B$12:AO126),0),"")</f>
        <v/>
      </c>
      <c r="AP126" s="83" t="str">
        <f>IFERROR(VLOOKUP($H$2&amp;"_"&amp;$B126,HELPER,COLUMNS($B$12:AP126),0),"")</f>
        <v/>
      </c>
      <c r="AQ126" s="83" t="str">
        <f>IFERROR(VLOOKUP($H$2&amp;"_"&amp;$B126,HELPER,COLUMNS($B$12:AQ126),0),"")</f>
        <v/>
      </c>
      <c r="AR126" s="83" t="str">
        <f>IFERROR(VLOOKUP($H$2&amp;"_"&amp;$B126,HELPER,COLUMNS($B$12:AR126),0),"")</f>
        <v/>
      </c>
      <c r="AS126" s="83" t="str">
        <f>IFERROR(VLOOKUP($H$2&amp;"_"&amp;$B126,HELPER,COLUMNS($B$12:AS126),0),"")</f>
        <v/>
      </c>
      <c r="AT126" s="83" t="str">
        <f>IFERROR(VLOOKUP($H$2&amp;"_"&amp;$B126,HELPER,COLUMNS($B$12:AT126),0),"")</f>
        <v/>
      </c>
      <c r="AU126" s="83" t="str">
        <f>IFERROR(VLOOKUP($H$2&amp;"_"&amp;$B126,HELPER,COLUMNS($B$12:AU126),0),"")</f>
        <v/>
      </c>
      <c r="AV126" s="83" t="str">
        <f>IFERROR(VLOOKUP($H$2&amp;"_"&amp;$B126,HELPER,COLUMNS($B$12:AV126),0),"")</f>
        <v/>
      </c>
      <c r="AW126" s="83" t="str">
        <f>IFERROR(VLOOKUP($H$2&amp;"_"&amp;$B126,HELPER,COLUMNS($B$12:AW126),0),"")</f>
        <v/>
      </c>
      <c r="AX126" s="197" t="str">
        <f t="shared" si="29"/>
        <v/>
      </c>
    </row>
    <row r="127" spans="1:50" x14ac:dyDescent="0.3">
      <c r="A127" s="37">
        <f t="shared" si="28"/>
        <v>0</v>
      </c>
      <c r="B127" s="210">
        <v>116</v>
      </c>
      <c r="C127" s="433" t="str">
        <f t="shared" si="30"/>
        <v/>
      </c>
      <c r="D127" s="279" t="str">
        <f>IFERROR(VLOOKUP($H$2&amp;"_"&amp;$B127,HELPER,COLUMNS($B$12:D127),0),"")</f>
        <v/>
      </c>
      <c r="E127" s="83" t="str">
        <f>IFERROR(VLOOKUP($H$2&amp;"_"&amp;$B127,HELPER,COLUMNS($B$12:E127),0),"")</f>
        <v/>
      </c>
      <c r="F127" s="83" t="str">
        <f>IFERROR(VLOOKUP($H$2&amp;"_"&amp;$B127,HELPER,COLUMNS($B$12:F127),0),"")</f>
        <v/>
      </c>
      <c r="G127" s="83" t="str">
        <f>IFERROR(VLOOKUP($H$2&amp;"_"&amp;$B127,HELPER,COLUMNS($B$12:G127),0),"")</f>
        <v/>
      </c>
      <c r="H127" s="83" t="str">
        <f>IFERROR(VLOOKUP($H$2&amp;"_"&amp;$B127,HELPER,COLUMNS($B$12:H127),0),"")</f>
        <v/>
      </c>
      <c r="I127" s="83" t="str">
        <f>IFERROR(VLOOKUP($H$2&amp;"_"&amp;$B127,HELPER,COLUMNS($B$12:I127),0),"")</f>
        <v/>
      </c>
      <c r="J127" s="83" t="str">
        <f>IFERROR(VLOOKUP($H$2&amp;"_"&amp;$B127,HELPER,COLUMNS($B$12:J127),0),"")</f>
        <v/>
      </c>
      <c r="K127" s="83" t="str">
        <f>IFERROR(VLOOKUP($H$2&amp;"_"&amp;$B127,HELPER,COLUMNS($B$12:K127),0),"")</f>
        <v/>
      </c>
      <c r="L127" s="83" t="str">
        <f>IFERROR(VLOOKUP($H$2&amp;"_"&amp;$B127,HELPER,COLUMNS($B$12:L127),0),"")</f>
        <v/>
      </c>
      <c r="M127" s="83" t="str">
        <f>IFERROR(VLOOKUP($H$2&amp;"_"&amp;$B127,HELPER,COLUMNS($B$12:M127),0),"")</f>
        <v/>
      </c>
      <c r="N127" s="83" t="str">
        <f>IFERROR(VLOOKUP($H$2&amp;"_"&amp;$B127,HELPER,COLUMNS($B$12:N127),0),"")</f>
        <v/>
      </c>
      <c r="O127" s="83" t="str">
        <f>IFERROR(VLOOKUP($H$2&amp;"_"&amp;$B127,HELPER,COLUMNS($B$12:O127),0),"")</f>
        <v/>
      </c>
      <c r="P127" s="83" t="str">
        <f>IFERROR(VLOOKUP($H$2&amp;"_"&amp;$B127,HELPER,COLUMNS($B$12:P127),0),"")</f>
        <v/>
      </c>
      <c r="Q127" s="83" t="str">
        <f>IFERROR(VLOOKUP($H$2&amp;"_"&amp;$B127,HELPER,COLUMNS($B$12:Q127),0),"")</f>
        <v/>
      </c>
      <c r="R127" s="83" t="str">
        <f>IFERROR(VLOOKUP($H$2&amp;"_"&amp;$B127,HELPER,COLUMNS($B$12:R127),0),"")</f>
        <v/>
      </c>
      <c r="S127" s="83" t="str">
        <f>IFERROR(VLOOKUP($H$2&amp;"_"&amp;$B127,HELPER,COLUMNS($B$12:S127),0),"")</f>
        <v/>
      </c>
      <c r="T127" s="83" t="str">
        <f>IFERROR(VLOOKUP($H$2&amp;"_"&amp;$B127,HELPER,COLUMNS($B$12:T127),0),"")</f>
        <v/>
      </c>
      <c r="U127" s="83" t="str">
        <f>IFERROR(VLOOKUP($H$2&amp;"_"&amp;$B127,HELPER,COLUMNS($B$12:U127),0),"")</f>
        <v/>
      </c>
      <c r="V127" s="83" t="str">
        <f>IFERROR(VLOOKUP($H$2&amp;"_"&amp;$B127,HELPER,COLUMNS($B$12:V127),0),"")</f>
        <v/>
      </c>
      <c r="W127" s="83" t="str">
        <f>IFERROR(VLOOKUP($H$2&amp;"_"&amp;$B127,HELPER,COLUMNS($B$12:W127),0),"")</f>
        <v/>
      </c>
      <c r="X127" s="83" t="str">
        <f>IFERROR(VLOOKUP($H$2&amp;"_"&amp;$B127,HELPER,COLUMNS($B$12:X127),0),"")</f>
        <v/>
      </c>
      <c r="Y127" s="83" t="str">
        <f>IFERROR(VLOOKUP($H$2&amp;"_"&amp;$B127,HELPER,COLUMNS($B$12:Y127),0),"")</f>
        <v/>
      </c>
      <c r="Z127" s="83" t="str">
        <f>IFERROR(VLOOKUP($H$2&amp;"_"&amp;$B127,HELPER,COLUMNS($B$12:Z127),0),"")</f>
        <v/>
      </c>
      <c r="AA127" s="83" t="str">
        <f>IFERROR(VLOOKUP($H$2&amp;"_"&amp;$B127,HELPER,COLUMNS($B$12:AA127),0),"")</f>
        <v/>
      </c>
      <c r="AB127" s="83" t="str">
        <f>IFERROR(VLOOKUP($H$2&amp;"_"&amp;$B127,HELPER,COLUMNS($B$12:AB127),0),"")</f>
        <v/>
      </c>
      <c r="AC127" s="83" t="str">
        <f>IFERROR(VLOOKUP($H$2&amp;"_"&amp;$B127,HELPER,COLUMNS($B$12:AC127),0),"")</f>
        <v/>
      </c>
      <c r="AD127" s="83" t="str">
        <f>IFERROR(VLOOKUP($H$2&amp;"_"&amp;$B127,HELPER,COLUMNS($B$12:AD127),0),"")</f>
        <v/>
      </c>
      <c r="AE127" s="83" t="str">
        <f>IFERROR(VLOOKUP($H$2&amp;"_"&amp;$B127,HELPER,COLUMNS($B$12:AE127),0),"")</f>
        <v/>
      </c>
      <c r="AF127" s="83" t="str">
        <f>IFERROR(VLOOKUP($H$2&amp;"_"&amp;$B127,HELPER,COLUMNS($B$12:AF127),0),"")</f>
        <v/>
      </c>
      <c r="AG127" s="83" t="str">
        <f>IFERROR(VLOOKUP($H$2&amp;"_"&amp;$B127,HELPER,COLUMNS($B$12:AG127),0),"")</f>
        <v/>
      </c>
      <c r="AH127" s="83" t="str">
        <f>IFERROR(VLOOKUP($H$2&amp;"_"&amp;$B127,HELPER,COLUMNS($B$12:AH127),0),"")</f>
        <v/>
      </c>
      <c r="AI127" s="83" t="str">
        <f>IFERROR(VLOOKUP($H$2&amp;"_"&amp;$B127,HELPER,COLUMNS($B$12:AI127),0),"")</f>
        <v/>
      </c>
      <c r="AJ127" s="83" t="str">
        <f>IFERROR(VLOOKUP($H$2&amp;"_"&amp;$B127,HELPER,COLUMNS($B$12:AJ127),0),"")</f>
        <v/>
      </c>
      <c r="AK127" s="83" t="str">
        <f>IFERROR(VLOOKUP($H$2&amp;"_"&amp;$B127,HELPER,COLUMNS($B$12:AK127),0),"")</f>
        <v/>
      </c>
      <c r="AL127" s="83" t="str">
        <f>IFERROR(VLOOKUP($H$2&amp;"_"&amp;$B127,HELPER,COLUMNS($B$12:AL127),0),"")</f>
        <v/>
      </c>
      <c r="AM127" s="83" t="str">
        <f>IFERROR(VLOOKUP($H$2&amp;"_"&amp;$B127,HELPER,COLUMNS($B$12:AM127),0),"")</f>
        <v/>
      </c>
      <c r="AN127" s="83" t="str">
        <f>IFERROR(VLOOKUP($H$2&amp;"_"&amp;$B127,HELPER,COLUMNS($B$12:AN127),0),"")</f>
        <v/>
      </c>
      <c r="AO127" s="83" t="str">
        <f>IFERROR(VLOOKUP($H$2&amp;"_"&amp;$B127,HELPER,COLUMNS($B$12:AO127),0),"")</f>
        <v/>
      </c>
      <c r="AP127" s="83" t="str">
        <f>IFERROR(VLOOKUP($H$2&amp;"_"&amp;$B127,HELPER,COLUMNS($B$12:AP127),0),"")</f>
        <v/>
      </c>
      <c r="AQ127" s="83" t="str">
        <f>IFERROR(VLOOKUP($H$2&amp;"_"&amp;$B127,HELPER,COLUMNS($B$12:AQ127),0),"")</f>
        <v/>
      </c>
      <c r="AR127" s="83" t="str">
        <f>IFERROR(VLOOKUP($H$2&amp;"_"&amp;$B127,HELPER,COLUMNS($B$12:AR127),0),"")</f>
        <v/>
      </c>
      <c r="AS127" s="83" t="str">
        <f>IFERROR(VLOOKUP($H$2&amp;"_"&amp;$B127,HELPER,COLUMNS($B$12:AS127),0),"")</f>
        <v/>
      </c>
      <c r="AT127" s="83" t="str">
        <f>IFERROR(VLOOKUP($H$2&amp;"_"&amp;$B127,HELPER,COLUMNS($B$12:AT127),0),"")</f>
        <v/>
      </c>
      <c r="AU127" s="83" t="str">
        <f>IFERROR(VLOOKUP($H$2&amp;"_"&amp;$B127,HELPER,COLUMNS($B$12:AU127),0),"")</f>
        <v/>
      </c>
      <c r="AV127" s="83" t="str">
        <f>IFERROR(VLOOKUP($H$2&amp;"_"&amp;$B127,HELPER,COLUMNS($B$12:AV127),0),"")</f>
        <v/>
      </c>
      <c r="AW127" s="83" t="str">
        <f>IFERROR(VLOOKUP($H$2&amp;"_"&amp;$B127,HELPER,COLUMNS($B$12:AW127),0),"")</f>
        <v/>
      </c>
      <c r="AX127" s="197" t="str">
        <f t="shared" si="29"/>
        <v/>
      </c>
    </row>
    <row r="128" spans="1:50" x14ac:dyDescent="0.3">
      <c r="A128" s="37">
        <f t="shared" si="28"/>
        <v>0</v>
      </c>
      <c r="B128" s="210">
        <v>117</v>
      </c>
      <c r="C128" s="433" t="str">
        <f t="shared" si="30"/>
        <v/>
      </c>
      <c r="D128" s="279" t="str">
        <f>IFERROR(VLOOKUP($H$2&amp;"_"&amp;$B128,HELPER,COLUMNS($B$12:D128),0),"")</f>
        <v/>
      </c>
      <c r="E128" s="83" t="str">
        <f>IFERROR(VLOOKUP($H$2&amp;"_"&amp;$B128,HELPER,COLUMNS($B$12:E128),0),"")</f>
        <v/>
      </c>
      <c r="F128" s="83" t="str">
        <f>IFERROR(VLOOKUP($H$2&amp;"_"&amp;$B128,HELPER,COLUMNS($B$12:F128),0),"")</f>
        <v/>
      </c>
      <c r="G128" s="83" t="str">
        <f>IFERROR(VLOOKUP($H$2&amp;"_"&amp;$B128,HELPER,COLUMNS($B$12:G128),0),"")</f>
        <v/>
      </c>
      <c r="H128" s="83" t="str">
        <f>IFERROR(VLOOKUP($H$2&amp;"_"&amp;$B128,HELPER,COLUMNS($B$12:H128),0),"")</f>
        <v/>
      </c>
      <c r="I128" s="83" t="str">
        <f>IFERROR(VLOOKUP($H$2&amp;"_"&amp;$B128,HELPER,COLUMNS($B$12:I128),0),"")</f>
        <v/>
      </c>
      <c r="J128" s="83" t="str">
        <f>IFERROR(VLOOKUP($H$2&amp;"_"&amp;$B128,HELPER,COLUMNS($B$12:J128),0),"")</f>
        <v/>
      </c>
      <c r="K128" s="83" t="str">
        <f>IFERROR(VLOOKUP($H$2&amp;"_"&amp;$B128,HELPER,COLUMNS($B$12:K128),0),"")</f>
        <v/>
      </c>
      <c r="L128" s="83" t="str">
        <f>IFERROR(VLOOKUP($H$2&amp;"_"&amp;$B128,HELPER,COLUMNS($B$12:L128),0),"")</f>
        <v/>
      </c>
      <c r="M128" s="83" t="str">
        <f>IFERROR(VLOOKUP($H$2&amp;"_"&amp;$B128,HELPER,COLUMNS($B$12:M128),0),"")</f>
        <v/>
      </c>
      <c r="N128" s="83" t="str">
        <f>IFERROR(VLOOKUP($H$2&amp;"_"&amp;$B128,HELPER,COLUMNS($B$12:N128),0),"")</f>
        <v/>
      </c>
      <c r="O128" s="83" t="str">
        <f>IFERROR(VLOOKUP($H$2&amp;"_"&amp;$B128,HELPER,COLUMNS($B$12:O128),0),"")</f>
        <v/>
      </c>
      <c r="P128" s="83" t="str">
        <f>IFERROR(VLOOKUP($H$2&amp;"_"&amp;$B128,HELPER,COLUMNS($B$12:P128),0),"")</f>
        <v/>
      </c>
      <c r="Q128" s="83" t="str">
        <f>IFERROR(VLOOKUP($H$2&amp;"_"&amp;$B128,HELPER,COLUMNS($B$12:Q128),0),"")</f>
        <v/>
      </c>
      <c r="R128" s="83" t="str">
        <f>IFERROR(VLOOKUP($H$2&amp;"_"&amp;$B128,HELPER,COLUMNS($B$12:R128),0),"")</f>
        <v/>
      </c>
      <c r="S128" s="83" t="str">
        <f>IFERROR(VLOOKUP($H$2&amp;"_"&amp;$B128,HELPER,COLUMNS($B$12:S128),0),"")</f>
        <v/>
      </c>
      <c r="T128" s="83" t="str">
        <f>IFERROR(VLOOKUP($H$2&amp;"_"&amp;$B128,HELPER,COLUMNS($B$12:T128),0),"")</f>
        <v/>
      </c>
      <c r="U128" s="83" t="str">
        <f>IFERROR(VLOOKUP($H$2&amp;"_"&amp;$B128,HELPER,COLUMNS($B$12:U128),0),"")</f>
        <v/>
      </c>
      <c r="V128" s="83" t="str">
        <f>IFERROR(VLOOKUP($H$2&amp;"_"&amp;$B128,HELPER,COLUMNS($B$12:V128),0),"")</f>
        <v/>
      </c>
      <c r="W128" s="83" t="str">
        <f>IFERROR(VLOOKUP($H$2&amp;"_"&amp;$B128,HELPER,COLUMNS($B$12:W128),0),"")</f>
        <v/>
      </c>
      <c r="X128" s="83" t="str">
        <f>IFERROR(VLOOKUP($H$2&amp;"_"&amp;$B128,HELPER,COLUMNS($B$12:X128),0),"")</f>
        <v/>
      </c>
      <c r="Y128" s="83" t="str">
        <f>IFERROR(VLOOKUP($H$2&amp;"_"&amp;$B128,HELPER,COLUMNS($B$12:Y128),0),"")</f>
        <v/>
      </c>
      <c r="Z128" s="83" t="str">
        <f>IFERROR(VLOOKUP($H$2&amp;"_"&amp;$B128,HELPER,COLUMNS($B$12:Z128),0),"")</f>
        <v/>
      </c>
      <c r="AA128" s="83" t="str">
        <f>IFERROR(VLOOKUP($H$2&amp;"_"&amp;$B128,HELPER,COLUMNS($B$12:AA128),0),"")</f>
        <v/>
      </c>
      <c r="AB128" s="83" t="str">
        <f>IFERROR(VLOOKUP($H$2&amp;"_"&amp;$B128,HELPER,COLUMNS($B$12:AB128),0),"")</f>
        <v/>
      </c>
      <c r="AC128" s="83" t="str">
        <f>IFERROR(VLOOKUP($H$2&amp;"_"&amp;$B128,HELPER,COLUMNS($B$12:AC128),0),"")</f>
        <v/>
      </c>
      <c r="AD128" s="83" t="str">
        <f>IFERROR(VLOOKUP($H$2&amp;"_"&amp;$B128,HELPER,COLUMNS($B$12:AD128),0),"")</f>
        <v/>
      </c>
      <c r="AE128" s="83" t="str">
        <f>IFERROR(VLOOKUP($H$2&amp;"_"&amp;$B128,HELPER,COLUMNS($B$12:AE128),0),"")</f>
        <v/>
      </c>
      <c r="AF128" s="83" t="str">
        <f>IFERROR(VLOOKUP($H$2&amp;"_"&amp;$B128,HELPER,COLUMNS($B$12:AF128),0),"")</f>
        <v/>
      </c>
      <c r="AG128" s="83" t="str">
        <f>IFERROR(VLOOKUP($H$2&amp;"_"&amp;$B128,HELPER,COLUMNS($B$12:AG128),0),"")</f>
        <v/>
      </c>
      <c r="AH128" s="83" t="str">
        <f>IFERROR(VLOOKUP($H$2&amp;"_"&amp;$B128,HELPER,COLUMNS($B$12:AH128),0),"")</f>
        <v/>
      </c>
      <c r="AI128" s="83" t="str">
        <f>IFERROR(VLOOKUP($H$2&amp;"_"&amp;$B128,HELPER,COLUMNS($B$12:AI128),0),"")</f>
        <v/>
      </c>
      <c r="AJ128" s="83" t="str">
        <f>IFERROR(VLOOKUP($H$2&amp;"_"&amp;$B128,HELPER,COLUMNS($B$12:AJ128),0),"")</f>
        <v/>
      </c>
      <c r="AK128" s="83" t="str">
        <f>IFERROR(VLOOKUP($H$2&amp;"_"&amp;$B128,HELPER,COLUMNS($B$12:AK128),0),"")</f>
        <v/>
      </c>
      <c r="AL128" s="83" t="str">
        <f>IFERROR(VLOOKUP($H$2&amp;"_"&amp;$B128,HELPER,COLUMNS($B$12:AL128),0),"")</f>
        <v/>
      </c>
      <c r="AM128" s="83" t="str">
        <f>IFERROR(VLOOKUP($H$2&amp;"_"&amp;$B128,HELPER,COLUMNS($B$12:AM128),0),"")</f>
        <v/>
      </c>
      <c r="AN128" s="83" t="str">
        <f>IFERROR(VLOOKUP($H$2&amp;"_"&amp;$B128,HELPER,COLUMNS($B$12:AN128),0),"")</f>
        <v/>
      </c>
      <c r="AO128" s="83" t="str">
        <f>IFERROR(VLOOKUP($H$2&amp;"_"&amp;$B128,HELPER,COLUMNS($B$12:AO128),0),"")</f>
        <v/>
      </c>
      <c r="AP128" s="83" t="str">
        <f>IFERROR(VLOOKUP($H$2&amp;"_"&amp;$B128,HELPER,COLUMNS($B$12:AP128),0),"")</f>
        <v/>
      </c>
      <c r="AQ128" s="83" t="str">
        <f>IFERROR(VLOOKUP($H$2&amp;"_"&amp;$B128,HELPER,COLUMNS($B$12:AQ128),0),"")</f>
        <v/>
      </c>
      <c r="AR128" s="83" t="str">
        <f>IFERROR(VLOOKUP($H$2&amp;"_"&amp;$B128,HELPER,COLUMNS($B$12:AR128),0),"")</f>
        <v/>
      </c>
      <c r="AS128" s="83" t="str">
        <f>IFERROR(VLOOKUP($H$2&amp;"_"&amp;$B128,HELPER,COLUMNS($B$12:AS128),0),"")</f>
        <v/>
      </c>
      <c r="AT128" s="83" t="str">
        <f>IFERROR(VLOOKUP($H$2&amp;"_"&amp;$B128,HELPER,COLUMNS($B$12:AT128),0),"")</f>
        <v/>
      </c>
      <c r="AU128" s="83" t="str">
        <f>IFERROR(VLOOKUP($H$2&amp;"_"&amp;$B128,HELPER,COLUMNS($B$12:AU128),0),"")</f>
        <v/>
      </c>
      <c r="AV128" s="83" t="str">
        <f>IFERROR(VLOOKUP($H$2&amp;"_"&amp;$B128,HELPER,COLUMNS($B$12:AV128),0),"")</f>
        <v/>
      </c>
      <c r="AW128" s="83" t="str">
        <f>IFERROR(VLOOKUP($H$2&amp;"_"&amp;$B128,HELPER,COLUMNS($B$12:AW128),0),"")</f>
        <v/>
      </c>
      <c r="AX128" s="197" t="str">
        <f t="shared" si="29"/>
        <v/>
      </c>
    </row>
    <row r="129" spans="1:50" x14ac:dyDescent="0.3">
      <c r="A129" s="37">
        <f t="shared" si="28"/>
        <v>0</v>
      </c>
      <c r="B129" s="210">
        <v>118</v>
      </c>
      <c r="C129" s="433" t="str">
        <f t="shared" si="30"/>
        <v/>
      </c>
      <c r="D129" s="279" t="str">
        <f>IFERROR(VLOOKUP($H$2&amp;"_"&amp;$B129,HELPER,COLUMNS($B$12:D129),0),"")</f>
        <v/>
      </c>
      <c r="E129" s="83" t="str">
        <f>IFERROR(VLOOKUP($H$2&amp;"_"&amp;$B129,HELPER,COLUMNS($B$12:E129),0),"")</f>
        <v/>
      </c>
      <c r="F129" s="83" t="str">
        <f>IFERROR(VLOOKUP($H$2&amp;"_"&amp;$B129,HELPER,COLUMNS($B$12:F129),0),"")</f>
        <v/>
      </c>
      <c r="G129" s="83" t="str">
        <f>IFERROR(VLOOKUP($H$2&amp;"_"&amp;$B129,HELPER,COLUMNS($B$12:G129),0),"")</f>
        <v/>
      </c>
      <c r="H129" s="83" t="str">
        <f>IFERROR(VLOOKUP($H$2&amp;"_"&amp;$B129,HELPER,COLUMNS($B$12:H129),0),"")</f>
        <v/>
      </c>
      <c r="I129" s="83" t="str">
        <f>IFERROR(VLOOKUP($H$2&amp;"_"&amp;$B129,HELPER,COLUMNS($B$12:I129),0),"")</f>
        <v/>
      </c>
      <c r="J129" s="83" t="str">
        <f>IFERROR(VLOOKUP($H$2&amp;"_"&amp;$B129,HELPER,COLUMNS($B$12:J129),0),"")</f>
        <v/>
      </c>
      <c r="K129" s="83" t="str">
        <f>IFERROR(VLOOKUP($H$2&amp;"_"&amp;$B129,HELPER,COLUMNS($B$12:K129),0),"")</f>
        <v/>
      </c>
      <c r="L129" s="83" t="str">
        <f>IFERROR(VLOOKUP($H$2&amp;"_"&amp;$B129,HELPER,COLUMNS($B$12:L129),0),"")</f>
        <v/>
      </c>
      <c r="M129" s="83" t="str">
        <f>IFERROR(VLOOKUP($H$2&amp;"_"&amp;$B129,HELPER,COLUMNS($B$12:M129),0),"")</f>
        <v/>
      </c>
      <c r="N129" s="83" t="str">
        <f>IFERROR(VLOOKUP($H$2&amp;"_"&amp;$B129,HELPER,COLUMNS($B$12:N129),0),"")</f>
        <v/>
      </c>
      <c r="O129" s="83" t="str">
        <f>IFERROR(VLOOKUP($H$2&amp;"_"&amp;$B129,HELPER,COLUMNS($B$12:O129),0),"")</f>
        <v/>
      </c>
      <c r="P129" s="83" t="str">
        <f>IFERROR(VLOOKUP($H$2&amp;"_"&amp;$B129,HELPER,COLUMNS($B$12:P129),0),"")</f>
        <v/>
      </c>
      <c r="Q129" s="83" t="str">
        <f>IFERROR(VLOOKUP($H$2&amp;"_"&amp;$B129,HELPER,COLUMNS($B$12:Q129),0),"")</f>
        <v/>
      </c>
      <c r="R129" s="83" t="str">
        <f>IFERROR(VLOOKUP($H$2&amp;"_"&amp;$B129,HELPER,COLUMNS($B$12:R129),0),"")</f>
        <v/>
      </c>
      <c r="S129" s="83" t="str">
        <f>IFERROR(VLOOKUP($H$2&amp;"_"&amp;$B129,HELPER,COLUMNS($B$12:S129),0),"")</f>
        <v/>
      </c>
      <c r="T129" s="83" t="str">
        <f>IFERROR(VLOOKUP($H$2&amp;"_"&amp;$B129,HELPER,COLUMNS($B$12:T129),0),"")</f>
        <v/>
      </c>
      <c r="U129" s="83" t="str">
        <f>IFERROR(VLOOKUP($H$2&amp;"_"&amp;$B129,HELPER,COLUMNS($B$12:U129),0),"")</f>
        <v/>
      </c>
      <c r="V129" s="83" t="str">
        <f>IFERROR(VLOOKUP($H$2&amp;"_"&amp;$B129,HELPER,COLUMNS($B$12:V129),0),"")</f>
        <v/>
      </c>
      <c r="W129" s="83" t="str">
        <f>IFERROR(VLOOKUP($H$2&amp;"_"&amp;$B129,HELPER,COLUMNS($B$12:W129),0),"")</f>
        <v/>
      </c>
      <c r="X129" s="83" t="str">
        <f>IFERROR(VLOOKUP($H$2&amp;"_"&amp;$B129,HELPER,COLUMNS($B$12:X129),0),"")</f>
        <v/>
      </c>
      <c r="Y129" s="83" t="str">
        <f>IFERROR(VLOOKUP($H$2&amp;"_"&amp;$B129,HELPER,COLUMNS($B$12:Y129),0),"")</f>
        <v/>
      </c>
      <c r="Z129" s="83" t="str">
        <f>IFERROR(VLOOKUP($H$2&amp;"_"&amp;$B129,HELPER,COLUMNS($B$12:Z129),0),"")</f>
        <v/>
      </c>
      <c r="AA129" s="83" t="str">
        <f>IFERROR(VLOOKUP($H$2&amp;"_"&amp;$B129,HELPER,COLUMNS($B$12:AA129),0),"")</f>
        <v/>
      </c>
      <c r="AB129" s="83" t="str">
        <f>IFERROR(VLOOKUP($H$2&amp;"_"&amp;$B129,HELPER,COLUMNS($B$12:AB129),0),"")</f>
        <v/>
      </c>
      <c r="AC129" s="83" t="str">
        <f>IFERROR(VLOOKUP($H$2&amp;"_"&amp;$B129,HELPER,COLUMNS($B$12:AC129),0),"")</f>
        <v/>
      </c>
      <c r="AD129" s="83" t="str">
        <f>IFERROR(VLOOKUP($H$2&amp;"_"&amp;$B129,HELPER,COLUMNS($B$12:AD129),0),"")</f>
        <v/>
      </c>
      <c r="AE129" s="83" t="str">
        <f>IFERROR(VLOOKUP($H$2&amp;"_"&amp;$B129,HELPER,COLUMNS($B$12:AE129),0),"")</f>
        <v/>
      </c>
      <c r="AF129" s="83" t="str">
        <f>IFERROR(VLOOKUP($H$2&amp;"_"&amp;$B129,HELPER,COLUMNS($B$12:AF129),0),"")</f>
        <v/>
      </c>
      <c r="AG129" s="83" t="str">
        <f>IFERROR(VLOOKUP($H$2&amp;"_"&amp;$B129,HELPER,COLUMNS($B$12:AG129),0),"")</f>
        <v/>
      </c>
      <c r="AH129" s="83" t="str">
        <f>IFERROR(VLOOKUP($H$2&amp;"_"&amp;$B129,HELPER,COLUMNS($B$12:AH129),0),"")</f>
        <v/>
      </c>
      <c r="AI129" s="83" t="str">
        <f>IFERROR(VLOOKUP($H$2&amp;"_"&amp;$B129,HELPER,COLUMNS($B$12:AI129),0),"")</f>
        <v/>
      </c>
      <c r="AJ129" s="83" t="str">
        <f>IFERROR(VLOOKUP($H$2&amp;"_"&amp;$B129,HELPER,COLUMNS($B$12:AJ129),0),"")</f>
        <v/>
      </c>
      <c r="AK129" s="83" t="str">
        <f>IFERROR(VLOOKUP($H$2&amp;"_"&amp;$B129,HELPER,COLUMNS($B$12:AK129),0),"")</f>
        <v/>
      </c>
      <c r="AL129" s="83" t="str">
        <f>IFERROR(VLOOKUP($H$2&amp;"_"&amp;$B129,HELPER,COLUMNS($B$12:AL129),0),"")</f>
        <v/>
      </c>
      <c r="AM129" s="83" t="str">
        <f>IFERROR(VLOOKUP($H$2&amp;"_"&amp;$B129,HELPER,COLUMNS($B$12:AM129),0),"")</f>
        <v/>
      </c>
      <c r="AN129" s="83" t="str">
        <f>IFERROR(VLOOKUP($H$2&amp;"_"&amp;$B129,HELPER,COLUMNS($B$12:AN129),0),"")</f>
        <v/>
      </c>
      <c r="AO129" s="83" t="str">
        <f>IFERROR(VLOOKUP($H$2&amp;"_"&amp;$B129,HELPER,COLUMNS($B$12:AO129),0),"")</f>
        <v/>
      </c>
      <c r="AP129" s="83" t="str">
        <f>IFERROR(VLOOKUP($H$2&amp;"_"&amp;$B129,HELPER,COLUMNS($B$12:AP129),0),"")</f>
        <v/>
      </c>
      <c r="AQ129" s="83" t="str">
        <f>IFERROR(VLOOKUP($H$2&amp;"_"&amp;$B129,HELPER,COLUMNS($B$12:AQ129),0),"")</f>
        <v/>
      </c>
      <c r="AR129" s="83" t="str">
        <f>IFERROR(VLOOKUP($H$2&amp;"_"&amp;$B129,HELPER,COLUMNS($B$12:AR129),0),"")</f>
        <v/>
      </c>
      <c r="AS129" s="83" t="str">
        <f>IFERROR(VLOOKUP($H$2&amp;"_"&amp;$B129,HELPER,COLUMNS($B$12:AS129),0),"")</f>
        <v/>
      </c>
      <c r="AT129" s="83" t="str">
        <f>IFERROR(VLOOKUP($H$2&amp;"_"&amp;$B129,HELPER,COLUMNS($B$12:AT129),0),"")</f>
        <v/>
      </c>
      <c r="AU129" s="83" t="str">
        <f>IFERROR(VLOOKUP($H$2&amp;"_"&amp;$B129,HELPER,COLUMNS($B$12:AU129),0),"")</f>
        <v/>
      </c>
      <c r="AV129" s="83" t="str">
        <f>IFERROR(VLOOKUP($H$2&amp;"_"&amp;$B129,HELPER,COLUMNS($B$12:AV129),0),"")</f>
        <v/>
      </c>
      <c r="AW129" s="83" t="str">
        <f>IFERROR(VLOOKUP($H$2&amp;"_"&amp;$B129,HELPER,COLUMNS($B$12:AW129),0),"")</f>
        <v/>
      </c>
      <c r="AX129" s="197" t="str">
        <f t="shared" si="29"/>
        <v/>
      </c>
    </row>
    <row r="130" spans="1:50" x14ac:dyDescent="0.3">
      <c r="A130" s="37">
        <f t="shared" si="28"/>
        <v>0</v>
      </c>
      <c r="B130" s="210">
        <v>119</v>
      </c>
      <c r="C130" s="433" t="str">
        <f t="shared" si="30"/>
        <v/>
      </c>
      <c r="D130" s="279" t="str">
        <f>IFERROR(VLOOKUP($H$2&amp;"_"&amp;$B130,HELPER,COLUMNS($B$12:D130),0),"")</f>
        <v/>
      </c>
      <c r="E130" s="83" t="str">
        <f>IFERROR(VLOOKUP($H$2&amp;"_"&amp;$B130,HELPER,COLUMNS($B$12:E130),0),"")</f>
        <v/>
      </c>
      <c r="F130" s="83" t="str">
        <f>IFERROR(VLOOKUP($H$2&amp;"_"&amp;$B130,HELPER,COLUMNS($B$12:F130),0),"")</f>
        <v/>
      </c>
      <c r="G130" s="83" t="str">
        <f>IFERROR(VLOOKUP($H$2&amp;"_"&amp;$B130,HELPER,COLUMNS($B$12:G130),0),"")</f>
        <v/>
      </c>
      <c r="H130" s="83" t="str">
        <f>IFERROR(VLOOKUP($H$2&amp;"_"&amp;$B130,HELPER,COLUMNS($B$12:H130),0),"")</f>
        <v/>
      </c>
      <c r="I130" s="83" t="str">
        <f>IFERROR(VLOOKUP($H$2&amp;"_"&amp;$B130,HELPER,COLUMNS($B$12:I130),0),"")</f>
        <v/>
      </c>
      <c r="J130" s="83" t="str">
        <f>IFERROR(VLOOKUP($H$2&amp;"_"&amp;$B130,HELPER,COLUMNS($B$12:J130),0),"")</f>
        <v/>
      </c>
      <c r="K130" s="83" t="str">
        <f>IFERROR(VLOOKUP($H$2&amp;"_"&amp;$B130,HELPER,COLUMNS($B$12:K130),0),"")</f>
        <v/>
      </c>
      <c r="L130" s="83" t="str">
        <f>IFERROR(VLOOKUP($H$2&amp;"_"&amp;$B130,HELPER,COLUMNS($B$12:L130),0),"")</f>
        <v/>
      </c>
      <c r="M130" s="83" t="str">
        <f>IFERROR(VLOOKUP($H$2&amp;"_"&amp;$B130,HELPER,COLUMNS($B$12:M130),0),"")</f>
        <v/>
      </c>
      <c r="N130" s="83" t="str">
        <f>IFERROR(VLOOKUP($H$2&amp;"_"&amp;$B130,HELPER,COLUMNS($B$12:N130),0),"")</f>
        <v/>
      </c>
      <c r="O130" s="83" t="str">
        <f>IFERROR(VLOOKUP($H$2&amp;"_"&amp;$B130,HELPER,COLUMNS($B$12:O130),0),"")</f>
        <v/>
      </c>
      <c r="P130" s="83" t="str">
        <f>IFERROR(VLOOKUP($H$2&amp;"_"&amp;$B130,HELPER,COLUMNS($B$12:P130),0),"")</f>
        <v/>
      </c>
      <c r="Q130" s="83" t="str">
        <f>IFERROR(VLOOKUP($H$2&amp;"_"&amp;$B130,HELPER,COLUMNS($B$12:Q130),0),"")</f>
        <v/>
      </c>
      <c r="R130" s="83" t="str">
        <f>IFERROR(VLOOKUP($H$2&amp;"_"&amp;$B130,HELPER,COLUMNS($B$12:R130),0),"")</f>
        <v/>
      </c>
      <c r="S130" s="83" t="str">
        <f>IFERROR(VLOOKUP($H$2&amp;"_"&amp;$B130,HELPER,COLUMNS($B$12:S130),0),"")</f>
        <v/>
      </c>
      <c r="T130" s="83" t="str">
        <f>IFERROR(VLOOKUP($H$2&amp;"_"&amp;$B130,HELPER,COLUMNS($B$12:T130),0),"")</f>
        <v/>
      </c>
      <c r="U130" s="83" t="str">
        <f>IFERROR(VLOOKUP($H$2&amp;"_"&amp;$B130,HELPER,COLUMNS($B$12:U130),0),"")</f>
        <v/>
      </c>
      <c r="V130" s="83" t="str">
        <f>IFERROR(VLOOKUP($H$2&amp;"_"&amp;$B130,HELPER,COLUMNS($B$12:V130),0),"")</f>
        <v/>
      </c>
      <c r="W130" s="83" t="str">
        <f>IFERROR(VLOOKUP($H$2&amp;"_"&amp;$B130,HELPER,COLUMNS($B$12:W130),0),"")</f>
        <v/>
      </c>
      <c r="X130" s="83" t="str">
        <f>IFERROR(VLOOKUP($H$2&amp;"_"&amp;$B130,HELPER,COLUMNS($B$12:X130),0),"")</f>
        <v/>
      </c>
      <c r="Y130" s="83" t="str">
        <f>IFERROR(VLOOKUP($H$2&amp;"_"&amp;$B130,HELPER,COLUMNS($B$12:Y130),0),"")</f>
        <v/>
      </c>
      <c r="Z130" s="83" t="str">
        <f>IFERROR(VLOOKUP($H$2&amp;"_"&amp;$B130,HELPER,COLUMNS($B$12:Z130),0),"")</f>
        <v/>
      </c>
      <c r="AA130" s="83" t="str">
        <f>IFERROR(VLOOKUP($H$2&amp;"_"&amp;$B130,HELPER,COLUMNS($B$12:AA130),0),"")</f>
        <v/>
      </c>
      <c r="AB130" s="83" t="str">
        <f>IFERROR(VLOOKUP($H$2&amp;"_"&amp;$B130,HELPER,COLUMNS($B$12:AB130),0),"")</f>
        <v/>
      </c>
      <c r="AC130" s="83" t="str">
        <f>IFERROR(VLOOKUP($H$2&amp;"_"&amp;$B130,HELPER,COLUMNS($B$12:AC130),0),"")</f>
        <v/>
      </c>
      <c r="AD130" s="83" t="str">
        <f>IFERROR(VLOOKUP($H$2&amp;"_"&amp;$B130,HELPER,COLUMNS($B$12:AD130),0),"")</f>
        <v/>
      </c>
      <c r="AE130" s="83" t="str">
        <f>IFERROR(VLOOKUP($H$2&amp;"_"&amp;$B130,HELPER,COLUMNS($B$12:AE130),0),"")</f>
        <v/>
      </c>
      <c r="AF130" s="83" t="str">
        <f>IFERROR(VLOOKUP($H$2&amp;"_"&amp;$B130,HELPER,COLUMNS($B$12:AF130),0),"")</f>
        <v/>
      </c>
      <c r="AG130" s="83" t="str">
        <f>IFERROR(VLOOKUP($H$2&amp;"_"&amp;$B130,HELPER,COLUMNS($B$12:AG130),0),"")</f>
        <v/>
      </c>
      <c r="AH130" s="83" t="str">
        <f>IFERROR(VLOOKUP($H$2&amp;"_"&amp;$B130,HELPER,COLUMNS($B$12:AH130),0),"")</f>
        <v/>
      </c>
      <c r="AI130" s="83" t="str">
        <f>IFERROR(VLOOKUP($H$2&amp;"_"&amp;$B130,HELPER,COLUMNS($B$12:AI130),0),"")</f>
        <v/>
      </c>
      <c r="AJ130" s="83" t="str">
        <f>IFERROR(VLOOKUP($H$2&amp;"_"&amp;$B130,HELPER,COLUMNS($B$12:AJ130),0),"")</f>
        <v/>
      </c>
      <c r="AK130" s="83" t="str">
        <f>IFERROR(VLOOKUP($H$2&amp;"_"&amp;$B130,HELPER,COLUMNS($B$12:AK130),0),"")</f>
        <v/>
      </c>
      <c r="AL130" s="83" t="str">
        <f>IFERROR(VLOOKUP($H$2&amp;"_"&amp;$B130,HELPER,COLUMNS($B$12:AL130),0),"")</f>
        <v/>
      </c>
      <c r="AM130" s="83" t="str">
        <f>IFERROR(VLOOKUP($H$2&amp;"_"&amp;$B130,HELPER,COLUMNS($B$12:AM130),0),"")</f>
        <v/>
      </c>
      <c r="AN130" s="83" t="str">
        <f>IFERROR(VLOOKUP($H$2&amp;"_"&amp;$B130,HELPER,COLUMNS($B$12:AN130),0),"")</f>
        <v/>
      </c>
      <c r="AO130" s="83" t="str">
        <f>IFERROR(VLOOKUP($H$2&amp;"_"&amp;$B130,HELPER,COLUMNS($B$12:AO130),0),"")</f>
        <v/>
      </c>
      <c r="AP130" s="83" t="str">
        <f>IFERROR(VLOOKUP($H$2&amp;"_"&amp;$B130,HELPER,COLUMNS($B$12:AP130),0),"")</f>
        <v/>
      </c>
      <c r="AQ130" s="83" t="str">
        <f>IFERROR(VLOOKUP($H$2&amp;"_"&amp;$B130,HELPER,COLUMNS($B$12:AQ130),0),"")</f>
        <v/>
      </c>
      <c r="AR130" s="83" t="str">
        <f>IFERROR(VLOOKUP($H$2&amp;"_"&amp;$B130,HELPER,COLUMNS($B$12:AR130),0),"")</f>
        <v/>
      </c>
      <c r="AS130" s="83" t="str">
        <f>IFERROR(VLOOKUP($H$2&amp;"_"&amp;$B130,HELPER,COLUMNS($B$12:AS130),0),"")</f>
        <v/>
      </c>
      <c r="AT130" s="83" t="str">
        <f>IFERROR(VLOOKUP($H$2&amp;"_"&amp;$B130,HELPER,COLUMNS($B$12:AT130),0),"")</f>
        <v/>
      </c>
      <c r="AU130" s="83" t="str">
        <f>IFERROR(VLOOKUP($H$2&amp;"_"&amp;$B130,HELPER,COLUMNS($B$12:AU130),0),"")</f>
        <v/>
      </c>
      <c r="AV130" s="83" t="str">
        <f>IFERROR(VLOOKUP($H$2&amp;"_"&amp;$B130,HELPER,COLUMNS($B$12:AV130),0),"")</f>
        <v/>
      </c>
      <c r="AW130" s="83" t="str">
        <f>IFERROR(VLOOKUP($H$2&amp;"_"&amp;$B130,HELPER,COLUMNS($B$12:AW130),0),"")</f>
        <v/>
      </c>
      <c r="AX130" s="197" t="str">
        <f t="shared" si="29"/>
        <v/>
      </c>
    </row>
    <row r="131" spans="1:50" x14ac:dyDescent="0.3">
      <c r="A131" s="37">
        <f t="shared" si="28"/>
        <v>0</v>
      </c>
      <c r="B131" s="210">
        <v>120</v>
      </c>
      <c r="C131" s="433" t="str">
        <f t="shared" si="30"/>
        <v/>
      </c>
      <c r="D131" s="279" t="str">
        <f>IFERROR(VLOOKUP($H$2&amp;"_"&amp;$B131,HELPER,COLUMNS($B$12:D131),0),"")</f>
        <v/>
      </c>
      <c r="E131" s="83" t="str">
        <f>IFERROR(VLOOKUP($H$2&amp;"_"&amp;$B131,HELPER,COLUMNS($B$12:E131),0),"")</f>
        <v/>
      </c>
      <c r="F131" s="83" t="str">
        <f>IFERROR(VLOOKUP($H$2&amp;"_"&amp;$B131,HELPER,COLUMNS($B$12:F131),0),"")</f>
        <v/>
      </c>
      <c r="G131" s="83" t="str">
        <f>IFERROR(VLOOKUP($H$2&amp;"_"&amp;$B131,HELPER,COLUMNS($B$12:G131),0),"")</f>
        <v/>
      </c>
      <c r="H131" s="83" t="str">
        <f>IFERROR(VLOOKUP($H$2&amp;"_"&amp;$B131,HELPER,COLUMNS($B$12:H131),0),"")</f>
        <v/>
      </c>
      <c r="I131" s="83" t="str">
        <f>IFERROR(VLOOKUP($H$2&amp;"_"&amp;$B131,HELPER,COLUMNS($B$12:I131),0),"")</f>
        <v/>
      </c>
      <c r="J131" s="83" t="str">
        <f>IFERROR(VLOOKUP($H$2&amp;"_"&amp;$B131,HELPER,COLUMNS($B$12:J131),0),"")</f>
        <v/>
      </c>
      <c r="K131" s="83" t="str">
        <f>IFERROR(VLOOKUP($H$2&amp;"_"&amp;$B131,HELPER,COLUMNS($B$12:K131),0),"")</f>
        <v/>
      </c>
      <c r="L131" s="83" t="str">
        <f>IFERROR(VLOOKUP($H$2&amp;"_"&amp;$B131,HELPER,COLUMNS($B$12:L131),0),"")</f>
        <v/>
      </c>
      <c r="M131" s="83" t="str">
        <f>IFERROR(VLOOKUP($H$2&amp;"_"&amp;$B131,HELPER,COLUMNS($B$12:M131),0),"")</f>
        <v/>
      </c>
      <c r="N131" s="83" t="str">
        <f>IFERROR(VLOOKUP($H$2&amp;"_"&amp;$B131,HELPER,COLUMNS($B$12:N131),0),"")</f>
        <v/>
      </c>
      <c r="O131" s="83" t="str">
        <f>IFERROR(VLOOKUP($H$2&amp;"_"&amp;$B131,HELPER,COLUMNS($B$12:O131),0),"")</f>
        <v/>
      </c>
      <c r="P131" s="83" t="str">
        <f>IFERROR(VLOOKUP($H$2&amp;"_"&amp;$B131,HELPER,COLUMNS($B$12:P131),0),"")</f>
        <v/>
      </c>
      <c r="Q131" s="83" t="str">
        <f>IFERROR(VLOOKUP($H$2&amp;"_"&amp;$B131,HELPER,COLUMNS($B$12:Q131),0),"")</f>
        <v/>
      </c>
      <c r="R131" s="83" t="str">
        <f>IFERROR(VLOOKUP($H$2&amp;"_"&amp;$B131,HELPER,COLUMNS($B$12:R131),0),"")</f>
        <v/>
      </c>
      <c r="S131" s="83" t="str">
        <f>IFERROR(VLOOKUP($H$2&amp;"_"&amp;$B131,HELPER,COLUMNS($B$12:S131),0),"")</f>
        <v/>
      </c>
      <c r="T131" s="83" t="str">
        <f>IFERROR(VLOOKUP($H$2&amp;"_"&amp;$B131,HELPER,COLUMNS($B$12:T131),0),"")</f>
        <v/>
      </c>
      <c r="U131" s="83" t="str">
        <f>IFERROR(VLOOKUP($H$2&amp;"_"&amp;$B131,HELPER,COLUMNS($B$12:U131),0),"")</f>
        <v/>
      </c>
      <c r="V131" s="83" t="str">
        <f>IFERROR(VLOOKUP($H$2&amp;"_"&amp;$B131,HELPER,COLUMNS($B$12:V131),0),"")</f>
        <v/>
      </c>
      <c r="W131" s="83" t="str">
        <f>IFERROR(VLOOKUP($H$2&amp;"_"&amp;$B131,HELPER,COLUMNS($B$12:W131),0),"")</f>
        <v/>
      </c>
      <c r="X131" s="83" t="str">
        <f>IFERROR(VLOOKUP($H$2&amp;"_"&amp;$B131,HELPER,COLUMNS($B$12:X131),0),"")</f>
        <v/>
      </c>
      <c r="Y131" s="83" t="str">
        <f>IFERROR(VLOOKUP($H$2&amp;"_"&amp;$B131,HELPER,COLUMNS($B$12:Y131),0),"")</f>
        <v/>
      </c>
      <c r="Z131" s="83" t="str">
        <f>IFERROR(VLOOKUP($H$2&amp;"_"&amp;$B131,HELPER,COLUMNS($B$12:Z131),0),"")</f>
        <v/>
      </c>
      <c r="AA131" s="83" t="str">
        <f>IFERROR(VLOOKUP($H$2&amp;"_"&amp;$B131,HELPER,COLUMNS($B$12:AA131),0),"")</f>
        <v/>
      </c>
      <c r="AB131" s="83" t="str">
        <f>IFERROR(VLOOKUP($H$2&amp;"_"&amp;$B131,HELPER,COLUMNS($B$12:AB131),0),"")</f>
        <v/>
      </c>
      <c r="AC131" s="83" t="str">
        <f>IFERROR(VLOOKUP($H$2&amp;"_"&amp;$B131,HELPER,COLUMNS($B$12:AC131),0),"")</f>
        <v/>
      </c>
      <c r="AD131" s="83" t="str">
        <f>IFERROR(VLOOKUP($H$2&amp;"_"&amp;$B131,HELPER,COLUMNS($B$12:AD131),0),"")</f>
        <v/>
      </c>
      <c r="AE131" s="83" t="str">
        <f>IFERROR(VLOOKUP($H$2&amp;"_"&amp;$B131,HELPER,COLUMNS($B$12:AE131),0),"")</f>
        <v/>
      </c>
      <c r="AF131" s="83" t="str">
        <f>IFERROR(VLOOKUP($H$2&amp;"_"&amp;$B131,HELPER,COLUMNS($B$12:AF131),0),"")</f>
        <v/>
      </c>
      <c r="AG131" s="83" t="str">
        <f>IFERROR(VLOOKUP($H$2&amp;"_"&amp;$B131,HELPER,COLUMNS($B$12:AG131),0),"")</f>
        <v/>
      </c>
      <c r="AH131" s="83" t="str">
        <f>IFERROR(VLOOKUP($H$2&amp;"_"&amp;$B131,HELPER,COLUMNS($B$12:AH131),0),"")</f>
        <v/>
      </c>
      <c r="AI131" s="83" t="str">
        <f>IFERROR(VLOOKUP($H$2&amp;"_"&amp;$B131,HELPER,COLUMNS($B$12:AI131),0),"")</f>
        <v/>
      </c>
      <c r="AJ131" s="83" t="str">
        <f>IFERROR(VLOOKUP($H$2&amp;"_"&amp;$B131,HELPER,COLUMNS($B$12:AJ131),0),"")</f>
        <v/>
      </c>
      <c r="AK131" s="83" t="str">
        <f>IFERROR(VLOOKUP($H$2&amp;"_"&amp;$B131,HELPER,COLUMNS($B$12:AK131),0),"")</f>
        <v/>
      </c>
      <c r="AL131" s="83" t="str">
        <f>IFERROR(VLOOKUP($H$2&amp;"_"&amp;$B131,HELPER,COLUMNS($B$12:AL131),0),"")</f>
        <v/>
      </c>
      <c r="AM131" s="83" t="str">
        <f>IFERROR(VLOOKUP($H$2&amp;"_"&amp;$B131,HELPER,COLUMNS($B$12:AM131),0),"")</f>
        <v/>
      </c>
      <c r="AN131" s="83" t="str">
        <f>IFERROR(VLOOKUP($H$2&amp;"_"&amp;$B131,HELPER,COLUMNS($B$12:AN131),0),"")</f>
        <v/>
      </c>
      <c r="AO131" s="83" t="str">
        <f>IFERROR(VLOOKUP($H$2&amp;"_"&amp;$B131,HELPER,COLUMNS($B$12:AO131),0),"")</f>
        <v/>
      </c>
      <c r="AP131" s="83" t="str">
        <f>IFERROR(VLOOKUP($H$2&amp;"_"&amp;$B131,HELPER,COLUMNS($B$12:AP131),0),"")</f>
        <v/>
      </c>
      <c r="AQ131" s="83" t="str">
        <f>IFERROR(VLOOKUP($H$2&amp;"_"&amp;$B131,HELPER,COLUMNS($B$12:AQ131),0),"")</f>
        <v/>
      </c>
      <c r="AR131" s="83" t="str">
        <f>IFERROR(VLOOKUP($H$2&amp;"_"&amp;$B131,HELPER,COLUMNS($B$12:AR131),0),"")</f>
        <v/>
      </c>
      <c r="AS131" s="83" t="str">
        <f>IFERROR(VLOOKUP($H$2&amp;"_"&amp;$B131,HELPER,COLUMNS($B$12:AS131),0),"")</f>
        <v/>
      </c>
      <c r="AT131" s="83" t="str">
        <f>IFERROR(VLOOKUP($H$2&amp;"_"&amp;$B131,HELPER,COLUMNS($B$12:AT131),0),"")</f>
        <v/>
      </c>
      <c r="AU131" s="83" t="str">
        <f>IFERROR(VLOOKUP($H$2&amp;"_"&amp;$B131,HELPER,COLUMNS($B$12:AU131),0),"")</f>
        <v/>
      </c>
      <c r="AV131" s="83" t="str">
        <f>IFERROR(VLOOKUP($H$2&amp;"_"&amp;$B131,HELPER,COLUMNS($B$12:AV131),0),"")</f>
        <v/>
      </c>
      <c r="AW131" s="83" t="str">
        <f>IFERROR(VLOOKUP($H$2&amp;"_"&amp;$B131,HELPER,COLUMNS($B$12:AW131),0),"")</f>
        <v/>
      </c>
      <c r="AX131" s="197" t="str">
        <f t="shared" si="29"/>
        <v/>
      </c>
    </row>
    <row r="132" spans="1:50" x14ac:dyDescent="0.3">
      <c r="A132" s="37">
        <f t="shared" si="28"/>
        <v>0</v>
      </c>
      <c r="B132" s="210">
        <v>121</v>
      </c>
      <c r="C132" s="433" t="str">
        <f t="shared" si="30"/>
        <v/>
      </c>
      <c r="D132" s="279" t="str">
        <f>IFERROR(VLOOKUP($H$2&amp;"_"&amp;$B132,HELPER,COLUMNS($B$12:D132),0),"")</f>
        <v/>
      </c>
      <c r="E132" s="83" t="str">
        <f>IFERROR(VLOOKUP($H$2&amp;"_"&amp;$B132,HELPER,COLUMNS($B$12:E132),0),"")</f>
        <v/>
      </c>
      <c r="F132" s="83" t="str">
        <f>IFERROR(VLOOKUP($H$2&amp;"_"&amp;$B132,HELPER,COLUMNS($B$12:F132),0),"")</f>
        <v/>
      </c>
      <c r="G132" s="83" t="str">
        <f>IFERROR(VLOOKUP($H$2&amp;"_"&amp;$B132,HELPER,COLUMNS($B$12:G132),0),"")</f>
        <v/>
      </c>
      <c r="H132" s="83" t="str">
        <f>IFERROR(VLOOKUP($H$2&amp;"_"&amp;$B132,HELPER,COLUMNS($B$12:H132),0),"")</f>
        <v/>
      </c>
      <c r="I132" s="83" t="str">
        <f>IFERROR(VLOOKUP($H$2&amp;"_"&amp;$B132,HELPER,COLUMNS($B$12:I132),0),"")</f>
        <v/>
      </c>
      <c r="J132" s="83" t="str">
        <f>IFERROR(VLOOKUP($H$2&amp;"_"&amp;$B132,HELPER,COLUMNS($B$12:J132),0),"")</f>
        <v/>
      </c>
      <c r="K132" s="83" t="str">
        <f>IFERROR(VLOOKUP($H$2&amp;"_"&amp;$B132,HELPER,COLUMNS($B$12:K132),0),"")</f>
        <v/>
      </c>
      <c r="L132" s="83" t="str">
        <f>IFERROR(VLOOKUP($H$2&amp;"_"&amp;$B132,HELPER,COLUMNS($B$12:L132),0),"")</f>
        <v/>
      </c>
      <c r="M132" s="83" t="str">
        <f>IFERROR(VLOOKUP($H$2&amp;"_"&amp;$B132,HELPER,COLUMNS($B$12:M132),0),"")</f>
        <v/>
      </c>
      <c r="N132" s="83" t="str">
        <f>IFERROR(VLOOKUP($H$2&amp;"_"&amp;$B132,HELPER,COLUMNS($B$12:N132),0),"")</f>
        <v/>
      </c>
      <c r="O132" s="83" t="str">
        <f>IFERROR(VLOOKUP($H$2&amp;"_"&amp;$B132,HELPER,COLUMNS($B$12:O132),0),"")</f>
        <v/>
      </c>
      <c r="P132" s="83" t="str">
        <f>IFERROR(VLOOKUP($H$2&amp;"_"&amp;$B132,HELPER,COLUMNS($B$12:P132),0),"")</f>
        <v/>
      </c>
      <c r="Q132" s="83" t="str">
        <f>IFERROR(VLOOKUP($H$2&amp;"_"&amp;$B132,HELPER,COLUMNS($B$12:Q132),0),"")</f>
        <v/>
      </c>
      <c r="R132" s="83" t="str">
        <f>IFERROR(VLOOKUP($H$2&amp;"_"&amp;$B132,HELPER,COLUMNS($B$12:R132),0),"")</f>
        <v/>
      </c>
      <c r="S132" s="83" t="str">
        <f>IFERROR(VLOOKUP($H$2&amp;"_"&amp;$B132,HELPER,COLUMNS($B$12:S132),0),"")</f>
        <v/>
      </c>
      <c r="T132" s="83" t="str">
        <f>IFERROR(VLOOKUP($H$2&amp;"_"&amp;$B132,HELPER,COLUMNS($B$12:T132),0),"")</f>
        <v/>
      </c>
      <c r="U132" s="83" t="str">
        <f>IFERROR(VLOOKUP($H$2&amp;"_"&amp;$B132,HELPER,COLUMNS($B$12:U132),0),"")</f>
        <v/>
      </c>
      <c r="V132" s="83" t="str">
        <f>IFERROR(VLOOKUP($H$2&amp;"_"&amp;$B132,HELPER,COLUMNS($B$12:V132),0),"")</f>
        <v/>
      </c>
      <c r="W132" s="83" t="str">
        <f>IFERROR(VLOOKUP($H$2&amp;"_"&amp;$B132,HELPER,COLUMNS($B$12:W132),0),"")</f>
        <v/>
      </c>
      <c r="X132" s="83" t="str">
        <f>IFERROR(VLOOKUP($H$2&amp;"_"&amp;$B132,HELPER,COLUMNS($B$12:X132),0),"")</f>
        <v/>
      </c>
      <c r="Y132" s="83" t="str">
        <f>IFERROR(VLOOKUP($H$2&amp;"_"&amp;$B132,HELPER,COLUMNS($B$12:Y132),0),"")</f>
        <v/>
      </c>
      <c r="Z132" s="83" t="str">
        <f>IFERROR(VLOOKUP($H$2&amp;"_"&amp;$B132,HELPER,COLUMNS($B$12:Z132),0),"")</f>
        <v/>
      </c>
      <c r="AA132" s="83" t="str">
        <f>IFERROR(VLOOKUP($H$2&amp;"_"&amp;$B132,HELPER,COLUMNS($B$12:AA132),0),"")</f>
        <v/>
      </c>
      <c r="AB132" s="83" t="str">
        <f>IFERROR(VLOOKUP($H$2&amp;"_"&amp;$B132,HELPER,COLUMNS($B$12:AB132),0),"")</f>
        <v/>
      </c>
      <c r="AC132" s="83" t="str">
        <f>IFERROR(VLOOKUP($H$2&amp;"_"&amp;$B132,HELPER,COLUMNS($B$12:AC132),0),"")</f>
        <v/>
      </c>
      <c r="AD132" s="83" t="str">
        <f>IFERROR(VLOOKUP($H$2&amp;"_"&amp;$B132,HELPER,COLUMNS($B$12:AD132),0),"")</f>
        <v/>
      </c>
      <c r="AE132" s="83" t="str">
        <f>IFERROR(VLOOKUP($H$2&amp;"_"&amp;$B132,HELPER,COLUMNS($B$12:AE132),0),"")</f>
        <v/>
      </c>
      <c r="AF132" s="83" t="str">
        <f>IFERROR(VLOOKUP($H$2&amp;"_"&amp;$B132,HELPER,COLUMNS($B$12:AF132),0),"")</f>
        <v/>
      </c>
      <c r="AG132" s="83" t="str">
        <f>IFERROR(VLOOKUP($H$2&amp;"_"&amp;$B132,HELPER,COLUMNS($B$12:AG132),0),"")</f>
        <v/>
      </c>
      <c r="AH132" s="83" t="str">
        <f>IFERROR(VLOOKUP($H$2&amp;"_"&amp;$B132,HELPER,COLUMNS($B$12:AH132),0),"")</f>
        <v/>
      </c>
      <c r="AI132" s="83" t="str">
        <f>IFERROR(VLOOKUP($H$2&amp;"_"&amp;$B132,HELPER,COLUMNS($B$12:AI132),0),"")</f>
        <v/>
      </c>
      <c r="AJ132" s="83" t="str">
        <f>IFERROR(VLOOKUP($H$2&amp;"_"&amp;$B132,HELPER,COLUMNS($B$12:AJ132),0),"")</f>
        <v/>
      </c>
      <c r="AK132" s="83" t="str">
        <f>IFERROR(VLOOKUP($H$2&amp;"_"&amp;$B132,HELPER,COLUMNS($B$12:AK132),0),"")</f>
        <v/>
      </c>
      <c r="AL132" s="83" t="str">
        <f>IFERROR(VLOOKUP($H$2&amp;"_"&amp;$B132,HELPER,COLUMNS($B$12:AL132),0),"")</f>
        <v/>
      </c>
      <c r="AM132" s="83" t="str">
        <f>IFERROR(VLOOKUP($H$2&amp;"_"&amp;$B132,HELPER,COLUMNS($B$12:AM132),0),"")</f>
        <v/>
      </c>
      <c r="AN132" s="83" t="str">
        <f>IFERROR(VLOOKUP($H$2&amp;"_"&amp;$B132,HELPER,COLUMNS($B$12:AN132),0),"")</f>
        <v/>
      </c>
      <c r="AO132" s="83" t="str">
        <f>IFERROR(VLOOKUP($H$2&amp;"_"&amp;$B132,HELPER,COLUMNS($B$12:AO132),0),"")</f>
        <v/>
      </c>
      <c r="AP132" s="83" t="str">
        <f>IFERROR(VLOOKUP($H$2&amp;"_"&amp;$B132,HELPER,COLUMNS($B$12:AP132),0),"")</f>
        <v/>
      </c>
      <c r="AQ132" s="83" t="str">
        <f>IFERROR(VLOOKUP($H$2&amp;"_"&amp;$B132,HELPER,COLUMNS($B$12:AQ132),0),"")</f>
        <v/>
      </c>
      <c r="AR132" s="83" t="str">
        <f>IFERROR(VLOOKUP($H$2&amp;"_"&amp;$B132,HELPER,COLUMNS($B$12:AR132),0),"")</f>
        <v/>
      </c>
      <c r="AS132" s="83" t="str">
        <f>IFERROR(VLOOKUP($H$2&amp;"_"&amp;$B132,HELPER,COLUMNS($B$12:AS132),0),"")</f>
        <v/>
      </c>
      <c r="AT132" s="83" t="str">
        <f>IFERROR(VLOOKUP($H$2&amp;"_"&amp;$B132,HELPER,COLUMNS($B$12:AT132),0),"")</f>
        <v/>
      </c>
      <c r="AU132" s="83" t="str">
        <f>IFERROR(VLOOKUP($H$2&amp;"_"&amp;$B132,HELPER,COLUMNS($B$12:AU132),0),"")</f>
        <v/>
      </c>
      <c r="AV132" s="83" t="str">
        <f>IFERROR(VLOOKUP($H$2&amp;"_"&amp;$B132,HELPER,COLUMNS($B$12:AV132),0),"")</f>
        <v/>
      </c>
      <c r="AW132" s="83" t="str">
        <f>IFERROR(VLOOKUP($H$2&amp;"_"&amp;$B132,HELPER,COLUMNS($B$12:AW132),0),"")</f>
        <v/>
      </c>
      <c r="AX132" s="197" t="str">
        <f t="shared" si="29"/>
        <v/>
      </c>
    </row>
    <row r="133" spans="1:50" x14ac:dyDescent="0.3">
      <c r="A133" s="37">
        <f t="shared" si="28"/>
        <v>0</v>
      </c>
      <c r="B133" s="210">
        <v>122</v>
      </c>
      <c r="C133" s="433" t="str">
        <f t="shared" si="30"/>
        <v/>
      </c>
      <c r="D133" s="279" t="str">
        <f>IFERROR(VLOOKUP($H$2&amp;"_"&amp;$B133,HELPER,COLUMNS($B$12:D133),0),"")</f>
        <v/>
      </c>
      <c r="E133" s="83" t="str">
        <f>IFERROR(VLOOKUP($H$2&amp;"_"&amp;$B133,HELPER,COLUMNS($B$12:E133),0),"")</f>
        <v/>
      </c>
      <c r="F133" s="83" t="str">
        <f>IFERROR(VLOOKUP($H$2&amp;"_"&amp;$B133,HELPER,COLUMNS($B$12:F133),0),"")</f>
        <v/>
      </c>
      <c r="G133" s="83" t="str">
        <f>IFERROR(VLOOKUP($H$2&amp;"_"&amp;$B133,HELPER,COLUMNS($B$12:G133),0),"")</f>
        <v/>
      </c>
      <c r="H133" s="83" t="str">
        <f>IFERROR(VLOOKUP($H$2&amp;"_"&amp;$B133,HELPER,COLUMNS($B$12:H133),0),"")</f>
        <v/>
      </c>
      <c r="I133" s="83" t="str">
        <f>IFERROR(VLOOKUP($H$2&amp;"_"&amp;$B133,HELPER,COLUMNS($B$12:I133),0),"")</f>
        <v/>
      </c>
      <c r="J133" s="83" t="str">
        <f>IFERROR(VLOOKUP($H$2&amp;"_"&amp;$B133,HELPER,COLUMNS($B$12:J133),0),"")</f>
        <v/>
      </c>
      <c r="K133" s="83" t="str">
        <f>IFERROR(VLOOKUP($H$2&amp;"_"&amp;$B133,HELPER,COLUMNS($B$12:K133),0),"")</f>
        <v/>
      </c>
      <c r="L133" s="83" t="str">
        <f>IFERROR(VLOOKUP($H$2&amp;"_"&amp;$B133,HELPER,COLUMNS($B$12:L133),0),"")</f>
        <v/>
      </c>
      <c r="M133" s="83" t="str">
        <f>IFERROR(VLOOKUP($H$2&amp;"_"&amp;$B133,HELPER,COLUMNS($B$12:M133),0),"")</f>
        <v/>
      </c>
      <c r="N133" s="83" t="str">
        <f>IFERROR(VLOOKUP($H$2&amp;"_"&amp;$B133,HELPER,COLUMNS($B$12:N133),0),"")</f>
        <v/>
      </c>
      <c r="O133" s="83" t="str">
        <f>IFERROR(VLOOKUP($H$2&amp;"_"&amp;$B133,HELPER,COLUMNS($B$12:O133),0),"")</f>
        <v/>
      </c>
      <c r="P133" s="83" t="str">
        <f>IFERROR(VLOOKUP($H$2&amp;"_"&amp;$B133,HELPER,COLUMNS($B$12:P133),0),"")</f>
        <v/>
      </c>
      <c r="Q133" s="83" t="str">
        <f>IFERROR(VLOOKUP($H$2&amp;"_"&amp;$B133,HELPER,COLUMNS($B$12:Q133),0),"")</f>
        <v/>
      </c>
      <c r="R133" s="83" t="str">
        <f>IFERROR(VLOOKUP($H$2&amp;"_"&amp;$B133,HELPER,COLUMNS($B$12:R133),0),"")</f>
        <v/>
      </c>
      <c r="S133" s="83" t="str">
        <f>IFERROR(VLOOKUP($H$2&amp;"_"&amp;$B133,HELPER,COLUMNS($B$12:S133),0),"")</f>
        <v/>
      </c>
      <c r="T133" s="83" t="str">
        <f>IFERROR(VLOOKUP($H$2&amp;"_"&amp;$B133,HELPER,COLUMNS($B$12:T133),0),"")</f>
        <v/>
      </c>
      <c r="U133" s="83" t="str">
        <f>IFERROR(VLOOKUP($H$2&amp;"_"&amp;$B133,HELPER,COLUMNS($B$12:U133),0),"")</f>
        <v/>
      </c>
      <c r="V133" s="83" t="str">
        <f>IFERROR(VLOOKUP($H$2&amp;"_"&amp;$B133,HELPER,COLUMNS($B$12:V133),0),"")</f>
        <v/>
      </c>
      <c r="W133" s="83" t="str">
        <f>IFERROR(VLOOKUP($H$2&amp;"_"&amp;$B133,HELPER,COLUMNS($B$12:W133),0),"")</f>
        <v/>
      </c>
      <c r="X133" s="83" t="str">
        <f>IFERROR(VLOOKUP($H$2&amp;"_"&amp;$B133,HELPER,COLUMNS($B$12:X133),0),"")</f>
        <v/>
      </c>
      <c r="Y133" s="83" t="str">
        <f>IFERROR(VLOOKUP($H$2&amp;"_"&amp;$B133,HELPER,COLUMNS($B$12:Y133),0),"")</f>
        <v/>
      </c>
      <c r="Z133" s="83" t="str">
        <f>IFERROR(VLOOKUP($H$2&amp;"_"&amp;$B133,HELPER,COLUMNS($B$12:Z133),0),"")</f>
        <v/>
      </c>
      <c r="AA133" s="83" t="str">
        <f>IFERROR(VLOOKUP($H$2&amp;"_"&amp;$B133,HELPER,COLUMNS($B$12:AA133),0),"")</f>
        <v/>
      </c>
      <c r="AB133" s="83" t="str">
        <f>IFERROR(VLOOKUP($H$2&amp;"_"&amp;$B133,HELPER,COLUMNS($B$12:AB133),0),"")</f>
        <v/>
      </c>
      <c r="AC133" s="83" t="str">
        <f>IFERROR(VLOOKUP($H$2&amp;"_"&amp;$B133,HELPER,COLUMNS($B$12:AC133),0),"")</f>
        <v/>
      </c>
      <c r="AD133" s="83" t="str">
        <f>IFERROR(VLOOKUP($H$2&amp;"_"&amp;$B133,HELPER,COLUMNS($B$12:AD133),0),"")</f>
        <v/>
      </c>
      <c r="AE133" s="83" t="str">
        <f>IFERROR(VLOOKUP($H$2&amp;"_"&amp;$B133,HELPER,COLUMNS($B$12:AE133),0),"")</f>
        <v/>
      </c>
      <c r="AF133" s="83" t="str">
        <f>IFERROR(VLOOKUP($H$2&amp;"_"&amp;$B133,HELPER,COLUMNS($B$12:AF133),0),"")</f>
        <v/>
      </c>
      <c r="AG133" s="83" t="str">
        <f>IFERROR(VLOOKUP($H$2&amp;"_"&amp;$B133,HELPER,COLUMNS($B$12:AG133),0),"")</f>
        <v/>
      </c>
      <c r="AH133" s="83" t="str">
        <f>IFERROR(VLOOKUP($H$2&amp;"_"&amp;$B133,HELPER,COLUMNS($B$12:AH133),0),"")</f>
        <v/>
      </c>
      <c r="AI133" s="83" t="str">
        <f>IFERROR(VLOOKUP($H$2&amp;"_"&amp;$B133,HELPER,COLUMNS($B$12:AI133),0),"")</f>
        <v/>
      </c>
      <c r="AJ133" s="83" t="str">
        <f>IFERROR(VLOOKUP($H$2&amp;"_"&amp;$B133,HELPER,COLUMNS($B$12:AJ133),0),"")</f>
        <v/>
      </c>
      <c r="AK133" s="83" t="str">
        <f>IFERROR(VLOOKUP($H$2&amp;"_"&amp;$B133,HELPER,COLUMNS($B$12:AK133),0),"")</f>
        <v/>
      </c>
      <c r="AL133" s="83" t="str">
        <f>IFERROR(VLOOKUP($H$2&amp;"_"&amp;$B133,HELPER,COLUMNS($B$12:AL133),0),"")</f>
        <v/>
      </c>
      <c r="AM133" s="83" t="str">
        <f>IFERROR(VLOOKUP($H$2&amp;"_"&amp;$B133,HELPER,COLUMNS($B$12:AM133),0),"")</f>
        <v/>
      </c>
      <c r="AN133" s="83" t="str">
        <f>IFERROR(VLOOKUP($H$2&amp;"_"&amp;$B133,HELPER,COLUMNS($B$12:AN133),0),"")</f>
        <v/>
      </c>
      <c r="AO133" s="83" t="str">
        <f>IFERROR(VLOOKUP($H$2&amp;"_"&amp;$B133,HELPER,COLUMNS($B$12:AO133),0),"")</f>
        <v/>
      </c>
      <c r="AP133" s="83" t="str">
        <f>IFERROR(VLOOKUP($H$2&amp;"_"&amp;$B133,HELPER,COLUMNS($B$12:AP133),0),"")</f>
        <v/>
      </c>
      <c r="AQ133" s="83" t="str">
        <f>IFERROR(VLOOKUP($H$2&amp;"_"&amp;$B133,HELPER,COLUMNS($B$12:AQ133),0),"")</f>
        <v/>
      </c>
      <c r="AR133" s="83" t="str">
        <f>IFERROR(VLOOKUP($H$2&amp;"_"&amp;$B133,HELPER,COLUMNS($B$12:AR133),0),"")</f>
        <v/>
      </c>
      <c r="AS133" s="83" t="str">
        <f>IFERROR(VLOOKUP($H$2&amp;"_"&amp;$B133,HELPER,COLUMNS($B$12:AS133),0),"")</f>
        <v/>
      </c>
      <c r="AT133" s="83" t="str">
        <f>IFERROR(VLOOKUP($H$2&amp;"_"&amp;$B133,HELPER,COLUMNS($B$12:AT133),0),"")</f>
        <v/>
      </c>
      <c r="AU133" s="83" t="str">
        <f>IFERROR(VLOOKUP($H$2&amp;"_"&amp;$B133,HELPER,COLUMNS($B$12:AU133),0),"")</f>
        <v/>
      </c>
      <c r="AV133" s="83" t="str">
        <f>IFERROR(VLOOKUP($H$2&amp;"_"&amp;$B133,HELPER,COLUMNS($B$12:AV133),0),"")</f>
        <v/>
      </c>
      <c r="AW133" s="83" t="str">
        <f>IFERROR(VLOOKUP($H$2&amp;"_"&amp;$B133,HELPER,COLUMNS($B$12:AW133),0),"")</f>
        <v/>
      </c>
      <c r="AX133" s="197" t="str">
        <f t="shared" si="29"/>
        <v/>
      </c>
    </row>
    <row r="134" spans="1:50" x14ac:dyDescent="0.3">
      <c r="A134" s="37">
        <f t="shared" si="28"/>
        <v>0</v>
      </c>
      <c r="B134" s="210">
        <v>123</v>
      </c>
      <c r="C134" s="433" t="str">
        <f t="shared" si="30"/>
        <v/>
      </c>
      <c r="D134" s="279" t="str">
        <f>IFERROR(VLOOKUP($H$2&amp;"_"&amp;$B134,HELPER,COLUMNS($B$12:D134),0),"")</f>
        <v/>
      </c>
      <c r="E134" s="83" t="str">
        <f>IFERROR(VLOOKUP($H$2&amp;"_"&amp;$B134,HELPER,COLUMNS($B$12:E134),0),"")</f>
        <v/>
      </c>
      <c r="F134" s="83" t="str">
        <f>IFERROR(VLOOKUP($H$2&amp;"_"&amp;$B134,HELPER,COLUMNS($B$12:F134),0),"")</f>
        <v/>
      </c>
      <c r="G134" s="83" t="str">
        <f>IFERROR(VLOOKUP($H$2&amp;"_"&amp;$B134,HELPER,COLUMNS($B$12:G134),0),"")</f>
        <v/>
      </c>
      <c r="H134" s="83" t="str">
        <f>IFERROR(VLOOKUP($H$2&amp;"_"&amp;$B134,HELPER,COLUMNS($B$12:H134),0),"")</f>
        <v/>
      </c>
      <c r="I134" s="83" t="str">
        <f>IFERROR(VLOOKUP($H$2&amp;"_"&amp;$B134,HELPER,COLUMNS($B$12:I134),0),"")</f>
        <v/>
      </c>
      <c r="J134" s="83" t="str">
        <f>IFERROR(VLOOKUP($H$2&amp;"_"&amp;$B134,HELPER,COLUMNS($B$12:J134),0),"")</f>
        <v/>
      </c>
      <c r="K134" s="83" t="str">
        <f>IFERROR(VLOOKUP($H$2&amp;"_"&amp;$B134,HELPER,COLUMNS($B$12:K134),0),"")</f>
        <v/>
      </c>
      <c r="L134" s="83" t="str">
        <f>IFERROR(VLOOKUP($H$2&amp;"_"&amp;$B134,HELPER,COLUMNS($B$12:L134),0),"")</f>
        <v/>
      </c>
      <c r="M134" s="83" t="str">
        <f>IFERROR(VLOOKUP($H$2&amp;"_"&amp;$B134,HELPER,COLUMNS($B$12:M134),0),"")</f>
        <v/>
      </c>
      <c r="N134" s="83" t="str">
        <f>IFERROR(VLOOKUP($H$2&amp;"_"&amp;$B134,HELPER,COLUMNS($B$12:N134),0),"")</f>
        <v/>
      </c>
      <c r="O134" s="83" t="str">
        <f>IFERROR(VLOOKUP($H$2&amp;"_"&amp;$B134,HELPER,COLUMNS($B$12:O134),0),"")</f>
        <v/>
      </c>
      <c r="P134" s="83" t="str">
        <f>IFERROR(VLOOKUP($H$2&amp;"_"&amp;$B134,HELPER,COLUMNS($B$12:P134),0),"")</f>
        <v/>
      </c>
      <c r="Q134" s="83" t="str">
        <f>IFERROR(VLOOKUP($H$2&amp;"_"&amp;$B134,HELPER,COLUMNS($B$12:Q134),0),"")</f>
        <v/>
      </c>
      <c r="R134" s="83" t="str">
        <f>IFERROR(VLOOKUP($H$2&amp;"_"&amp;$B134,HELPER,COLUMNS($B$12:R134),0),"")</f>
        <v/>
      </c>
      <c r="S134" s="83" t="str">
        <f>IFERROR(VLOOKUP($H$2&amp;"_"&amp;$B134,HELPER,COLUMNS($B$12:S134),0),"")</f>
        <v/>
      </c>
      <c r="T134" s="83" t="str">
        <f>IFERROR(VLOOKUP($H$2&amp;"_"&amp;$B134,HELPER,COLUMNS($B$12:T134),0),"")</f>
        <v/>
      </c>
      <c r="U134" s="83" t="str">
        <f>IFERROR(VLOOKUP($H$2&amp;"_"&amp;$B134,HELPER,COLUMNS($B$12:U134),0),"")</f>
        <v/>
      </c>
      <c r="V134" s="83" t="str">
        <f>IFERROR(VLOOKUP($H$2&amp;"_"&amp;$B134,HELPER,COLUMNS($B$12:V134),0),"")</f>
        <v/>
      </c>
      <c r="W134" s="83" t="str">
        <f>IFERROR(VLOOKUP($H$2&amp;"_"&amp;$B134,HELPER,COLUMNS($B$12:W134),0),"")</f>
        <v/>
      </c>
      <c r="X134" s="83" t="str">
        <f>IFERROR(VLOOKUP($H$2&amp;"_"&amp;$B134,HELPER,COLUMNS($B$12:X134),0),"")</f>
        <v/>
      </c>
      <c r="Y134" s="83" t="str">
        <f>IFERROR(VLOOKUP($H$2&amp;"_"&amp;$B134,HELPER,COLUMNS($B$12:Y134),0),"")</f>
        <v/>
      </c>
      <c r="Z134" s="83" t="str">
        <f>IFERROR(VLOOKUP($H$2&amp;"_"&amp;$B134,HELPER,COLUMNS($B$12:Z134),0),"")</f>
        <v/>
      </c>
      <c r="AA134" s="83" t="str">
        <f>IFERROR(VLOOKUP($H$2&amp;"_"&amp;$B134,HELPER,COLUMNS($B$12:AA134),0),"")</f>
        <v/>
      </c>
      <c r="AB134" s="83" t="str">
        <f>IFERROR(VLOOKUP($H$2&amp;"_"&amp;$B134,HELPER,COLUMNS($B$12:AB134),0),"")</f>
        <v/>
      </c>
      <c r="AC134" s="83" t="str">
        <f>IFERROR(VLOOKUP($H$2&amp;"_"&amp;$B134,HELPER,COLUMNS($B$12:AC134),0),"")</f>
        <v/>
      </c>
      <c r="AD134" s="83" t="str">
        <f>IFERROR(VLOOKUP($H$2&amp;"_"&amp;$B134,HELPER,COLUMNS($B$12:AD134),0),"")</f>
        <v/>
      </c>
      <c r="AE134" s="83" t="str">
        <f>IFERROR(VLOOKUP($H$2&amp;"_"&amp;$B134,HELPER,COLUMNS($B$12:AE134),0),"")</f>
        <v/>
      </c>
      <c r="AF134" s="83" t="str">
        <f>IFERROR(VLOOKUP($H$2&amp;"_"&amp;$B134,HELPER,COLUMNS($B$12:AF134),0),"")</f>
        <v/>
      </c>
      <c r="AG134" s="83" t="str">
        <f>IFERROR(VLOOKUP($H$2&amp;"_"&amp;$B134,HELPER,COLUMNS($B$12:AG134),0),"")</f>
        <v/>
      </c>
      <c r="AH134" s="83" t="str">
        <f>IFERROR(VLOOKUP($H$2&amp;"_"&amp;$B134,HELPER,COLUMNS($B$12:AH134),0),"")</f>
        <v/>
      </c>
      <c r="AI134" s="83" t="str">
        <f>IFERROR(VLOOKUP($H$2&amp;"_"&amp;$B134,HELPER,COLUMNS($B$12:AI134),0),"")</f>
        <v/>
      </c>
      <c r="AJ134" s="83" t="str">
        <f>IFERROR(VLOOKUP($H$2&amp;"_"&amp;$B134,HELPER,COLUMNS($B$12:AJ134),0),"")</f>
        <v/>
      </c>
      <c r="AK134" s="83" t="str">
        <f>IFERROR(VLOOKUP($H$2&amp;"_"&amp;$B134,HELPER,COLUMNS($B$12:AK134),0),"")</f>
        <v/>
      </c>
      <c r="AL134" s="83" t="str">
        <f>IFERROR(VLOOKUP($H$2&amp;"_"&amp;$B134,HELPER,COLUMNS($B$12:AL134),0),"")</f>
        <v/>
      </c>
      <c r="AM134" s="83" t="str">
        <f>IFERROR(VLOOKUP($H$2&amp;"_"&amp;$B134,HELPER,COLUMNS($B$12:AM134),0),"")</f>
        <v/>
      </c>
      <c r="AN134" s="83" t="str">
        <f>IFERROR(VLOOKUP($H$2&amp;"_"&amp;$B134,HELPER,COLUMNS($B$12:AN134),0),"")</f>
        <v/>
      </c>
      <c r="AO134" s="83" t="str">
        <f>IFERROR(VLOOKUP($H$2&amp;"_"&amp;$B134,HELPER,COLUMNS($B$12:AO134),0),"")</f>
        <v/>
      </c>
      <c r="AP134" s="83" t="str">
        <f>IFERROR(VLOOKUP($H$2&amp;"_"&amp;$B134,HELPER,COLUMNS($B$12:AP134),0),"")</f>
        <v/>
      </c>
      <c r="AQ134" s="83" t="str">
        <f>IFERROR(VLOOKUP($H$2&amp;"_"&amp;$B134,HELPER,COLUMNS($B$12:AQ134),0),"")</f>
        <v/>
      </c>
      <c r="AR134" s="83" t="str">
        <f>IFERROR(VLOOKUP($H$2&amp;"_"&amp;$B134,HELPER,COLUMNS($B$12:AR134),0),"")</f>
        <v/>
      </c>
      <c r="AS134" s="83" t="str">
        <f>IFERROR(VLOOKUP($H$2&amp;"_"&amp;$B134,HELPER,COLUMNS($B$12:AS134),0),"")</f>
        <v/>
      </c>
      <c r="AT134" s="83" t="str">
        <f>IFERROR(VLOOKUP($H$2&amp;"_"&amp;$B134,HELPER,COLUMNS($B$12:AT134),0),"")</f>
        <v/>
      </c>
      <c r="AU134" s="83" t="str">
        <f>IFERROR(VLOOKUP($H$2&amp;"_"&amp;$B134,HELPER,COLUMNS($B$12:AU134),0),"")</f>
        <v/>
      </c>
      <c r="AV134" s="83" t="str">
        <f>IFERROR(VLOOKUP($H$2&amp;"_"&amp;$B134,HELPER,COLUMNS($B$12:AV134),0),"")</f>
        <v/>
      </c>
      <c r="AW134" s="83" t="str">
        <f>IFERROR(VLOOKUP($H$2&amp;"_"&amp;$B134,HELPER,COLUMNS($B$12:AW134),0),"")</f>
        <v/>
      </c>
      <c r="AX134" s="197" t="str">
        <f t="shared" si="29"/>
        <v/>
      </c>
    </row>
    <row r="135" spans="1:50" x14ac:dyDescent="0.3">
      <c r="A135" s="37">
        <f t="shared" si="28"/>
        <v>0</v>
      </c>
      <c r="B135" s="210">
        <v>124</v>
      </c>
      <c r="C135" s="433" t="str">
        <f t="shared" si="30"/>
        <v/>
      </c>
      <c r="D135" s="279" t="str">
        <f>IFERROR(VLOOKUP($H$2&amp;"_"&amp;$B135,HELPER,COLUMNS($B$12:D135),0),"")</f>
        <v/>
      </c>
      <c r="E135" s="83" t="str">
        <f>IFERROR(VLOOKUP($H$2&amp;"_"&amp;$B135,HELPER,COLUMNS($B$12:E135),0),"")</f>
        <v/>
      </c>
      <c r="F135" s="83" t="str">
        <f>IFERROR(VLOOKUP($H$2&amp;"_"&amp;$B135,HELPER,COLUMNS($B$12:F135),0),"")</f>
        <v/>
      </c>
      <c r="G135" s="83" t="str">
        <f>IFERROR(VLOOKUP($H$2&amp;"_"&amp;$B135,HELPER,COLUMNS($B$12:G135),0),"")</f>
        <v/>
      </c>
      <c r="H135" s="83" t="str">
        <f>IFERROR(VLOOKUP($H$2&amp;"_"&amp;$B135,HELPER,COLUMNS($B$12:H135),0),"")</f>
        <v/>
      </c>
      <c r="I135" s="83" t="str">
        <f>IFERROR(VLOOKUP($H$2&amp;"_"&amp;$B135,HELPER,COLUMNS($B$12:I135),0),"")</f>
        <v/>
      </c>
      <c r="J135" s="83" t="str">
        <f>IFERROR(VLOOKUP($H$2&amp;"_"&amp;$B135,HELPER,COLUMNS($B$12:J135),0),"")</f>
        <v/>
      </c>
      <c r="K135" s="83" t="str">
        <f>IFERROR(VLOOKUP($H$2&amp;"_"&amp;$B135,HELPER,COLUMNS($B$12:K135),0),"")</f>
        <v/>
      </c>
      <c r="L135" s="83" t="str">
        <f>IFERROR(VLOOKUP($H$2&amp;"_"&amp;$B135,HELPER,COLUMNS($B$12:L135),0),"")</f>
        <v/>
      </c>
      <c r="M135" s="83" t="str">
        <f>IFERROR(VLOOKUP($H$2&amp;"_"&amp;$B135,HELPER,COLUMNS($B$12:M135),0),"")</f>
        <v/>
      </c>
      <c r="N135" s="83" t="str">
        <f>IFERROR(VLOOKUP($H$2&amp;"_"&amp;$B135,HELPER,COLUMNS($B$12:N135),0),"")</f>
        <v/>
      </c>
      <c r="O135" s="83" t="str">
        <f>IFERROR(VLOOKUP($H$2&amp;"_"&amp;$B135,HELPER,COLUMNS($B$12:O135),0),"")</f>
        <v/>
      </c>
      <c r="P135" s="83" t="str">
        <f>IFERROR(VLOOKUP($H$2&amp;"_"&amp;$B135,HELPER,COLUMNS($B$12:P135),0),"")</f>
        <v/>
      </c>
      <c r="Q135" s="83" t="str">
        <f>IFERROR(VLOOKUP($H$2&amp;"_"&amp;$B135,HELPER,COLUMNS($B$12:Q135),0),"")</f>
        <v/>
      </c>
      <c r="R135" s="83" t="str">
        <f>IFERROR(VLOOKUP($H$2&amp;"_"&amp;$B135,HELPER,COLUMNS($B$12:R135),0),"")</f>
        <v/>
      </c>
      <c r="S135" s="83" t="str">
        <f>IFERROR(VLOOKUP($H$2&amp;"_"&amp;$B135,HELPER,COLUMNS($B$12:S135),0),"")</f>
        <v/>
      </c>
      <c r="T135" s="83" t="str">
        <f>IFERROR(VLOOKUP($H$2&amp;"_"&amp;$B135,HELPER,COLUMNS($B$12:T135),0),"")</f>
        <v/>
      </c>
      <c r="U135" s="83" t="str">
        <f>IFERROR(VLOOKUP($H$2&amp;"_"&amp;$B135,HELPER,COLUMNS($B$12:U135),0),"")</f>
        <v/>
      </c>
      <c r="V135" s="83" t="str">
        <f>IFERROR(VLOOKUP($H$2&amp;"_"&amp;$B135,HELPER,COLUMNS($B$12:V135),0),"")</f>
        <v/>
      </c>
      <c r="W135" s="83" t="str">
        <f>IFERROR(VLOOKUP($H$2&amp;"_"&amp;$B135,HELPER,COLUMNS($B$12:W135),0),"")</f>
        <v/>
      </c>
      <c r="X135" s="83" t="str">
        <f>IFERROR(VLOOKUP($H$2&amp;"_"&amp;$B135,HELPER,COLUMNS($B$12:X135),0),"")</f>
        <v/>
      </c>
      <c r="Y135" s="83" t="str">
        <f>IFERROR(VLOOKUP($H$2&amp;"_"&amp;$B135,HELPER,COLUMNS($B$12:Y135),0),"")</f>
        <v/>
      </c>
      <c r="Z135" s="83" t="str">
        <f>IFERROR(VLOOKUP($H$2&amp;"_"&amp;$B135,HELPER,COLUMNS($B$12:Z135),0),"")</f>
        <v/>
      </c>
      <c r="AA135" s="83" t="str">
        <f>IFERROR(VLOOKUP($H$2&amp;"_"&amp;$B135,HELPER,COLUMNS($B$12:AA135),0),"")</f>
        <v/>
      </c>
      <c r="AB135" s="83" t="str">
        <f>IFERROR(VLOOKUP($H$2&amp;"_"&amp;$B135,HELPER,COLUMNS($B$12:AB135),0),"")</f>
        <v/>
      </c>
      <c r="AC135" s="83" t="str">
        <f>IFERROR(VLOOKUP($H$2&amp;"_"&amp;$B135,HELPER,COLUMNS($B$12:AC135),0),"")</f>
        <v/>
      </c>
      <c r="AD135" s="83" t="str">
        <f>IFERROR(VLOOKUP($H$2&amp;"_"&amp;$B135,HELPER,COLUMNS($B$12:AD135),0),"")</f>
        <v/>
      </c>
      <c r="AE135" s="83" t="str">
        <f>IFERROR(VLOOKUP($H$2&amp;"_"&amp;$B135,HELPER,COLUMNS($B$12:AE135),0),"")</f>
        <v/>
      </c>
      <c r="AF135" s="83" t="str">
        <f>IFERROR(VLOOKUP($H$2&amp;"_"&amp;$B135,HELPER,COLUMNS($B$12:AF135),0),"")</f>
        <v/>
      </c>
      <c r="AG135" s="83" t="str">
        <f>IFERROR(VLOOKUP($H$2&amp;"_"&amp;$B135,HELPER,COLUMNS($B$12:AG135),0),"")</f>
        <v/>
      </c>
      <c r="AH135" s="83" t="str">
        <f>IFERROR(VLOOKUP($H$2&amp;"_"&amp;$B135,HELPER,COLUMNS($B$12:AH135),0),"")</f>
        <v/>
      </c>
      <c r="AI135" s="83" t="str">
        <f>IFERROR(VLOOKUP($H$2&amp;"_"&amp;$B135,HELPER,COLUMNS($B$12:AI135),0),"")</f>
        <v/>
      </c>
      <c r="AJ135" s="83" t="str">
        <f>IFERROR(VLOOKUP($H$2&amp;"_"&amp;$B135,HELPER,COLUMNS($B$12:AJ135),0),"")</f>
        <v/>
      </c>
      <c r="AK135" s="83" t="str">
        <f>IFERROR(VLOOKUP($H$2&amp;"_"&amp;$B135,HELPER,COLUMNS($B$12:AK135),0),"")</f>
        <v/>
      </c>
      <c r="AL135" s="83" t="str">
        <f>IFERROR(VLOOKUP($H$2&amp;"_"&amp;$B135,HELPER,COLUMNS($B$12:AL135),0),"")</f>
        <v/>
      </c>
      <c r="AM135" s="83" t="str">
        <f>IFERROR(VLOOKUP($H$2&amp;"_"&amp;$B135,HELPER,COLUMNS($B$12:AM135),0),"")</f>
        <v/>
      </c>
      <c r="AN135" s="83" t="str">
        <f>IFERROR(VLOOKUP($H$2&amp;"_"&amp;$B135,HELPER,COLUMNS($B$12:AN135),0),"")</f>
        <v/>
      </c>
      <c r="AO135" s="83" t="str">
        <f>IFERROR(VLOOKUP($H$2&amp;"_"&amp;$B135,HELPER,COLUMNS($B$12:AO135),0),"")</f>
        <v/>
      </c>
      <c r="AP135" s="83" t="str">
        <f>IFERROR(VLOOKUP($H$2&amp;"_"&amp;$B135,HELPER,COLUMNS($B$12:AP135),0),"")</f>
        <v/>
      </c>
      <c r="AQ135" s="83" t="str">
        <f>IFERROR(VLOOKUP($H$2&amp;"_"&amp;$B135,HELPER,COLUMNS($B$12:AQ135),0),"")</f>
        <v/>
      </c>
      <c r="AR135" s="83" t="str">
        <f>IFERROR(VLOOKUP($H$2&amp;"_"&amp;$B135,HELPER,COLUMNS($B$12:AR135),0),"")</f>
        <v/>
      </c>
      <c r="AS135" s="83" t="str">
        <f>IFERROR(VLOOKUP($H$2&amp;"_"&amp;$B135,HELPER,COLUMNS($B$12:AS135),0),"")</f>
        <v/>
      </c>
      <c r="AT135" s="83" t="str">
        <f>IFERROR(VLOOKUP($H$2&amp;"_"&amp;$B135,HELPER,COLUMNS($B$12:AT135),0),"")</f>
        <v/>
      </c>
      <c r="AU135" s="83" t="str">
        <f>IFERROR(VLOOKUP($H$2&amp;"_"&amp;$B135,HELPER,COLUMNS($B$12:AU135),0),"")</f>
        <v/>
      </c>
      <c r="AV135" s="83" t="str">
        <f>IFERROR(VLOOKUP($H$2&amp;"_"&amp;$B135,HELPER,COLUMNS($B$12:AV135),0),"")</f>
        <v/>
      </c>
      <c r="AW135" s="83" t="str">
        <f>IFERROR(VLOOKUP($H$2&amp;"_"&amp;$B135,HELPER,COLUMNS($B$12:AW135),0),"")</f>
        <v/>
      </c>
      <c r="AX135" s="197" t="str">
        <f t="shared" si="29"/>
        <v/>
      </c>
    </row>
    <row r="136" spans="1:50" x14ac:dyDescent="0.3">
      <c r="A136" s="37">
        <f t="shared" si="28"/>
        <v>0</v>
      </c>
      <c r="B136" s="210">
        <v>125</v>
      </c>
      <c r="C136" s="433" t="str">
        <f t="shared" si="30"/>
        <v/>
      </c>
      <c r="D136" s="279" t="str">
        <f>IFERROR(VLOOKUP($H$2&amp;"_"&amp;$B136,HELPER,COLUMNS($B$12:D136),0),"")</f>
        <v/>
      </c>
      <c r="E136" s="83" t="str">
        <f>IFERROR(VLOOKUP($H$2&amp;"_"&amp;$B136,HELPER,COLUMNS($B$12:E136),0),"")</f>
        <v/>
      </c>
      <c r="F136" s="83" t="str">
        <f>IFERROR(VLOOKUP($H$2&amp;"_"&amp;$B136,HELPER,COLUMNS($B$12:F136),0),"")</f>
        <v/>
      </c>
      <c r="G136" s="83" t="str">
        <f>IFERROR(VLOOKUP($H$2&amp;"_"&amp;$B136,HELPER,COLUMNS($B$12:G136),0),"")</f>
        <v/>
      </c>
      <c r="H136" s="83" t="str">
        <f>IFERROR(VLOOKUP($H$2&amp;"_"&amp;$B136,HELPER,COLUMNS($B$12:H136),0),"")</f>
        <v/>
      </c>
      <c r="I136" s="83" t="str">
        <f>IFERROR(VLOOKUP($H$2&amp;"_"&amp;$B136,HELPER,COLUMNS($B$12:I136),0),"")</f>
        <v/>
      </c>
      <c r="J136" s="83" t="str">
        <f>IFERROR(VLOOKUP($H$2&amp;"_"&amp;$B136,HELPER,COLUMNS($B$12:J136),0),"")</f>
        <v/>
      </c>
      <c r="K136" s="83" t="str">
        <f>IFERROR(VLOOKUP($H$2&amp;"_"&amp;$B136,HELPER,COLUMNS($B$12:K136),0),"")</f>
        <v/>
      </c>
      <c r="L136" s="83" t="str">
        <f>IFERROR(VLOOKUP($H$2&amp;"_"&amp;$B136,HELPER,COLUMNS($B$12:L136),0),"")</f>
        <v/>
      </c>
      <c r="M136" s="83" t="str">
        <f>IFERROR(VLOOKUP($H$2&amp;"_"&amp;$B136,HELPER,COLUMNS($B$12:M136),0),"")</f>
        <v/>
      </c>
      <c r="N136" s="83" t="str">
        <f>IFERROR(VLOOKUP($H$2&amp;"_"&amp;$B136,HELPER,COLUMNS($B$12:N136),0),"")</f>
        <v/>
      </c>
      <c r="O136" s="83" t="str">
        <f>IFERROR(VLOOKUP($H$2&amp;"_"&amp;$B136,HELPER,COLUMNS($B$12:O136),0),"")</f>
        <v/>
      </c>
      <c r="P136" s="83" t="str">
        <f>IFERROR(VLOOKUP($H$2&amp;"_"&amp;$B136,HELPER,COLUMNS($B$12:P136),0),"")</f>
        <v/>
      </c>
      <c r="Q136" s="83" t="str">
        <f>IFERROR(VLOOKUP($H$2&amp;"_"&amp;$B136,HELPER,COLUMNS($B$12:Q136),0),"")</f>
        <v/>
      </c>
      <c r="R136" s="83" t="str">
        <f>IFERROR(VLOOKUP($H$2&amp;"_"&amp;$B136,HELPER,COLUMNS($B$12:R136),0),"")</f>
        <v/>
      </c>
      <c r="S136" s="83" t="str">
        <f>IFERROR(VLOOKUP($H$2&amp;"_"&amp;$B136,HELPER,COLUMNS($B$12:S136),0),"")</f>
        <v/>
      </c>
      <c r="T136" s="83" t="str">
        <f>IFERROR(VLOOKUP($H$2&amp;"_"&amp;$B136,HELPER,COLUMNS($B$12:T136),0),"")</f>
        <v/>
      </c>
      <c r="U136" s="83" t="str">
        <f>IFERROR(VLOOKUP($H$2&amp;"_"&amp;$B136,HELPER,COLUMNS($B$12:U136),0),"")</f>
        <v/>
      </c>
      <c r="V136" s="83" t="str">
        <f>IFERROR(VLOOKUP($H$2&amp;"_"&amp;$B136,HELPER,COLUMNS($B$12:V136),0),"")</f>
        <v/>
      </c>
      <c r="W136" s="83" t="str">
        <f>IFERROR(VLOOKUP($H$2&amp;"_"&amp;$B136,HELPER,COLUMNS($B$12:W136),0),"")</f>
        <v/>
      </c>
      <c r="X136" s="83" t="str">
        <f>IFERROR(VLOOKUP($H$2&amp;"_"&amp;$B136,HELPER,COLUMNS($B$12:X136),0),"")</f>
        <v/>
      </c>
      <c r="Y136" s="83" t="str">
        <f>IFERROR(VLOOKUP($H$2&amp;"_"&amp;$B136,HELPER,COLUMNS($B$12:Y136),0),"")</f>
        <v/>
      </c>
      <c r="Z136" s="83" t="str">
        <f>IFERROR(VLOOKUP($H$2&amp;"_"&amp;$B136,HELPER,COLUMNS($B$12:Z136),0),"")</f>
        <v/>
      </c>
      <c r="AA136" s="83" t="str">
        <f>IFERROR(VLOOKUP($H$2&amp;"_"&amp;$B136,HELPER,COLUMNS($B$12:AA136),0),"")</f>
        <v/>
      </c>
      <c r="AB136" s="83" t="str">
        <f>IFERROR(VLOOKUP($H$2&amp;"_"&amp;$B136,HELPER,COLUMNS($B$12:AB136),0),"")</f>
        <v/>
      </c>
      <c r="AC136" s="83" t="str">
        <f>IFERROR(VLOOKUP($H$2&amp;"_"&amp;$B136,HELPER,COLUMNS($B$12:AC136),0),"")</f>
        <v/>
      </c>
      <c r="AD136" s="83" t="str">
        <f>IFERROR(VLOOKUP($H$2&amp;"_"&amp;$B136,HELPER,COLUMNS($B$12:AD136),0),"")</f>
        <v/>
      </c>
      <c r="AE136" s="83" t="str">
        <f>IFERROR(VLOOKUP($H$2&amp;"_"&amp;$B136,HELPER,COLUMNS($B$12:AE136),0),"")</f>
        <v/>
      </c>
      <c r="AF136" s="83" t="str">
        <f>IFERROR(VLOOKUP($H$2&amp;"_"&amp;$B136,HELPER,COLUMNS($B$12:AF136),0),"")</f>
        <v/>
      </c>
      <c r="AG136" s="83" t="str">
        <f>IFERROR(VLOOKUP($H$2&amp;"_"&amp;$B136,HELPER,COLUMNS($B$12:AG136),0),"")</f>
        <v/>
      </c>
      <c r="AH136" s="83" t="str">
        <f>IFERROR(VLOOKUP($H$2&amp;"_"&amp;$B136,HELPER,COLUMNS($B$12:AH136),0),"")</f>
        <v/>
      </c>
      <c r="AI136" s="83" t="str">
        <f>IFERROR(VLOOKUP($H$2&amp;"_"&amp;$B136,HELPER,COLUMNS($B$12:AI136),0),"")</f>
        <v/>
      </c>
      <c r="AJ136" s="83" t="str">
        <f>IFERROR(VLOOKUP($H$2&amp;"_"&amp;$B136,HELPER,COLUMNS($B$12:AJ136),0),"")</f>
        <v/>
      </c>
      <c r="AK136" s="83" t="str">
        <f>IFERROR(VLOOKUP($H$2&amp;"_"&amp;$B136,HELPER,COLUMNS($B$12:AK136),0),"")</f>
        <v/>
      </c>
      <c r="AL136" s="83" t="str">
        <f>IFERROR(VLOOKUP($H$2&amp;"_"&amp;$B136,HELPER,COLUMNS($B$12:AL136),0),"")</f>
        <v/>
      </c>
      <c r="AM136" s="83" t="str">
        <f>IFERROR(VLOOKUP($H$2&amp;"_"&amp;$B136,HELPER,COLUMNS($B$12:AM136),0),"")</f>
        <v/>
      </c>
      <c r="AN136" s="83" t="str">
        <f>IFERROR(VLOOKUP($H$2&amp;"_"&amp;$B136,HELPER,COLUMNS($B$12:AN136),0),"")</f>
        <v/>
      </c>
      <c r="AO136" s="83" t="str">
        <f>IFERROR(VLOOKUP($H$2&amp;"_"&amp;$B136,HELPER,COLUMNS($B$12:AO136),0),"")</f>
        <v/>
      </c>
      <c r="AP136" s="83" t="str">
        <f>IFERROR(VLOOKUP($H$2&amp;"_"&amp;$B136,HELPER,COLUMNS($B$12:AP136),0),"")</f>
        <v/>
      </c>
      <c r="AQ136" s="83" t="str">
        <f>IFERROR(VLOOKUP($H$2&amp;"_"&amp;$B136,HELPER,COLUMNS($B$12:AQ136),0),"")</f>
        <v/>
      </c>
      <c r="AR136" s="83" t="str">
        <f>IFERROR(VLOOKUP($H$2&amp;"_"&amp;$B136,HELPER,COLUMNS($B$12:AR136),0),"")</f>
        <v/>
      </c>
      <c r="AS136" s="83" t="str">
        <f>IFERROR(VLOOKUP($H$2&amp;"_"&amp;$B136,HELPER,COLUMNS($B$12:AS136),0),"")</f>
        <v/>
      </c>
      <c r="AT136" s="83" t="str">
        <f>IFERROR(VLOOKUP($H$2&amp;"_"&amp;$B136,HELPER,COLUMNS($B$12:AT136),0),"")</f>
        <v/>
      </c>
      <c r="AU136" s="83" t="str">
        <f>IFERROR(VLOOKUP($H$2&amp;"_"&amp;$B136,HELPER,COLUMNS($B$12:AU136),0),"")</f>
        <v/>
      </c>
      <c r="AV136" s="83" t="str">
        <f>IFERROR(VLOOKUP($H$2&amp;"_"&amp;$B136,HELPER,COLUMNS($B$12:AV136),0),"")</f>
        <v/>
      </c>
      <c r="AW136" s="83" t="str">
        <f>IFERROR(VLOOKUP($H$2&amp;"_"&amp;$B136,HELPER,COLUMNS($B$12:AW136),0),"")</f>
        <v/>
      </c>
      <c r="AX136" s="197" t="str">
        <f t="shared" si="29"/>
        <v/>
      </c>
    </row>
    <row r="137" spans="1:50" x14ac:dyDescent="0.3">
      <c r="A137" s="37">
        <f t="shared" si="28"/>
        <v>0</v>
      </c>
      <c r="B137" s="210">
        <v>126</v>
      </c>
      <c r="C137" s="433" t="str">
        <f t="shared" si="30"/>
        <v/>
      </c>
      <c r="D137" s="279" t="str">
        <f>IFERROR(VLOOKUP($H$2&amp;"_"&amp;$B137,HELPER,COLUMNS($B$12:D137),0),"")</f>
        <v/>
      </c>
      <c r="E137" s="83" t="str">
        <f>IFERROR(VLOOKUP($H$2&amp;"_"&amp;$B137,HELPER,COLUMNS($B$12:E137),0),"")</f>
        <v/>
      </c>
      <c r="F137" s="83" t="str">
        <f>IFERROR(VLOOKUP($H$2&amp;"_"&amp;$B137,HELPER,COLUMNS($B$12:F137),0),"")</f>
        <v/>
      </c>
      <c r="G137" s="83" t="str">
        <f>IFERROR(VLOOKUP($H$2&amp;"_"&amp;$B137,HELPER,COLUMNS($B$12:G137),0),"")</f>
        <v/>
      </c>
      <c r="H137" s="83" t="str">
        <f>IFERROR(VLOOKUP($H$2&amp;"_"&amp;$B137,HELPER,COLUMNS($B$12:H137),0),"")</f>
        <v/>
      </c>
      <c r="I137" s="83" t="str">
        <f>IFERROR(VLOOKUP($H$2&amp;"_"&amp;$B137,HELPER,COLUMNS($B$12:I137),0),"")</f>
        <v/>
      </c>
      <c r="J137" s="83" t="str">
        <f>IFERROR(VLOOKUP($H$2&amp;"_"&amp;$B137,HELPER,COLUMNS($B$12:J137),0),"")</f>
        <v/>
      </c>
      <c r="K137" s="83" t="str">
        <f>IFERROR(VLOOKUP($H$2&amp;"_"&amp;$B137,HELPER,COLUMNS($B$12:K137),0),"")</f>
        <v/>
      </c>
      <c r="L137" s="83" t="str">
        <f>IFERROR(VLOOKUP($H$2&amp;"_"&amp;$B137,HELPER,COLUMNS($B$12:L137),0),"")</f>
        <v/>
      </c>
      <c r="M137" s="83" t="str">
        <f>IFERROR(VLOOKUP($H$2&amp;"_"&amp;$B137,HELPER,COLUMNS($B$12:M137),0),"")</f>
        <v/>
      </c>
      <c r="N137" s="83" t="str">
        <f>IFERROR(VLOOKUP($H$2&amp;"_"&amp;$B137,HELPER,COLUMNS($B$12:N137),0),"")</f>
        <v/>
      </c>
      <c r="O137" s="83" t="str">
        <f>IFERROR(VLOOKUP($H$2&amp;"_"&amp;$B137,HELPER,COLUMNS($B$12:O137),0),"")</f>
        <v/>
      </c>
      <c r="P137" s="83" t="str">
        <f>IFERROR(VLOOKUP($H$2&amp;"_"&amp;$B137,HELPER,COLUMNS($B$12:P137),0),"")</f>
        <v/>
      </c>
      <c r="Q137" s="83" t="str">
        <f>IFERROR(VLOOKUP($H$2&amp;"_"&amp;$B137,HELPER,COLUMNS($B$12:Q137),0),"")</f>
        <v/>
      </c>
      <c r="R137" s="83" t="str">
        <f>IFERROR(VLOOKUP($H$2&amp;"_"&amp;$B137,HELPER,COLUMNS($B$12:R137),0),"")</f>
        <v/>
      </c>
      <c r="S137" s="83" t="str">
        <f>IFERROR(VLOOKUP($H$2&amp;"_"&amp;$B137,HELPER,COLUMNS($B$12:S137),0),"")</f>
        <v/>
      </c>
      <c r="T137" s="83" t="str">
        <f>IFERROR(VLOOKUP($H$2&amp;"_"&amp;$B137,HELPER,COLUMNS($B$12:T137),0),"")</f>
        <v/>
      </c>
      <c r="U137" s="83" t="str">
        <f>IFERROR(VLOOKUP($H$2&amp;"_"&amp;$B137,HELPER,COLUMNS($B$12:U137),0),"")</f>
        <v/>
      </c>
      <c r="V137" s="83" t="str">
        <f>IFERROR(VLOOKUP($H$2&amp;"_"&amp;$B137,HELPER,COLUMNS($B$12:V137),0),"")</f>
        <v/>
      </c>
      <c r="W137" s="83" t="str">
        <f>IFERROR(VLOOKUP($H$2&amp;"_"&amp;$B137,HELPER,COLUMNS($B$12:W137),0),"")</f>
        <v/>
      </c>
      <c r="X137" s="83" t="str">
        <f>IFERROR(VLOOKUP($H$2&amp;"_"&amp;$B137,HELPER,COLUMNS($B$12:X137),0),"")</f>
        <v/>
      </c>
      <c r="Y137" s="83" t="str">
        <f>IFERROR(VLOOKUP($H$2&amp;"_"&amp;$B137,HELPER,COLUMNS($B$12:Y137),0),"")</f>
        <v/>
      </c>
      <c r="Z137" s="83" t="str">
        <f>IFERROR(VLOOKUP($H$2&amp;"_"&amp;$B137,HELPER,COLUMNS($B$12:Z137),0),"")</f>
        <v/>
      </c>
      <c r="AA137" s="83" t="str">
        <f>IFERROR(VLOOKUP($H$2&amp;"_"&amp;$B137,HELPER,COLUMNS($B$12:AA137),0),"")</f>
        <v/>
      </c>
      <c r="AB137" s="83" t="str">
        <f>IFERROR(VLOOKUP($H$2&amp;"_"&amp;$B137,HELPER,COLUMNS($B$12:AB137),0),"")</f>
        <v/>
      </c>
      <c r="AC137" s="83" t="str">
        <f>IFERROR(VLOOKUP($H$2&amp;"_"&amp;$B137,HELPER,COLUMNS($B$12:AC137),0),"")</f>
        <v/>
      </c>
      <c r="AD137" s="83" t="str">
        <f>IFERROR(VLOOKUP($H$2&amp;"_"&amp;$B137,HELPER,COLUMNS($B$12:AD137),0),"")</f>
        <v/>
      </c>
      <c r="AE137" s="83" t="str">
        <f>IFERROR(VLOOKUP($H$2&amp;"_"&amp;$B137,HELPER,COLUMNS($B$12:AE137),0),"")</f>
        <v/>
      </c>
      <c r="AF137" s="83" t="str">
        <f>IFERROR(VLOOKUP($H$2&amp;"_"&amp;$B137,HELPER,COLUMNS($B$12:AF137),0),"")</f>
        <v/>
      </c>
      <c r="AG137" s="83" t="str">
        <f>IFERROR(VLOOKUP($H$2&amp;"_"&amp;$B137,HELPER,COLUMNS($B$12:AG137),0),"")</f>
        <v/>
      </c>
      <c r="AH137" s="83" t="str">
        <f>IFERROR(VLOOKUP($H$2&amp;"_"&amp;$B137,HELPER,COLUMNS($B$12:AH137),0),"")</f>
        <v/>
      </c>
      <c r="AI137" s="83" t="str">
        <f>IFERROR(VLOOKUP($H$2&amp;"_"&amp;$B137,HELPER,COLUMNS($B$12:AI137),0),"")</f>
        <v/>
      </c>
      <c r="AJ137" s="83" t="str">
        <f>IFERROR(VLOOKUP($H$2&amp;"_"&amp;$B137,HELPER,COLUMNS($B$12:AJ137),0),"")</f>
        <v/>
      </c>
      <c r="AK137" s="83" t="str">
        <f>IFERROR(VLOOKUP($H$2&amp;"_"&amp;$B137,HELPER,COLUMNS($B$12:AK137),0),"")</f>
        <v/>
      </c>
      <c r="AL137" s="83" t="str">
        <f>IFERROR(VLOOKUP($H$2&amp;"_"&amp;$B137,HELPER,COLUMNS($B$12:AL137),0),"")</f>
        <v/>
      </c>
      <c r="AM137" s="83" t="str">
        <f>IFERROR(VLOOKUP($H$2&amp;"_"&amp;$B137,HELPER,COLUMNS($B$12:AM137),0),"")</f>
        <v/>
      </c>
      <c r="AN137" s="83" t="str">
        <f>IFERROR(VLOOKUP($H$2&amp;"_"&amp;$B137,HELPER,COLUMNS($B$12:AN137),0),"")</f>
        <v/>
      </c>
      <c r="AO137" s="83" t="str">
        <f>IFERROR(VLOOKUP($H$2&amp;"_"&amp;$B137,HELPER,COLUMNS($B$12:AO137),0),"")</f>
        <v/>
      </c>
      <c r="AP137" s="83" t="str">
        <f>IFERROR(VLOOKUP($H$2&amp;"_"&amp;$B137,HELPER,COLUMNS($B$12:AP137),0),"")</f>
        <v/>
      </c>
      <c r="AQ137" s="83" t="str">
        <f>IFERROR(VLOOKUP($H$2&amp;"_"&amp;$B137,HELPER,COLUMNS($B$12:AQ137),0),"")</f>
        <v/>
      </c>
      <c r="AR137" s="83" t="str">
        <f>IFERROR(VLOOKUP($H$2&amp;"_"&amp;$B137,HELPER,COLUMNS($B$12:AR137),0),"")</f>
        <v/>
      </c>
      <c r="AS137" s="83" t="str">
        <f>IFERROR(VLOOKUP($H$2&amp;"_"&amp;$B137,HELPER,COLUMNS($B$12:AS137),0),"")</f>
        <v/>
      </c>
      <c r="AT137" s="83" t="str">
        <f>IFERROR(VLOOKUP($H$2&amp;"_"&amp;$B137,HELPER,COLUMNS($B$12:AT137),0),"")</f>
        <v/>
      </c>
      <c r="AU137" s="83" t="str">
        <f>IFERROR(VLOOKUP($H$2&amp;"_"&amp;$B137,HELPER,COLUMNS($B$12:AU137),0),"")</f>
        <v/>
      </c>
      <c r="AV137" s="83" t="str">
        <f>IFERROR(VLOOKUP($H$2&amp;"_"&amp;$B137,HELPER,COLUMNS($B$12:AV137),0),"")</f>
        <v/>
      </c>
      <c r="AW137" s="83" t="str">
        <f>IFERROR(VLOOKUP($H$2&amp;"_"&amp;$B137,HELPER,COLUMNS($B$12:AW137),0),"")</f>
        <v/>
      </c>
      <c r="AX137" s="197" t="str">
        <f t="shared" si="29"/>
        <v/>
      </c>
    </row>
    <row r="138" spans="1:50" x14ac:dyDescent="0.3">
      <c r="A138" s="37">
        <f t="shared" si="28"/>
        <v>0</v>
      </c>
      <c r="B138" s="210">
        <v>127</v>
      </c>
      <c r="C138" s="433" t="str">
        <f t="shared" si="30"/>
        <v/>
      </c>
      <c r="D138" s="279" t="str">
        <f>IFERROR(VLOOKUP($H$2&amp;"_"&amp;$B138,HELPER,COLUMNS($B$12:D138),0),"")</f>
        <v/>
      </c>
      <c r="E138" s="83" t="str">
        <f>IFERROR(VLOOKUP($H$2&amp;"_"&amp;$B138,HELPER,COLUMNS($B$12:E138),0),"")</f>
        <v/>
      </c>
      <c r="F138" s="83" t="str">
        <f>IFERROR(VLOOKUP($H$2&amp;"_"&amp;$B138,HELPER,COLUMNS($B$12:F138),0),"")</f>
        <v/>
      </c>
      <c r="G138" s="83" t="str">
        <f>IFERROR(VLOOKUP($H$2&amp;"_"&amp;$B138,HELPER,COLUMNS($B$12:G138),0),"")</f>
        <v/>
      </c>
      <c r="H138" s="83" t="str">
        <f>IFERROR(VLOOKUP($H$2&amp;"_"&amp;$B138,HELPER,COLUMNS($B$12:H138),0),"")</f>
        <v/>
      </c>
      <c r="I138" s="83" t="str">
        <f>IFERROR(VLOOKUP($H$2&amp;"_"&amp;$B138,HELPER,COLUMNS($B$12:I138),0),"")</f>
        <v/>
      </c>
      <c r="J138" s="83" t="str">
        <f>IFERROR(VLOOKUP($H$2&amp;"_"&amp;$B138,HELPER,COLUMNS($B$12:J138),0),"")</f>
        <v/>
      </c>
      <c r="K138" s="83" t="str">
        <f>IFERROR(VLOOKUP($H$2&amp;"_"&amp;$B138,HELPER,COLUMNS($B$12:K138),0),"")</f>
        <v/>
      </c>
      <c r="L138" s="83" t="str">
        <f>IFERROR(VLOOKUP($H$2&amp;"_"&amp;$B138,HELPER,COLUMNS($B$12:L138),0),"")</f>
        <v/>
      </c>
      <c r="M138" s="83" t="str">
        <f>IFERROR(VLOOKUP($H$2&amp;"_"&amp;$B138,HELPER,COLUMNS($B$12:M138),0),"")</f>
        <v/>
      </c>
      <c r="N138" s="83" t="str">
        <f>IFERROR(VLOOKUP($H$2&amp;"_"&amp;$B138,HELPER,COLUMNS($B$12:N138),0),"")</f>
        <v/>
      </c>
      <c r="O138" s="83" t="str">
        <f>IFERROR(VLOOKUP($H$2&amp;"_"&amp;$B138,HELPER,COLUMNS($B$12:O138),0),"")</f>
        <v/>
      </c>
      <c r="P138" s="83" t="str">
        <f>IFERROR(VLOOKUP($H$2&amp;"_"&amp;$B138,HELPER,COLUMNS($B$12:P138),0),"")</f>
        <v/>
      </c>
      <c r="Q138" s="83" t="str">
        <f>IFERROR(VLOOKUP($H$2&amp;"_"&amp;$B138,HELPER,COLUMNS($B$12:Q138),0),"")</f>
        <v/>
      </c>
      <c r="R138" s="83" t="str">
        <f>IFERROR(VLOOKUP($H$2&amp;"_"&amp;$B138,HELPER,COLUMNS($B$12:R138),0),"")</f>
        <v/>
      </c>
      <c r="S138" s="83" t="str">
        <f>IFERROR(VLOOKUP($H$2&amp;"_"&amp;$B138,HELPER,COLUMNS($B$12:S138),0),"")</f>
        <v/>
      </c>
      <c r="T138" s="83" t="str">
        <f>IFERROR(VLOOKUP($H$2&amp;"_"&amp;$B138,HELPER,COLUMNS($B$12:T138),0),"")</f>
        <v/>
      </c>
      <c r="U138" s="83" t="str">
        <f>IFERROR(VLOOKUP($H$2&amp;"_"&amp;$B138,HELPER,COLUMNS($B$12:U138),0),"")</f>
        <v/>
      </c>
      <c r="V138" s="83" t="str">
        <f>IFERROR(VLOOKUP($H$2&amp;"_"&amp;$B138,HELPER,COLUMNS($B$12:V138),0),"")</f>
        <v/>
      </c>
      <c r="W138" s="83" t="str">
        <f>IFERROR(VLOOKUP($H$2&amp;"_"&amp;$B138,HELPER,COLUMNS($B$12:W138),0),"")</f>
        <v/>
      </c>
      <c r="X138" s="83" t="str">
        <f>IFERROR(VLOOKUP($H$2&amp;"_"&amp;$B138,HELPER,COLUMNS($B$12:X138),0),"")</f>
        <v/>
      </c>
      <c r="Y138" s="83" t="str">
        <f>IFERROR(VLOOKUP($H$2&amp;"_"&amp;$B138,HELPER,COLUMNS($B$12:Y138),0),"")</f>
        <v/>
      </c>
      <c r="Z138" s="83" t="str">
        <f>IFERROR(VLOOKUP($H$2&amp;"_"&amp;$B138,HELPER,COLUMNS($B$12:Z138),0),"")</f>
        <v/>
      </c>
      <c r="AA138" s="83" t="str">
        <f>IFERROR(VLOOKUP($H$2&amp;"_"&amp;$B138,HELPER,COLUMNS($B$12:AA138),0),"")</f>
        <v/>
      </c>
      <c r="AB138" s="83" t="str">
        <f>IFERROR(VLOOKUP($H$2&amp;"_"&amp;$B138,HELPER,COLUMNS($B$12:AB138),0),"")</f>
        <v/>
      </c>
      <c r="AC138" s="83" t="str">
        <f>IFERROR(VLOOKUP($H$2&amp;"_"&amp;$B138,HELPER,COLUMNS($B$12:AC138),0),"")</f>
        <v/>
      </c>
      <c r="AD138" s="83" t="str">
        <f>IFERROR(VLOOKUP($H$2&amp;"_"&amp;$B138,HELPER,COLUMNS($B$12:AD138),0),"")</f>
        <v/>
      </c>
      <c r="AE138" s="83" t="str">
        <f>IFERROR(VLOOKUP($H$2&amp;"_"&amp;$B138,HELPER,COLUMNS($B$12:AE138),0),"")</f>
        <v/>
      </c>
      <c r="AF138" s="83" t="str">
        <f>IFERROR(VLOOKUP($H$2&amp;"_"&amp;$B138,HELPER,COLUMNS($B$12:AF138),0),"")</f>
        <v/>
      </c>
      <c r="AG138" s="83" t="str">
        <f>IFERROR(VLOOKUP($H$2&amp;"_"&amp;$B138,HELPER,COLUMNS($B$12:AG138),0),"")</f>
        <v/>
      </c>
      <c r="AH138" s="83" t="str">
        <f>IFERROR(VLOOKUP($H$2&amp;"_"&amp;$B138,HELPER,COLUMNS($B$12:AH138),0),"")</f>
        <v/>
      </c>
      <c r="AI138" s="83" t="str">
        <f>IFERROR(VLOOKUP($H$2&amp;"_"&amp;$B138,HELPER,COLUMNS($B$12:AI138),0),"")</f>
        <v/>
      </c>
      <c r="AJ138" s="83" t="str">
        <f>IFERROR(VLOOKUP($H$2&amp;"_"&amp;$B138,HELPER,COLUMNS($B$12:AJ138),0),"")</f>
        <v/>
      </c>
      <c r="AK138" s="83" t="str">
        <f>IFERROR(VLOOKUP($H$2&amp;"_"&amp;$B138,HELPER,COLUMNS($B$12:AK138),0),"")</f>
        <v/>
      </c>
      <c r="AL138" s="83" t="str">
        <f>IFERROR(VLOOKUP($H$2&amp;"_"&amp;$B138,HELPER,COLUMNS($B$12:AL138),0),"")</f>
        <v/>
      </c>
      <c r="AM138" s="83" t="str">
        <f>IFERROR(VLOOKUP($H$2&amp;"_"&amp;$B138,HELPER,COLUMNS($B$12:AM138),0),"")</f>
        <v/>
      </c>
      <c r="AN138" s="83" t="str">
        <f>IFERROR(VLOOKUP($H$2&amp;"_"&amp;$B138,HELPER,COLUMNS($B$12:AN138),0),"")</f>
        <v/>
      </c>
      <c r="AO138" s="83" t="str">
        <f>IFERROR(VLOOKUP($H$2&amp;"_"&amp;$B138,HELPER,COLUMNS($B$12:AO138),0),"")</f>
        <v/>
      </c>
      <c r="AP138" s="83" t="str">
        <f>IFERROR(VLOOKUP($H$2&amp;"_"&amp;$B138,HELPER,COLUMNS($B$12:AP138),0),"")</f>
        <v/>
      </c>
      <c r="AQ138" s="83" t="str">
        <f>IFERROR(VLOOKUP($H$2&amp;"_"&amp;$B138,HELPER,COLUMNS($B$12:AQ138),0),"")</f>
        <v/>
      </c>
      <c r="AR138" s="83" t="str">
        <f>IFERROR(VLOOKUP($H$2&amp;"_"&amp;$B138,HELPER,COLUMNS($B$12:AR138),0),"")</f>
        <v/>
      </c>
      <c r="AS138" s="83" t="str">
        <f>IFERROR(VLOOKUP($H$2&amp;"_"&amp;$B138,HELPER,COLUMNS($B$12:AS138),0),"")</f>
        <v/>
      </c>
      <c r="AT138" s="83" t="str">
        <f>IFERROR(VLOOKUP($H$2&amp;"_"&amp;$B138,HELPER,COLUMNS($B$12:AT138),0),"")</f>
        <v/>
      </c>
      <c r="AU138" s="83" t="str">
        <f>IFERROR(VLOOKUP($H$2&amp;"_"&amp;$B138,HELPER,COLUMNS($B$12:AU138),0),"")</f>
        <v/>
      </c>
      <c r="AV138" s="83" t="str">
        <f>IFERROR(VLOOKUP($H$2&amp;"_"&amp;$B138,HELPER,COLUMNS($B$12:AV138),0),"")</f>
        <v/>
      </c>
      <c r="AW138" s="83" t="str">
        <f>IFERROR(VLOOKUP($H$2&amp;"_"&amp;$B138,HELPER,COLUMNS($B$12:AW138),0),"")</f>
        <v/>
      </c>
      <c r="AX138" s="197" t="str">
        <f t="shared" si="29"/>
        <v/>
      </c>
    </row>
    <row r="139" spans="1:50" x14ac:dyDescent="0.3">
      <c r="A139" s="37">
        <f t="shared" si="28"/>
        <v>0</v>
      </c>
      <c r="B139" s="210">
        <v>128</v>
      </c>
      <c r="C139" s="433" t="str">
        <f t="shared" si="30"/>
        <v/>
      </c>
      <c r="D139" s="279" t="str">
        <f>IFERROR(VLOOKUP($H$2&amp;"_"&amp;$B139,HELPER,COLUMNS($B$12:D139),0),"")</f>
        <v/>
      </c>
      <c r="E139" s="83" t="str">
        <f>IFERROR(VLOOKUP($H$2&amp;"_"&amp;$B139,HELPER,COLUMNS($B$12:E139),0),"")</f>
        <v/>
      </c>
      <c r="F139" s="83" t="str">
        <f>IFERROR(VLOOKUP($H$2&amp;"_"&amp;$B139,HELPER,COLUMNS($B$12:F139),0),"")</f>
        <v/>
      </c>
      <c r="G139" s="83" t="str">
        <f>IFERROR(VLOOKUP($H$2&amp;"_"&amp;$B139,HELPER,COLUMNS($B$12:G139),0),"")</f>
        <v/>
      </c>
      <c r="H139" s="83" t="str">
        <f>IFERROR(VLOOKUP($H$2&amp;"_"&amp;$B139,HELPER,COLUMNS($B$12:H139),0),"")</f>
        <v/>
      </c>
      <c r="I139" s="83" t="str">
        <f>IFERROR(VLOOKUP($H$2&amp;"_"&amp;$B139,HELPER,COLUMNS($B$12:I139),0),"")</f>
        <v/>
      </c>
      <c r="J139" s="83" t="str">
        <f>IFERROR(VLOOKUP($H$2&amp;"_"&amp;$B139,HELPER,COLUMNS($B$12:J139),0),"")</f>
        <v/>
      </c>
      <c r="K139" s="83" t="str">
        <f>IFERROR(VLOOKUP($H$2&amp;"_"&amp;$B139,HELPER,COLUMNS($B$12:K139),0),"")</f>
        <v/>
      </c>
      <c r="L139" s="83" t="str">
        <f>IFERROR(VLOOKUP($H$2&amp;"_"&amp;$B139,HELPER,COLUMNS($B$12:L139),0),"")</f>
        <v/>
      </c>
      <c r="M139" s="83" t="str">
        <f>IFERROR(VLOOKUP($H$2&amp;"_"&amp;$B139,HELPER,COLUMNS($B$12:M139),0),"")</f>
        <v/>
      </c>
      <c r="N139" s="83" t="str">
        <f>IFERROR(VLOOKUP($H$2&amp;"_"&amp;$B139,HELPER,COLUMNS($B$12:N139),0),"")</f>
        <v/>
      </c>
      <c r="O139" s="83" t="str">
        <f>IFERROR(VLOOKUP($H$2&amp;"_"&amp;$B139,HELPER,COLUMNS($B$12:O139),0),"")</f>
        <v/>
      </c>
      <c r="P139" s="83" t="str">
        <f>IFERROR(VLOOKUP($H$2&amp;"_"&amp;$B139,HELPER,COLUMNS($B$12:P139),0),"")</f>
        <v/>
      </c>
      <c r="Q139" s="83" t="str">
        <f>IFERROR(VLOOKUP($H$2&amp;"_"&amp;$B139,HELPER,COLUMNS($B$12:Q139),0),"")</f>
        <v/>
      </c>
      <c r="R139" s="83" t="str">
        <f>IFERROR(VLOOKUP($H$2&amp;"_"&amp;$B139,HELPER,COLUMNS($B$12:R139),0),"")</f>
        <v/>
      </c>
      <c r="S139" s="83" t="str">
        <f>IFERROR(VLOOKUP($H$2&amp;"_"&amp;$B139,HELPER,COLUMNS($B$12:S139),0),"")</f>
        <v/>
      </c>
      <c r="T139" s="83" t="str">
        <f>IFERROR(VLOOKUP($H$2&amp;"_"&amp;$B139,HELPER,COLUMNS($B$12:T139),0),"")</f>
        <v/>
      </c>
      <c r="U139" s="83" t="str">
        <f>IFERROR(VLOOKUP($H$2&amp;"_"&amp;$B139,HELPER,COLUMNS($B$12:U139),0),"")</f>
        <v/>
      </c>
      <c r="V139" s="83" t="str">
        <f>IFERROR(VLOOKUP($H$2&amp;"_"&amp;$B139,HELPER,COLUMNS($B$12:V139),0),"")</f>
        <v/>
      </c>
      <c r="W139" s="83" t="str">
        <f>IFERROR(VLOOKUP($H$2&amp;"_"&amp;$B139,HELPER,COLUMNS($B$12:W139),0),"")</f>
        <v/>
      </c>
      <c r="X139" s="83" t="str">
        <f>IFERROR(VLOOKUP($H$2&amp;"_"&amp;$B139,HELPER,COLUMNS($B$12:X139),0),"")</f>
        <v/>
      </c>
      <c r="Y139" s="83" t="str">
        <f>IFERROR(VLOOKUP($H$2&amp;"_"&amp;$B139,HELPER,COLUMNS($B$12:Y139),0),"")</f>
        <v/>
      </c>
      <c r="Z139" s="83" t="str">
        <f>IFERROR(VLOOKUP($H$2&amp;"_"&amp;$B139,HELPER,COLUMNS($B$12:Z139),0),"")</f>
        <v/>
      </c>
      <c r="AA139" s="83" t="str">
        <f>IFERROR(VLOOKUP($H$2&amp;"_"&amp;$B139,HELPER,COLUMNS($B$12:AA139),0),"")</f>
        <v/>
      </c>
      <c r="AB139" s="83" t="str">
        <f>IFERROR(VLOOKUP($H$2&amp;"_"&amp;$B139,HELPER,COLUMNS($B$12:AB139),0),"")</f>
        <v/>
      </c>
      <c r="AC139" s="83" t="str">
        <f>IFERROR(VLOOKUP($H$2&amp;"_"&amp;$B139,HELPER,COLUMNS($B$12:AC139),0),"")</f>
        <v/>
      </c>
      <c r="AD139" s="83" t="str">
        <f>IFERROR(VLOOKUP($H$2&amp;"_"&amp;$B139,HELPER,COLUMNS($B$12:AD139),0),"")</f>
        <v/>
      </c>
      <c r="AE139" s="83" t="str">
        <f>IFERROR(VLOOKUP($H$2&amp;"_"&amp;$B139,HELPER,COLUMNS($B$12:AE139),0),"")</f>
        <v/>
      </c>
      <c r="AF139" s="83" t="str">
        <f>IFERROR(VLOOKUP($H$2&amp;"_"&amp;$B139,HELPER,COLUMNS($B$12:AF139),0),"")</f>
        <v/>
      </c>
      <c r="AG139" s="83" t="str">
        <f>IFERROR(VLOOKUP($H$2&amp;"_"&amp;$B139,HELPER,COLUMNS($B$12:AG139),0),"")</f>
        <v/>
      </c>
      <c r="AH139" s="83" t="str">
        <f>IFERROR(VLOOKUP($H$2&amp;"_"&amp;$B139,HELPER,COLUMNS($B$12:AH139),0),"")</f>
        <v/>
      </c>
      <c r="AI139" s="83" t="str">
        <f>IFERROR(VLOOKUP($H$2&amp;"_"&amp;$B139,HELPER,COLUMNS($B$12:AI139),0),"")</f>
        <v/>
      </c>
      <c r="AJ139" s="83" t="str">
        <f>IFERROR(VLOOKUP($H$2&amp;"_"&amp;$B139,HELPER,COLUMNS($B$12:AJ139),0),"")</f>
        <v/>
      </c>
      <c r="AK139" s="83" t="str">
        <f>IFERROR(VLOOKUP($H$2&amp;"_"&amp;$B139,HELPER,COLUMNS($B$12:AK139),0),"")</f>
        <v/>
      </c>
      <c r="AL139" s="83" t="str">
        <f>IFERROR(VLOOKUP($H$2&amp;"_"&amp;$B139,HELPER,COLUMNS($B$12:AL139),0),"")</f>
        <v/>
      </c>
      <c r="AM139" s="83" t="str">
        <f>IFERROR(VLOOKUP($H$2&amp;"_"&amp;$B139,HELPER,COLUMNS($B$12:AM139),0),"")</f>
        <v/>
      </c>
      <c r="AN139" s="83" t="str">
        <f>IFERROR(VLOOKUP($H$2&amp;"_"&amp;$B139,HELPER,COLUMNS($B$12:AN139),0),"")</f>
        <v/>
      </c>
      <c r="AO139" s="83" t="str">
        <f>IFERROR(VLOOKUP($H$2&amp;"_"&amp;$B139,HELPER,COLUMNS($B$12:AO139),0),"")</f>
        <v/>
      </c>
      <c r="AP139" s="83" t="str">
        <f>IFERROR(VLOOKUP($H$2&amp;"_"&amp;$B139,HELPER,COLUMNS($B$12:AP139),0),"")</f>
        <v/>
      </c>
      <c r="AQ139" s="83" t="str">
        <f>IFERROR(VLOOKUP($H$2&amp;"_"&amp;$B139,HELPER,COLUMNS($B$12:AQ139),0),"")</f>
        <v/>
      </c>
      <c r="AR139" s="83" t="str">
        <f>IFERROR(VLOOKUP($H$2&amp;"_"&amp;$B139,HELPER,COLUMNS($B$12:AR139),0),"")</f>
        <v/>
      </c>
      <c r="AS139" s="83" t="str">
        <f>IFERROR(VLOOKUP($H$2&amp;"_"&amp;$B139,HELPER,COLUMNS($B$12:AS139),0),"")</f>
        <v/>
      </c>
      <c r="AT139" s="83" t="str">
        <f>IFERROR(VLOOKUP($H$2&amp;"_"&amp;$B139,HELPER,COLUMNS($B$12:AT139),0),"")</f>
        <v/>
      </c>
      <c r="AU139" s="83" t="str">
        <f>IFERROR(VLOOKUP($H$2&amp;"_"&amp;$B139,HELPER,COLUMNS($B$12:AU139),0),"")</f>
        <v/>
      </c>
      <c r="AV139" s="83" t="str">
        <f>IFERROR(VLOOKUP($H$2&amp;"_"&amp;$B139,HELPER,COLUMNS($B$12:AV139),0),"")</f>
        <v/>
      </c>
      <c r="AW139" s="83" t="str">
        <f>IFERROR(VLOOKUP($H$2&amp;"_"&amp;$B139,HELPER,COLUMNS($B$12:AW139),0),"")</f>
        <v/>
      </c>
      <c r="AX139" s="197" t="str">
        <f t="shared" si="29"/>
        <v/>
      </c>
    </row>
    <row r="140" spans="1:50" x14ac:dyDescent="0.3">
      <c r="A140" s="37">
        <f t="shared" si="28"/>
        <v>0</v>
      </c>
      <c r="B140" s="210">
        <v>129</v>
      </c>
      <c r="C140" s="433" t="str">
        <f t="shared" si="30"/>
        <v/>
      </c>
      <c r="D140" s="279" t="str">
        <f>IFERROR(VLOOKUP($H$2&amp;"_"&amp;$B140,HELPER,COLUMNS($B$12:D140),0),"")</f>
        <v/>
      </c>
      <c r="E140" s="83" t="str">
        <f>IFERROR(VLOOKUP($H$2&amp;"_"&amp;$B140,HELPER,COLUMNS($B$12:E140),0),"")</f>
        <v/>
      </c>
      <c r="F140" s="83" t="str">
        <f>IFERROR(VLOOKUP($H$2&amp;"_"&amp;$B140,HELPER,COLUMNS($B$12:F140),0),"")</f>
        <v/>
      </c>
      <c r="G140" s="83" t="str">
        <f>IFERROR(VLOOKUP($H$2&amp;"_"&amp;$B140,HELPER,COLUMNS($B$12:G140),0),"")</f>
        <v/>
      </c>
      <c r="H140" s="83" t="str">
        <f>IFERROR(VLOOKUP($H$2&amp;"_"&amp;$B140,HELPER,COLUMNS($B$12:H140),0),"")</f>
        <v/>
      </c>
      <c r="I140" s="83" t="str">
        <f>IFERROR(VLOOKUP($H$2&amp;"_"&amp;$B140,HELPER,COLUMNS($B$12:I140),0),"")</f>
        <v/>
      </c>
      <c r="J140" s="83" t="str">
        <f>IFERROR(VLOOKUP($H$2&amp;"_"&amp;$B140,HELPER,COLUMNS($B$12:J140),0),"")</f>
        <v/>
      </c>
      <c r="K140" s="83" t="str">
        <f>IFERROR(VLOOKUP($H$2&amp;"_"&amp;$B140,HELPER,COLUMNS($B$12:K140),0),"")</f>
        <v/>
      </c>
      <c r="L140" s="83" t="str">
        <f>IFERROR(VLOOKUP($H$2&amp;"_"&amp;$B140,HELPER,COLUMNS($B$12:L140),0),"")</f>
        <v/>
      </c>
      <c r="M140" s="83" t="str">
        <f>IFERROR(VLOOKUP($H$2&amp;"_"&amp;$B140,HELPER,COLUMNS($B$12:M140),0),"")</f>
        <v/>
      </c>
      <c r="N140" s="83" t="str">
        <f>IFERROR(VLOOKUP($H$2&amp;"_"&amp;$B140,HELPER,COLUMNS($B$12:N140),0),"")</f>
        <v/>
      </c>
      <c r="O140" s="83" t="str">
        <f>IFERROR(VLOOKUP($H$2&amp;"_"&amp;$B140,HELPER,COLUMNS($B$12:O140),0),"")</f>
        <v/>
      </c>
      <c r="P140" s="83" t="str">
        <f>IFERROR(VLOOKUP($H$2&amp;"_"&amp;$B140,HELPER,COLUMNS($B$12:P140),0),"")</f>
        <v/>
      </c>
      <c r="Q140" s="83" t="str">
        <f>IFERROR(VLOOKUP($H$2&amp;"_"&amp;$B140,HELPER,COLUMNS($B$12:Q140),0),"")</f>
        <v/>
      </c>
      <c r="R140" s="83" t="str">
        <f>IFERROR(VLOOKUP($H$2&amp;"_"&amp;$B140,HELPER,COLUMNS($B$12:R140),0),"")</f>
        <v/>
      </c>
      <c r="S140" s="83" t="str">
        <f>IFERROR(VLOOKUP($H$2&amp;"_"&amp;$B140,HELPER,COLUMNS($B$12:S140),0),"")</f>
        <v/>
      </c>
      <c r="T140" s="83" t="str">
        <f>IFERROR(VLOOKUP($H$2&amp;"_"&amp;$B140,HELPER,COLUMNS($B$12:T140),0),"")</f>
        <v/>
      </c>
      <c r="U140" s="83" t="str">
        <f>IFERROR(VLOOKUP($H$2&amp;"_"&amp;$B140,HELPER,COLUMNS($B$12:U140),0),"")</f>
        <v/>
      </c>
      <c r="V140" s="83" t="str">
        <f>IFERROR(VLOOKUP($H$2&amp;"_"&amp;$B140,HELPER,COLUMNS($B$12:V140),0),"")</f>
        <v/>
      </c>
      <c r="W140" s="83" t="str">
        <f>IFERROR(VLOOKUP($H$2&amp;"_"&amp;$B140,HELPER,COLUMNS($B$12:W140),0),"")</f>
        <v/>
      </c>
      <c r="X140" s="83" t="str">
        <f>IFERROR(VLOOKUP($H$2&amp;"_"&amp;$B140,HELPER,COLUMNS($B$12:X140),0),"")</f>
        <v/>
      </c>
      <c r="Y140" s="83" t="str">
        <f>IFERROR(VLOOKUP($H$2&amp;"_"&amp;$B140,HELPER,COLUMNS($B$12:Y140),0),"")</f>
        <v/>
      </c>
      <c r="Z140" s="83" t="str">
        <f>IFERROR(VLOOKUP($H$2&amp;"_"&amp;$B140,HELPER,COLUMNS($B$12:Z140),0),"")</f>
        <v/>
      </c>
      <c r="AA140" s="83" t="str">
        <f>IFERROR(VLOOKUP($H$2&amp;"_"&amp;$B140,HELPER,COLUMNS($B$12:AA140),0),"")</f>
        <v/>
      </c>
      <c r="AB140" s="83" t="str">
        <f>IFERROR(VLOOKUP($H$2&amp;"_"&amp;$B140,HELPER,COLUMNS($B$12:AB140),0),"")</f>
        <v/>
      </c>
      <c r="AC140" s="83" t="str">
        <f>IFERROR(VLOOKUP($H$2&amp;"_"&amp;$B140,HELPER,COLUMNS($B$12:AC140),0),"")</f>
        <v/>
      </c>
      <c r="AD140" s="83" t="str">
        <f>IFERROR(VLOOKUP($H$2&amp;"_"&amp;$B140,HELPER,COLUMNS($B$12:AD140),0),"")</f>
        <v/>
      </c>
      <c r="AE140" s="83" t="str">
        <f>IFERROR(VLOOKUP($H$2&amp;"_"&amp;$B140,HELPER,COLUMNS($B$12:AE140),0),"")</f>
        <v/>
      </c>
      <c r="AF140" s="83" t="str">
        <f>IFERROR(VLOOKUP($H$2&amp;"_"&amp;$B140,HELPER,COLUMNS($B$12:AF140),0),"")</f>
        <v/>
      </c>
      <c r="AG140" s="83" t="str">
        <f>IFERROR(VLOOKUP($H$2&amp;"_"&amp;$B140,HELPER,COLUMNS($B$12:AG140),0),"")</f>
        <v/>
      </c>
      <c r="AH140" s="83" t="str">
        <f>IFERROR(VLOOKUP($H$2&amp;"_"&amp;$B140,HELPER,COLUMNS($B$12:AH140),0),"")</f>
        <v/>
      </c>
      <c r="AI140" s="83" t="str">
        <f>IFERROR(VLOOKUP($H$2&amp;"_"&amp;$B140,HELPER,COLUMNS($B$12:AI140),0),"")</f>
        <v/>
      </c>
      <c r="AJ140" s="83" t="str">
        <f>IFERROR(VLOOKUP($H$2&amp;"_"&amp;$B140,HELPER,COLUMNS($B$12:AJ140),0),"")</f>
        <v/>
      </c>
      <c r="AK140" s="83" t="str">
        <f>IFERROR(VLOOKUP($H$2&amp;"_"&amp;$B140,HELPER,COLUMNS($B$12:AK140),0),"")</f>
        <v/>
      </c>
      <c r="AL140" s="83" t="str">
        <f>IFERROR(VLOOKUP($H$2&amp;"_"&amp;$B140,HELPER,COLUMNS($B$12:AL140),0),"")</f>
        <v/>
      </c>
      <c r="AM140" s="83" t="str">
        <f>IFERROR(VLOOKUP($H$2&amp;"_"&amp;$B140,HELPER,COLUMNS($B$12:AM140),0),"")</f>
        <v/>
      </c>
      <c r="AN140" s="83" t="str">
        <f>IFERROR(VLOOKUP($H$2&amp;"_"&amp;$B140,HELPER,COLUMNS($B$12:AN140),0),"")</f>
        <v/>
      </c>
      <c r="AO140" s="83" t="str">
        <f>IFERROR(VLOOKUP($H$2&amp;"_"&amp;$B140,HELPER,COLUMNS($B$12:AO140),0),"")</f>
        <v/>
      </c>
      <c r="AP140" s="83" t="str">
        <f>IFERROR(VLOOKUP($H$2&amp;"_"&amp;$B140,HELPER,COLUMNS($B$12:AP140),0),"")</f>
        <v/>
      </c>
      <c r="AQ140" s="83" t="str">
        <f>IFERROR(VLOOKUP($H$2&amp;"_"&amp;$B140,HELPER,COLUMNS($B$12:AQ140),0),"")</f>
        <v/>
      </c>
      <c r="AR140" s="83" t="str">
        <f>IFERROR(VLOOKUP($H$2&amp;"_"&amp;$B140,HELPER,COLUMNS($B$12:AR140),0),"")</f>
        <v/>
      </c>
      <c r="AS140" s="83" t="str">
        <f>IFERROR(VLOOKUP($H$2&amp;"_"&amp;$B140,HELPER,COLUMNS($B$12:AS140),0),"")</f>
        <v/>
      </c>
      <c r="AT140" s="83" t="str">
        <f>IFERROR(VLOOKUP($H$2&amp;"_"&amp;$B140,HELPER,COLUMNS($B$12:AT140),0),"")</f>
        <v/>
      </c>
      <c r="AU140" s="83" t="str">
        <f>IFERROR(VLOOKUP($H$2&amp;"_"&amp;$B140,HELPER,COLUMNS($B$12:AU140),0),"")</f>
        <v/>
      </c>
      <c r="AV140" s="83" t="str">
        <f>IFERROR(VLOOKUP($H$2&amp;"_"&amp;$B140,HELPER,COLUMNS($B$12:AV140),0),"")</f>
        <v/>
      </c>
      <c r="AW140" s="83" t="str">
        <f>IFERROR(VLOOKUP($H$2&amp;"_"&amp;$B140,HELPER,COLUMNS($B$12:AW140),0),"")</f>
        <v/>
      </c>
      <c r="AX140" s="197" t="str">
        <f t="shared" si="29"/>
        <v/>
      </c>
    </row>
    <row r="141" spans="1:50" x14ac:dyDescent="0.3">
      <c r="A141" s="37">
        <f t="shared" ref="A141:A200" si="31">IF(C141="",0,1)</f>
        <v>0</v>
      </c>
      <c r="B141" s="210">
        <v>130</v>
      </c>
      <c r="C141" s="433" t="str">
        <f t="shared" si="30"/>
        <v/>
      </c>
      <c r="D141" s="279" t="str">
        <f>IFERROR(VLOOKUP($H$2&amp;"_"&amp;$B141,HELPER,COLUMNS($B$12:D141),0),"")</f>
        <v/>
      </c>
      <c r="E141" s="83" t="str">
        <f>IFERROR(VLOOKUP($H$2&amp;"_"&amp;$B141,HELPER,COLUMNS($B$12:E141),0),"")</f>
        <v/>
      </c>
      <c r="F141" s="83" t="str">
        <f>IFERROR(VLOOKUP($H$2&amp;"_"&amp;$B141,HELPER,COLUMNS($B$12:F141),0),"")</f>
        <v/>
      </c>
      <c r="G141" s="83" t="str">
        <f>IFERROR(VLOOKUP($H$2&amp;"_"&amp;$B141,HELPER,COLUMNS($B$12:G141),0),"")</f>
        <v/>
      </c>
      <c r="H141" s="83" t="str">
        <f>IFERROR(VLOOKUP($H$2&amp;"_"&amp;$B141,HELPER,COLUMNS($B$12:H141),0),"")</f>
        <v/>
      </c>
      <c r="I141" s="83" t="str">
        <f>IFERROR(VLOOKUP($H$2&amp;"_"&amp;$B141,HELPER,COLUMNS($B$12:I141),0),"")</f>
        <v/>
      </c>
      <c r="J141" s="83" t="str">
        <f>IFERROR(VLOOKUP($H$2&amp;"_"&amp;$B141,HELPER,COLUMNS($B$12:J141),0),"")</f>
        <v/>
      </c>
      <c r="K141" s="83" t="str">
        <f>IFERROR(VLOOKUP($H$2&amp;"_"&amp;$B141,HELPER,COLUMNS($B$12:K141),0),"")</f>
        <v/>
      </c>
      <c r="L141" s="83" t="str">
        <f>IFERROR(VLOOKUP($H$2&amp;"_"&amp;$B141,HELPER,COLUMNS($B$12:L141),0),"")</f>
        <v/>
      </c>
      <c r="M141" s="83" t="str">
        <f>IFERROR(VLOOKUP($H$2&amp;"_"&amp;$B141,HELPER,COLUMNS($B$12:M141),0),"")</f>
        <v/>
      </c>
      <c r="N141" s="83" t="str">
        <f>IFERROR(VLOOKUP($H$2&amp;"_"&amp;$B141,HELPER,COLUMNS($B$12:N141),0),"")</f>
        <v/>
      </c>
      <c r="O141" s="83" t="str">
        <f>IFERROR(VLOOKUP($H$2&amp;"_"&amp;$B141,HELPER,COLUMNS($B$12:O141),0),"")</f>
        <v/>
      </c>
      <c r="P141" s="83" t="str">
        <f>IFERROR(VLOOKUP($H$2&amp;"_"&amp;$B141,HELPER,COLUMNS($B$12:P141),0),"")</f>
        <v/>
      </c>
      <c r="Q141" s="83" t="str">
        <f>IFERROR(VLOOKUP($H$2&amp;"_"&amp;$B141,HELPER,COLUMNS($B$12:Q141),0),"")</f>
        <v/>
      </c>
      <c r="R141" s="83" t="str">
        <f>IFERROR(VLOOKUP($H$2&amp;"_"&amp;$B141,HELPER,COLUMNS($B$12:R141),0),"")</f>
        <v/>
      </c>
      <c r="S141" s="83" t="str">
        <f>IFERROR(VLOOKUP($H$2&amp;"_"&amp;$B141,HELPER,COLUMNS($B$12:S141),0),"")</f>
        <v/>
      </c>
      <c r="T141" s="83" t="str">
        <f>IFERROR(VLOOKUP($H$2&amp;"_"&amp;$B141,HELPER,COLUMNS($B$12:T141),0),"")</f>
        <v/>
      </c>
      <c r="U141" s="83" t="str">
        <f>IFERROR(VLOOKUP($H$2&amp;"_"&amp;$B141,HELPER,COLUMNS($B$12:U141),0),"")</f>
        <v/>
      </c>
      <c r="V141" s="83" t="str">
        <f>IFERROR(VLOOKUP($H$2&amp;"_"&amp;$B141,HELPER,COLUMNS($B$12:V141),0),"")</f>
        <v/>
      </c>
      <c r="W141" s="83" t="str">
        <f>IFERROR(VLOOKUP($H$2&amp;"_"&amp;$B141,HELPER,COLUMNS($B$12:W141),0),"")</f>
        <v/>
      </c>
      <c r="X141" s="83" t="str">
        <f>IFERROR(VLOOKUP($H$2&amp;"_"&amp;$B141,HELPER,COLUMNS($B$12:X141),0),"")</f>
        <v/>
      </c>
      <c r="Y141" s="83" t="str">
        <f>IFERROR(VLOOKUP($H$2&amp;"_"&amp;$B141,HELPER,COLUMNS($B$12:Y141),0),"")</f>
        <v/>
      </c>
      <c r="Z141" s="83" t="str">
        <f>IFERROR(VLOOKUP($H$2&amp;"_"&amp;$B141,HELPER,COLUMNS($B$12:Z141),0),"")</f>
        <v/>
      </c>
      <c r="AA141" s="83" t="str">
        <f>IFERROR(VLOOKUP($H$2&amp;"_"&amp;$B141,HELPER,COLUMNS($B$12:AA141),0),"")</f>
        <v/>
      </c>
      <c r="AB141" s="83" t="str">
        <f>IFERROR(VLOOKUP($H$2&amp;"_"&amp;$B141,HELPER,COLUMNS($B$12:AB141),0),"")</f>
        <v/>
      </c>
      <c r="AC141" s="83" t="str">
        <f>IFERROR(VLOOKUP($H$2&amp;"_"&amp;$B141,HELPER,COLUMNS($B$12:AC141),0),"")</f>
        <v/>
      </c>
      <c r="AD141" s="83" t="str">
        <f>IFERROR(VLOOKUP($H$2&amp;"_"&amp;$B141,HELPER,COLUMNS($B$12:AD141),0),"")</f>
        <v/>
      </c>
      <c r="AE141" s="83" t="str">
        <f>IFERROR(VLOOKUP($H$2&amp;"_"&amp;$B141,HELPER,COLUMNS($B$12:AE141),0),"")</f>
        <v/>
      </c>
      <c r="AF141" s="83" t="str">
        <f>IFERROR(VLOOKUP($H$2&amp;"_"&amp;$B141,HELPER,COLUMNS($B$12:AF141),0),"")</f>
        <v/>
      </c>
      <c r="AG141" s="83" t="str">
        <f>IFERROR(VLOOKUP($H$2&amp;"_"&amp;$B141,HELPER,COLUMNS($B$12:AG141),0),"")</f>
        <v/>
      </c>
      <c r="AH141" s="83" t="str">
        <f>IFERROR(VLOOKUP($H$2&amp;"_"&amp;$B141,HELPER,COLUMNS($B$12:AH141),0),"")</f>
        <v/>
      </c>
      <c r="AI141" s="83" t="str">
        <f>IFERROR(VLOOKUP($H$2&amp;"_"&amp;$B141,HELPER,COLUMNS($B$12:AI141),0),"")</f>
        <v/>
      </c>
      <c r="AJ141" s="83" t="str">
        <f>IFERROR(VLOOKUP($H$2&amp;"_"&amp;$B141,HELPER,COLUMNS($B$12:AJ141),0),"")</f>
        <v/>
      </c>
      <c r="AK141" s="83" t="str">
        <f>IFERROR(VLOOKUP($H$2&amp;"_"&amp;$B141,HELPER,COLUMNS($B$12:AK141),0),"")</f>
        <v/>
      </c>
      <c r="AL141" s="83" t="str">
        <f>IFERROR(VLOOKUP($H$2&amp;"_"&amp;$B141,HELPER,COLUMNS($B$12:AL141),0),"")</f>
        <v/>
      </c>
      <c r="AM141" s="83" t="str">
        <f>IFERROR(VLOOKUP($H$2&amp;"_"&amp;$B141,HELPER,COLUMNS($B$12:AM141),0),"")</f>
        <v/>
      </c>
      <c r="AN141" s="83" t="str">
        <f>IFERROR(VLOOKUP($H$2&amp;"_"&amp;$B141,HELPER,COLUMNS($B$12:AN141),0),"")</f>
        <v/>
      </c>
      <c r="AO141" s="83" t="str">
        <f>IFERROR(VLOOKUP($H$2&amp;"_"&amp;$B141,HELPER,COLUMNS($B$12:AO141),0),"")</f>
        <v/>
      </c>
      <c r="AP141" s="83" t="str">
        <f>IFERROR(VLOOKUP($H$2&amp;"_"&amp;$B141,HELPER,COLUMNS($B$12:AP141),0),"")</f>
        <v/>
      </c>
      <c r="AQ141" s="83" t="str">
        <f>IFERROR(VLOOKUP($H$2&amp;"_"&amp;$B141,HELPER,COLUMNS($B$12:AQ141),0),"")</f>
        <v/>
      </c>
      <c r="AR141" s="83" t="str">
        <f>IFERROR(VLOOKUP($H$2&amp;"_"&amp;$B141,HELPER,COLUMNS($B$12:AR141),0),"")</f>
        <v/>
      </c>
      <c r="AS141" s="83" t="str">
        <f>IFERROR(VLOOKUP($H$2&amp;"_"&amp;$B141,HELPER,COLUMNS($B$12:AS141),0),"")</f>
        <v/>
      </c>
      <c r="AT141" s="83" t="str">
        <f>IFERROR(VLOOKUP($H$2&amp;"_"&amp;$B141,HELPER,COLUMNS($B$12:AT141),0),"")</f>
        <v/>
      </c>
      <c r="AU141" s="83" t="str">
        <f>IFERROR(VLOOKUP($H$2&amp;"_"&amp;$B141,HELPER,COLUMNS($B$12:AU141),0),"")</f>
        <v/>
      </c>
      <c r="AV141" s="83" t="str">
        <f>IFERROR(VLOOKUP($H$2&amp;"_"&amp;$B141,HELPER,COLUMNS($B$12:AV141),0),"")</f>
        <v/>
      </c>
      <c r="AW141" s="83" t="str">
        <f>IFERROR(VLOOKUP($H$2&amp;"_"&amp;$B141,HELPER,COLUMNS($B$12:AW141),0),"")</f>
        <v/>
      </c>
      <c r="AX141" s="197" t="str">
        <f t="shared" ref="AX141:AX200" si="32">IFERROR(IF(SUM(F141:L141,N141:AW141)=0,"",SUM(F141:L141,N141:AW141)),"")</f>
        <v/>
      </c>
    </row>
    <row r="142" spans="1:50" x14ac:dyDescent="0.3">
      <c r="A142" s="37">
        <f t="shared" si="31"/>
        <v>0</v>
      </c>
      <c r="B142" s="210">
        <v>131</v>
      </c>
      <c r="C142" s="433" t="str">
        <f t="shared" ref="C142:C200" si="33">IF(D142="","",C141+1)</f>
        <v/>
      </c>
      <c r="D142" s="279" t="str">
        <f>IFERROR(VLOOKUP($H$2&amp;"_"&amp;$B142,HELPER,COLUMNS($B$12:D142),0),"")</f>
        <v/>
      </c>
      <c r="E142" s="83" t="str">
        <f>IFERROR(VLOOKUP($H$2&amp;"_"&amp;$B142,HELPER,COLUMNS($B$12:E142),0),"")</f>
        <v/>
      </c>
      <c r="F142" s="83" t="str">
        <f>IFERROR(VLOOKUP($H$2&amp;"_"&amp;$B142,HELPER,COLUMNS($B$12:F142),0),"")</f>
        <v/>
      </c>
      <c r="G142" s="83" t="str">
        <f>IFERROR(VLOOKUP($H$2&amp;"_"&amp;$B142,HELPER,COLUMNS($B$12:G142),0),"")</f>
        <v/>
      </c>
      <c r="H142" s="83" t="str">
        <f>IFERROR(VLOOKUP($H$2&amp;"_"&amp;$B142,HELPER,COLUMNS($B$12:H142),0),"")</f>
        <v/>
      </c>
      <c r="I142" s="83" t="str">
        <f>IFERROR(VLOOKUP($H$2&amp;"_"&amp;$B142,HELPER,COLUMNS($B$12:I142),0),"")</f>
        <v/>
      </c>
      <c r="J142" s="83" t="str">
        <f>IFERROR(VLOOKUP($H$2&amp;"_"&amp;$B142,HELPER,COLUMNS($B$12:J142),0),"")</f>
        <v/>
      </c>
      <c r="K142" s="83" t="str">
        <f>IFERROR(VLOOKUP($H$2&amp;"_"&amp;$B142,HELPER,COLUMNS($B$12:K142),0),"")</f>
        <v/>
      </c>
      <c r="L142" s="83" t="str">
        <f>IFERROR(VLOOKUP($H$2&amp;"_"&amp;$B142,HELPER,COLUMNS($B$12:L142),0),"")</f>
        <v/>
      </c>
      <c r="M142" s="83" t="str">
        <f>IFERROR(VLOOKUP($H$2&amp;"_"&amp;$B142,HELPER,COLUMNS($B$12:M142),0),"")</f>
        <v/>
      </c>
      <c r="N142" s="83" t="str">
        <f>IFERROR(VLOOKUP($H$2&amp;"_"&amp;$B142,HELPER,COLUMNS($B$12:N142),0),"")</f>
        <v/>
      </c>
      <c r="O142" s="83" t="str">
        <f>IFERROR(VLOOKUP($H$2&amp;"_"&amp;$B142,HELPER,COLUMNS($B$12:O142),0),"")</f>
        <v/>
      </c>
      <c r="P142" s="83" t="str">
        <f>IFERROR(VLOOKUP($H$2&amp;"_"&amp;$B142,HELPER,COLUMNS($B$12:P142),0),"")</f>
        <v/>
      </c>
      <c r="Q142" s="83" t="str">
        <f>IFERROR(VLOOKUP($H$2&amp;"_"&amp;$B142,HELPER,COLUMNS($B$12:Q142),0),"")</f>
        <v/>
      </c>
      <c r="R142" s="83" t="str">
        <f>IFERROR(VLOOKUP($H$2&amp;"_"&amp;$B142,HELPER,COLUMNS($B$12:R142),0),"")</f>
        <v/>
      </c>
      <c r="S142" s="83" t="str">
        <f>IFERROR(VLOOKUP($H$2&amp;"_"&amp;$B142,HELPER,COLUMNS($B$12:S142),0),"")</f>
        <v/>
      </c>
      <c r="T142" s="83" t="str">
        <f>IFERROR(VLOOKUP($H$2&amp;"_"&amp;$B142,HELPER,COLUMNS($B$12:T142),0),"")</f>
        <v/>
      </c>
      <c r="U142" s="83" t="str">
        <f>IFERROR(VLOOKUP($H$2&amp;"_"&amp;$B142,HELPER,COLUMNS($B$12:U142),0),"")</f>
        <v/>
      </c>
      <c r="V142" s="83" t="str">
        <f>IFERROR(VLOOKUP($H$2&amp;"_"&amp;$B142,HELPER,COLUMNS($B$12:V142),0),"")</f>
        <v/>
      </c>
      <c r="W142" s="83" t="str">
        <f>IFERROR(VLOOKUP($H$2&amp;"_"&amp;$B142,HELPER,COLUMNS($B$12:W142),0),"")</f>
        <v/>
      </c>
      <c r="X142" s="83" t="str">
        <f>IFERROR(VLOOKUP($H$2&amp;"_"&amp;$B142,HELPER,COLUMNS($B$12:X142),0),"")</f>
        <v/>
      </c>
      <c r="Y142" s="83" t="str">
        <f>IFERROR(VLOOKUP($H$2&amp;"_"&amp;$B142,HELPER,COLUMNS($B$12:Y142),0),"")</f>
        <v/>
      </c>
      <c r="Z142" s="83" t="str">
        <f>IFERROR(VLOOKUP($H$2&amp;"_"&amp;$B142,HELPER,COLUMNS($B$12:Z142),0),"")</f>
        <v/>
      </c>
      <c r="AA142" s="83" t="str">
        <f>IFERROR(VLOOKUP($H$2&amp;"_"&amp;$B142,HELPER,COLUMNS($B$12:AA142),0),"")</f>
        <v/>
      </c>
      <c r="AB142" s="83" t="str">
        <f>IFERROR(VLOOKUP($H$2&amp;"_"&amp;$B142,HELPER,COLUMNS($B$12:AB142),0),"")</f>
        <v/>
      </c>
      <c r="AC142" s="83" t="str">
        <f>IFERROR(VLOOKUP($H$2&amp;"_"&amp;$B142,HELPER,COLUMNS($B$12:AC142),0),"")</f>
        <v/>
      </c>
      <c r="AD142" s="83" t="str">
        <f>IFERROR(VLOOKUP($H$2&amp;"_"&amp;$B142,HELPER,COLUMNS($B$12:AD142),0),"")</f>
        <v/>
      </c>
      <c r="AE142" s="83" t="str">
        <f>IFERROR(VLOOKUP($H$2&amp;"_"&amp;$B142,HELPER,COLUMNS($B$12:AE142),0),"")</f>
        <v/>
      </c>
      <c r="AF142" s="83" t="str">
        <f>IFERROR(VLOOKUP($H$2&amp;"_"&amp;$B142,HELPER,COLUMNS($B$12:AF142),0),"")</f>
        <v/>
      </c>
      <c r="AG142" s="83" t="str">
        <f>IFERROR(VLOOKUP($H$2&amp;"_"&amp;$B142,HELPER,COLUMNS($B$12:AG142),0),"")</f>
        <v/>
      </c>
      <c r="AH142" s="83" t="str">
        <f>IFERROR(VLOOKUP($H$2&amp;"_"&amp;$B142,HELPER,COLUMNS($B$12:AH142),0),"")</f>
        <v/>
      </c>
      <c r="AI142" s="83" t="str">
        <f>IFERROR(VLOOKUP($H$2&amp;"_"&amp;$B142,HELPER,COLUMNS($B$12:AI142),0),"")</f>
        <v/>
      </c>
      <c r="AJ142" s="83" t="str">
        <f>IFERROR(VLOOKUP($H$2&amp;"_"&amp;$B142,HELPER,COLUMNS($B$12:AJ142),0),"")</f>
        <v/>
      </c>
      <c r="AK142" s="83" t="str">
        <f>IFERROR(VLOOKUP($H$2&amp;"_"&amp;$B142,HELPER,COLUMNS($B$12:AK142),0),"")</f>
        <v/>
      </c>
      <c r="AL142" s="83" t="str">
        <f>IFERROR(VLOOKUP($H$2&amp;"_"&amp;$B142,HELPER,COLUMNS($B$12:AL142),0),"")</f>
        <v/>
      </c>
      <c r="AM142" s="83" t="str">
        <f>IFERROR(VLOOKUP($H$2&amp;"_"&amp;$B142,HELPER,COLUMNS($B$12:AM142),0),"")</f>
        <v/>
      </c>
      <c r="AN142" s="83" t="str">
        <f>IFERROR(VLOOKUP($H$2&amp;"_"&amp;$B142,HELPER,COLUMNS($B$12:AN142),0),"")</f>
        <v/>
      </c>
      <c r="AO142" s="83" t="str">
        <f>IFERROR(VLOOKUP($H$2&amp;"_"&amp;$B142,HELPER,COLUMNS($B$12:AO142),0),"")</f>
        <v/>
      </c>
      <c r="AP142" s="83" t="str">
        <f>IFERROR(VLOOKUP($H$2&amp;"_"&amp;$B142,HELPER,COLUMNS($B$12:AP142),0),"")</f>
        <v/>
      </c>
      <c r="AQ142" s="83" t="str">
        <f>IFERROR(VLOOKUP($H$2&amp;"_"&amp;$B142,HELPER,COLUMNS($B$12:AQ142),0),"")</f>
        <v/>
      </c>
      <c r="AR142" s="83" t="str">
        <f>IFERROR(VLOOKUP($H$2&amp;"_"&amp;$B142,HELPER,COLUMNS($B$12:AR142),0),"")</f>
        <v/>
      </c>
      <c r="AS142" s="83" t="str">
        <f>IFERROR(VLOOKUP($H$2&amp;"_"&amp;$B142,HELPER,COLUMNS($B$12:AS142),0),"")</f>
        <v/>
      </c>
      <c r="AT142" s="83" t="str">
        <f>IFERROR(VLOOKUP($H$2&amp;"_"&amp;$B142,HELPER,COLUMNS($B$12:AT142),0),"")</f>
        <v/>
      </c>
      <c r="AU142" s="83" t="str">
        <f>IFERROR(VLOOKUP($H$2&amp;"_"&amp;$B142,HELPER,COLUMNS($B$12:AU142),0),"")</f>
        <v/>
      </c>
      <c r="AV142" s="83" t="str">
        <f>IFERROR(VLOOKUP($H$2&amp;"_"&amp;$B142,HELPER,COLUMNS($B$12:AV142),0),"")</f>
        <v/>
      </c>
      <c r="AW142" s="83" t="str">
        <f>IFERROR(VLOOKUP($H$2&amp;"_"&amp;$B142,HELPER,COLUMNS($B$12:AW142),0),"")</f>
        <v/>
      </c>
      <c r="AX142" s="197" t="str">
        <f t="shared" si="32"/>
        <v/>
      </c>
    </row>
    <row r="143" spans="1:50" x14ac:dyDescent="0.3">
      <c r="A143" s="37">
        <f t="shared" si="31"/>
        <v>0</v>
      </c>
      <c r="B143" s="210">
        <v>132</v>
      </c>
      <c r="C143" s="433" t="str">
        <f t="shared" si="33"/>
        <v/>
      </c>
      <c r="D143" s="279" t="str">
        <f>IFERROR(VLOOKUP($H$2&amp;"_"&amp;$B143,HELPER,COLUMNS($B$12:D143),0),"")</f>
        <v/>
      </c>
      <c r="E143" s="83" t="str">
        <f>IFERROR(VLOOKUP($H$2&amp;"_"&amp;$B143,HELPER,COLUMNS($B$12:E143),0),"")</f>
        <v/>
      </c>
      <c r="F143" s="83" t="str">
        <f>IFERROR(VLOOKUP($H$2&amp;"_"&amp;$B143,HELPER,COLUMNS($B$12:F143),0),"")</f>
        <v/>
      </c>
      <c r="G143" s="83" t="str">
        <f>IFERROR(VLOOKUP($H$2&amp;"_"&amp;$B143,HELPER,COLUMNS($B$12:G143),0),"")</f>
        <v/>
      </c>
      <c r="H143" s="83" t="str">
        <f>IFERROR(VLOOKUP($H$2&amp;"_"&amp;$B143,HELPER,COLUMNS($B$12:H143),0),"")</f>
        <v/>
      </c>
      <c r="I143" s="83" t="str">
        <f>IFERROR(VLOOKUP($H$2&amp;"_"&amp;$B143,HELPER,COLUMNS($B$12:I143),0),"")</f>
        <v/>
      </c>
      <c r="J143" s="83" t="str">
        <f>IFERROR(VLOOKUP($H$2&amp;"_"&amp;$B143,HELPER,COLUMNS($B$12:J143),0),"")</f>
        <v/>
      </c>
      <c r="K143" s="83" t="str">
        <f>IFERROR(VLOOKUP($H$2&amp;"_"&amp;$B143,HELPER,COLUMNS($B$12:K143),0),"")</f>
        <v/>
      </c>
      <c r="L143" s="83" t="str">
        <f>IFERROR(VLOOKUP($H$2&amp;"_"&amp;$B143,HELPER,COLUMNS($B$12:L143),0),"")</f>
        <v/>
      </c>
      <c r="M143" s="83" t="str">
        <f>IFERROR(VLOOKUP($H$2&amp;"_"&amp;$B143,HELPER,COLUMNS($B$12:M143),0),"")</f>
        <v/>
      </c>
      <c r="N143" s="83" t="str">
        <f>IFERROR(VLOOKUP($H$2&amp;"_"&amp;$B143,HELPER,COLUMNS($B$12:N143),0),"")</f>
        <v/>
      </c>
      <c r="O143" s="83" t="str">
        <f>IFERROR(VLOOKUP($H$2&amp;"_"&amp;$B143,HELPER,COLUMNS($B$12:O143),0),"")</f>
        <v/>
      </c>
      <c r="P143" s="83" t="str">
        <f>IFERROR(VLOOKUP($H$2&amp;"_"&amp;$B143,HELPER,COLUMNS($B$12:P143),0),"")</f>
        <v/>
      </c>
      <c r="Q143" s="83" t="str">
        <f>IFERROR(VLOOKUP($H$2&amp;"_"&amp;$B143,HELPER,COLUMNS($B$12:Q143),0),"")</f>
        <v/>
      </c>
      <c r="R143" s="83" t="str">
        <f>IFERROR(VLOOKUP($H$2&amp;"_"&amp;$B143,HELPER,COLUMNS($B$12:R143),0),"")</f>
        <v/>
      </c>
      <c r="S143" s="83" t="str">
        <f>IFERROR(VLOOKUP($H$2&amp;"_"&amp;$B143,HELPER,COLUMNS($B$12:S143),0),"")</f>
        <v/>
      </c>
      <c r="T143" s="83" t="str">
        <f>IFERROR(VLOOKUP($H$2&amp;"_"&amp;$B143,HELPER,COLUMNS($B$12:T143),0),"")</f>
        <v/>
      </c>
      <c r="U143" s="83" t="str">
        <f>IFERROR(VLOOKUP($H$2&amp;"_"&amp;$B143,HELPER,COLUMNS($B$12:U143),0),"")</f>
        <v/>
      </c>
      <c r="V143" s="83" t="str">
        <f>IFERROR(VLOOKUP($H$2&amp;"_"&amp;$B143,HELPER,COLUMNS($B$12:V143),0),"")</f>
        <v/>
      </c>
      <c r="W143" s="83" t="str">
        <f>IFERROR(VLOOKUP($H$2&amp;"_"&amp;$B143,HELPER,COLUMNS($B$12:W143),0),"")</f>
        <v/>
      </c>
      <c r="X143" s="83" t="str">
        <f>IFERROR(VLOOKUP($H$2&amp;"_"&amp;$B143,HELPER,COLUMNS($B$12:X143),0),"")</f>
        <v/>
      </c>
      <c r="Y143" s="83" t="str">
        <f>IFERROR(VLOOKUP($H$2&amp;"_"&amp;$B143,HELPER,COLUMNS($B$12:Y143),0),"")</f>
        <v/>
      </c>
      <c r="Z143" s="83" t="str">
        <f>IFERROR(VLOOKUP($H$2&amp;"_"&amp;$B143,HELPER,COLUMNS($B$12:Z143),0),"")</f>
        <v/>
      </c>
      <c r="AA143" s="83" t="str">
        <f>IFERROR(VLOOKUP($H$2&amp;"_"&amp;$B143,HELPER,COLUMNS($B$12:AA143),0),"")</f>
        <v/>
      </c>
      <c r="AB143" s="83" t="str">
        <f>IFERROR(VLOOKUP($H$2&amp;"_"&amp;$B143,HELPER,COLUMNS($B$12:AB143),0),"")</f>
        <v/>
      </c>
      <c r="AC143" s="83" t="str">
        <f>IFERROR(VLOOKUP($H$2&amp;"_"&amp;$B143,HELPER,COLUMNS($B$12:AC143),0),"")</f>
        <v/>
      </c>
      <c r="AD143" s="83" t="str">
        <f>IFERROR(VLOOKUP($H$2&amp;"_"&amp;$B143,HELPER,COLUMNS($B$12:AD143),0),"")</f>
        <v/>
      </c>
      <c r="AE143" s="83" t="str">
        <f>IFERROR(VLOOKUP($H$2&amp;"_"&amp;$B143,HELPER,COLUMNS($B$12:AE143),0),"")</f>
        <v/>
      </c>
      <c r="AF143" s="83" t="str">
        <f>IFERROR(VLOOKUP($H$2&amp;"_"&amp;$B143,HELPER,COLUMNS($B$12:AF143),0),"")</f>
        <v/>
      </c>
      <c r="AG143" s="83" t="str">
        <f>IFERROR(VLOOKUP($H$2&amp;"_"&amp;$B143,HELPER,COLUMNS($B$12:AG143),0),"")</f>
        <v/>
      </c>
      <c r="AH143" s="83" t="str">
        <f>IFERROR(VLOOKUP($H$2&amp;"_"&amp;$B143,HELPER,COLUMNS($B$12:AH143),0),"")</f>
        <v/>
      </c>
      <c r="AI143" s="83" t="str">
        <f>IFERROR(VLOOKUP($H$2&amp;"_"&amp;$B143,HELPER,COLUMNS($B$12:AI143),0),"")</f>
        <v/>
      </c>
      <c r="AJ143" s="83" t="str">
        <f>IFERROR(VLOOKUP($H$2&amp;"_"&amp;$B143,HELPER,COLUMNS($B$12:AJ143),0),"")</f>
        <v/>
      </c>
      <c r="AK143" s="83" t="str">
        <f>IFERROR(VLOOKUP($H$2&amp;"_"&amp;$B143,HELPER,COLUMNS($B$12:AK143),0),"")</f>
        <v/>
      </c>
      <c r="AL143" s="83" t="str">
        <f>IFERROR(VLOOKUP($H$2&amp;"_"&amp;$B143,HELPER,COLUMNS($B$12:AL143),0),"")</f>
        <v/>
      </c>
      <c r="AM143" s="83" t="str">
        <f>IFERROR(VLOOKUP($H$2&amp;"_"&amp;$B143,HELPER,COLUMNS($B$12:AM143),0),"")</f>
        <v/>
      </c>
      <c r="AN143" s="83" t="str">
        <f>IFERROR(VLOOKUP($H$2&amp;"_"&amp;$B143,HELPER,COLUMNS($B$12:AN143),0),"")</f>
        <v/>
      </c>
      <c r="AO143" s="83" t="str">
        <f>IFERROR(VLOOKUP($H$2&amp;"_"&amp;$B143,HELPER,COLUMNS($B$12:AO143),0),"")</f>
        <v/>
      </c>
      <c r="AP143" s="83" t="str">
        <f>IFERROR(VLOOKUP($H$2&amp;"_"&amp;$B143,HELPER,COLUMNS($B$12:AP143),0),"")</f>
        <v/>
      </c>
      <c r="AQ143" s="83" t="str">
        <f>IFERROR(VLOOKUP($H$2&amp;"_"&amp;$B143,HELPER,COLUMNS($B$12:AQ143),0),"")</f>
        <v/>
      </c>
      <c r="AR143" s="83" t="str">
        <f>IFERROR(VLOOKUP($H$2&amp;"_"&amp;$B143,HELPER,COLUMNS($B$12:AR143),0),"")</f>
        <v/>
      </c>
      <c r="AS143" s="83" t="str">
        <f>IFERROR(VLOOKUP($H$2&amp;"_"&amp;$B143,HELPER,COLUMNS($B$12:AS143),0),"")</f>
        <v/>
      </c>
      <c r="AT143" s="83" t="str">
        <f>IFERROR(VLOOKUP($H$2&amp;"_"&amp;$B143,HELPER,COLUMNS($B$12:AT143),0),"")</f>
        <v/>
      </c>
      <c r="AU143" s="83" t="str">
        <f>IFERROR(VLOOKUP($H$2&amp;"_"&amp;$B143,HELPER,COLUMNS($B$12:AU143),0),"")</f>
        <v/>
      </c>
      <c r="AV143" s="83" t="str">
        <f>IFERROR(VLOOKUP($H$2&amp;"_"&amp;$B143,HELPER,COLUMNS($B$12:AV143),0),"")</f>
        <v/>
      </c>
      <c r="AW143" s="83" t="str">
        <f>IFERROR(VLOOKUP($H$2&amp;"_"&amp;$B143,HELPER,COLUMNS($B$12:AW143),0),"")</f>
        <v/>
      </c>
      <c r="AX143" s="197" t="str">
        <f t="shared" si="32"/>
        <v/>
      </c>
    </row>
    <row r="144" spans="1:50" x14ac:dyDescent="0.3">
      <c r="A144" s="37">
        <f t="shared" si="31"/>
        <v>0</v>
      </c>
      <c r="B144" s="210">
        <v>133</v>
      </c>
      <c r="C144" s="433" t="str">
        <f t="shared" si="33"/>
        <v/>
      </c>
      <c r="D144" s="279" t="str">
        <f>IFERROR(VLOOKUP($H$2&amp;"_"&amp;$B144,HELPER,COLUMNS($B$12:D144),0),"")</f>
        <v/>
      </c>
      <c r="E144" s="83" t="str">
        <f>IFERROR(VLOOKUP($H$2&amp;"_"&amp;$B144,HELPER,COLUMNS($B$12:E144),0),"")</f>
        <v/>
      </c>
      <c r="F144" s="83" t="str">
        <f>IFERROR(VLOOKUP($H$2&amp;"_"&amp;$B144,HELPER,COLUMNS($B$12:F144),0),"")</f>
        <v/>
      </c>
      <c r="G144" s="83" t="str">
        <f>IFERROR(VLOOKUP($H$2&amp;"_"&amp;$B144,HELPER,COLUMNS($B$12:G144),0),"")</f>
        <v/>
      </c>
      <c r="H144" s="83" t="str">
        <f>IFERROR(VLOOKUP($H$2&amp;"_"&amp;$B144,HELPER,COLUMNS($B$12:H144),0),"")</f>
        <v/>
      </c>
      <c r="I144" s="83" t="str">
        <f>IFERROR(VLOOKUP($H$2&amp;"_"&amp;$B144,HELPER,COLUMNS($B$12:I144),0),"")</f>
        <v/>
      </c>
      <c r="J144" s="83" t="str">
        <f>IFERROR(VLOOKUP($H$2&amp;"_"&amp;$B144,HELPER,COLUMNS($B$12:J144),0),"")</f>
        <v/>
      </c>
      <c r="K144" s="83" t="str">
        <f>IFERROR(VLOOKUP($H$2&amp;"_"&amp;$B144,HELPER,COLUMNS($B$12:K144),0),"")</f>
        <v/>
      </c>
      <c r="L144" s="83" t="str">
        <f>IFERROR(VLOOKUP($H$2&amp;"_"&amp;$B144,HELPER,COLUMNS($B$12:L144),0),"")</f>
        <v/>
      </c>
      <c r="M144" s="83" t="str">
        <f>IFERROR(VLOOKUP($H$2&amp;"_"&amp;$B144,HELPER,COLUMNS($B$12:M144),0),"")</f>
        <v/>
      </c>
      <c r="N144" s="83" t="str">
        <f>IFERROR(VLOOKUP($H$2&amp;"_"&amp;$B144,HELPER,COLUMNS($B$12:N144),0),"")</f>
        <v/>
      </c>
      <c r="O144" s="83" t="str">
        <f>IFERROR(VLOOKUP($H$2&amp;"_"&amp;$B144,HELPER,COLUMNS($B$12:O144),0),"")</f>
        <v/>
      </c>
      <c r="P144" s="83" t="str">
        <f>IFERROR(VLOOKUP($H$2&amp;"_"&amp;$B144,HELPER,COLUMNS($B$12:P144),0),"")</f>
        <v/>
      </c>
      <c r="Q144" s="83" t="str">
        <f>IFERROR(VLOOKUP($H$2&amp;"_"&amp;$B144,HELPER,COLUMNS($B$12:Q144),0),"")</f>
        <v/>
      </c>
      <c r="R144" s="83" t="str">
        <f>IFERROR(VLOOKUP($H$2&amp;"_"&amp;$B144,HELPER,COLUMNS($B$12:R144),0),"")</f>
        <v/>
      </c>
      <c r="S144" s="83" t="str">
        <f>IFERROR(VLOOKUP($H$2&amp;"_"&amp;$B144,HELPER,COLUMNS($B$12:S144),0),"")</f>
        <v/>
      </c>
      <c r="T144" s="83" t="str">
        <f>IFERROR(VLOOKUP($H$2&amp;"_"&amp;$B144,HELPER,COLUMNS($B$12:T144),0),"")</f>
        <v/>
      </c>
      <c r="U144" s="83" t="str">
        <f>IFERROR(VLOOKUP($H$2&amp;"_"&amp;$B144,HELPER,COLUMNS($B$12:U144),0),"")</f>
        <v/>
      </c>
      <c r="V144" s="83" t="str">
        <f>IFERROR(VLOOKUP($H$2&amp;"_"&amp;$B144,HELPER,COLUMNS($B$12:V144),0),"")</f>
        <v/>
      </c>
      <c r="W144" s="83" t="str">
        <f>IFERROR(VLOOKUP($H$2&amp;"_"&amp;$B144,HELPER,COLUMNS($B$12:W144),0),"")</f>
        <v/>
      </c>
      <c r="X144" s="83" t="str">
        <f>IFERROR(VLOOKUP($H$2&amp;"_"&amp;$B144,HELPER,COLUMNS($B$12:X144),0),"")</f>
        <v/>
      </c>
      <c r="Y144" s="83" t="str">
        <f>IFERROR(VLOOKUP($H$2&amp;"_"&amp;$B144,HELPER,COLUMNS($B$12:Y144),0),"")</f>
        <v/>
      </c>
      <c r="Z144" s="83" t="str">
        <f>IFERROR(VLOOKUP($H$2&amp;"_"&amp;$B144,HELPER,COLUMNS($B$12:Z144),0),"")</f>
        <v/>
      </c>
      <c r="AA144" s="83" t="str">
        <f>IFERROR(VLOOKUP($H$2&amp;"_"&amp;$B144,HELPER,COLUMNS($B$12:AA144),0),"")</f>
        <v/>
      </c>
      <c r="AB144" s="83" t="str">
        <f>IFERROR(VLOOKUP($H$2&amp;"_"&amp;$B144,HELPER,COLUMNS($B$12:AB144),0),"")</f>
        <v/>
      </c>
      <c r="AC144" s="83" t="str">
        <f>IFERROR(VLOOKUP($H$2&amp;"_"&amp;$B144,HELPER,COLUMNS($B$12:AC144),0),"")</f>
        <v/>
      </c>
      <c r="AD144" s="83" t="str">
        <f>IFERROR(VLOOKUP($H$2&amp;"_"&amp;$B144,HELPER,COLUMNS($B$12:AD144),0),"")</f>
        <v/>
      </c>
      <c r="AE144" s="83" t="str">
        <f>IFERROR(VLOOKUP($H$2&amp;"_"&amp;$B144,HELPER,COLUMNS($B$12:AE144),0),"")</f>
        <v/>
      </c>
      <c r="AF144" s="83" t="str">
        <f>IFERROR(VLOOKUP($H$2&amp;"_"&amp;$B144,HELPER,COLUMNS($B$12:AF144),0),"")</f>
        <v/>
      </c>
      <c r="AG144" s="83" t="str">
        <f>IFERROR(VLOOKUP($H$2&amp;"_"&amp;$B144,HELPER,COLUMNS($B$12:AG144),0),"")</f>
        <v/>
      </c>
      <c r="AH144" s="83" t="str">
        <f>IFERROR(VLOOKUP($H$2&amp;"_"&amp;$B144,HELPER,COLUMNS($B$12:AH144),0),"")</f>
        <v/>
      </c>
      <c r="AI144" s="83" t="str">
        <f>IFERROR(VLOOKUP($H$2&amp;"_"&amp;$B144,HELPER,COLUMNS($B$12:AI144),0),"")</f>
        <v/>
      </c>
      <c r="AJ144" s="83" t="str">
        <f>IFERROR(VLOOKUP($H$2&amp;"_"&amp;$B144,HELPER,COLUMNS($B$12:AJ144),0),"")</f>
        <v/>
      </c>
      <c r="AK144" s="83" t="str">
        <f>IFERROR(VLOOKUP($H$2&amp;"_"&amp;$B144,HELPER,COLUMNS($B$12:AK144),0),"")</f>
        <v/>
      </c>
      <c r="AL144" s="83" t="str">
        <f>IFERROR(VLOOKUP($H$2&amp;"_"&amp;$B144,HELPER,COLUMNS($B$12:AL144),0),"")</f>
        <v/>
      </c>
      <c r="AM144" s="83" t="str">
        <f>IFERROR(VLOOKUP($H$2&amp;"_"&amp;$B144,HELPER,COLUMNS($B$12:AM144),0),"")</f>
        <v/>
      </c>
      <c r="AN144" s="83" t="str">
        <f>IFERROR(VLOOKUP($H$2&amp;"_"&amp;$B144,HELPER,COLUMNS($B$12:AN144),0),"")</f>
        <v/>
      </c>
      <c r="AO144" s="83" t="str">
        <f>IFERROR(VLOOKUP($H$2&amp;"_"&amp;$B144,HELPER,COLUMNS($B$12:AO144),0),"")</f>
        <v/>
      </c>
      <c r="AP144" s="83" t="str">
        <f>IFERROR(VLOOKUP($H$2&amp;"_"&amp;$B144,HELPER,COLUMNS($B$12:AP144),0),"")</f>
        <v/>
      </c>
      <c r="AQ144" s="83" t="str">
        <f>IFERROR(VLOOKUP($H$2&amp;"_"&amp;$B144,HELPER,COLUMNS($B$12:AQ144),0),"")</f>
        <v/>
      </c>
      <c r="AR144" s="83" t="str">
        <f>IFERROR(VLOOKUP($H$2&amp;"_"&amp;$B144,HELPER,COLUMNS($B$12:AR144),0),"")</f>
        <v/>
      </c>
      <c r="AS144" s="83" t="str">
        <f>IFERROR(VLOOKUP($H$2&amp;"_"&amp;$B144,HELPER,COLUMNS($B$12:AS144),0),"")</f>
        <v/>
      </c>
      <c r="AT144" s="83" t="str">
        <f>IFERROR(VLOOKUP($H$2&amp;"_"&amp;$B144,HELPER,COLUMNS($B$12:AT144),0),"")</f>
        <v/>
      </c>
      <c r="AU144" s="83" t="str">
        <f>IFERROR(VLOOKUP($H$2&amp;"_"&amp;$B144,HELPER,COLUMNS($B$12:AU144),0),"")</f>
        <v/>
      </c>
      <c r="AV144" s="83" t="str">
        <f>IFERROR(VLOOKUP($H$2&amp;"_"&amp;$B144,HELPER,COLUMNS($B$12:AV144),0),"")</f>
        <v/>
      </c>
      <c r="AW144" s="83" t="str">
        <f>IFERROR(VLOOKUP($H$2&amp;"_"&amp;$B144,HELPER,COLUMNS($B$12:AW144),0),"")</f>
        <v/>
      </c>
      <c r="AX144" s="197" t="str">
        <f t="shared" si="32"/>
        <v/>
      </c>
    </row>
    <row r="145" spans="1:50" x14ac:dyDescent="0.3">
      <c r="A145" s="37">
        <f t="shared" si="31"/>
        <v>0</v>
      </c>
      <c r="B145" s="210">
        <v>134</v>
      </c>
      <c r="C145" s="433" t="str">
        <f t="shared" si="33"/>
        <v/>
      </c>
      <c r="D145" s="279" t="str">
        <f>IFERROR(VLOOKUP($H$2&amp;"_"&amp;$B145,HELPER,COLUMNS($B$12:D145),0),"")</f>
        <v/>
      </c>
      <c r="E145" s="83" t="str">
        <f>IFERROR(VLOOKUP($H$2&amp;"_"&amp;$B145,HELPER,COLUMNS($B$12:E145),0),"")</f>
        <v/>
      </c>
      <c r="F145" s="83" t="str">
        <f>IFERROR(VLOOKUP($H$2&amp;"_"&amp;$B145,HELPER,COLUMNS($B$12:F145),0),"")</f>
        <v/>
      </c>
      <c r="G145" s="83" t="str">
        <f>IFERROR(VLOOKUP($H$2&amp;"_"&amp;$B145,HELPER,COLUMNS($B$12:G145),0),"")</f>
        <v/>
      </c>
      <c r="H145" s="83" t="str">
        <f>IFERROR(VLOOKUP($H$2&amp;"_"&amp;$B145,HELPER,COLUMNS($B$12:H145),0),"")</f>
        <v/>
      </c>
      <c r="I145" s="83" t="str">
        <f>IFERROR(VLOOKUP($H$2&amp;"_"&amp;$B145,HELPER,COLUMNS($B$12:I145),0),"")</f>
        <v/>
      </c>
      <c r="J145" s="83" t="str">
        <f>IFERROR(VLOOKUP($H$2&amp;"_"&amp;$B145,HELPER,COLUMNS($B$12:J145),0),"")</f>
        <v/>
      </c>
      <c r="K145" s="83" t="str">
        <f>IFERROR(VLOOKUP($H$2&amp;"_"&amp;$B145,HELPER,COLUMNS($B$12:K145),0),"")</f>
        <v/>
      </c>
      <c r="L145" s="83" t="str">
        <f>IFERROR(VLOOKUP($H$2&amp;"_"&amp;$B145,HELPER,COLUMNS($B$12:L145),0),"")</f>
        <v/>
      </c>
      <c r="M145" s="83" t="str">
        <f>IFERROR(VLOOKUP($H$2&amp;"_"&amp;$B145,HELPER,COLUMNS($B$12:M145),0),"")</f>
        <v/>
      </c>
      <c r="N145" s="83" t="str">
        <f>IFERROR(VLOOKUP($H$2&amp;"_"&amp;$B145,HELPER,COLUMNS($B$12:N145),0),"")</f>
        <v/>
      </c>
      <c r="O145" s="83" t="str">
        <f>IFERROR(VLOOKUP($H$2&amp;"_"&amp;$B145,HELPER,COLUMNS($B$12:O145),0),"")</f>
        <v/>
      </c>
      <c r="P145" s="83" t="str">
        <f>IFERROR(VLOOKUP($H$2&amp;"_"&amp;$B145,HELPER,COLUMNS($B$12:P145),0),"")</f>
        <v/>
      </c>
      <c r="Q145" s="83" t="str">
        <f>IFERROR(VLOOKUP($H$2&amp;"_"&amp;$B145,HELPER,COLUMNS($B$12:Q145),0),"")</f>
        <v/>
      </c>
      <c r="R145" s="83" t="str">
        <f>IFERROR(VLOOKUP($H$2&amp;"_"&amp;$B145,HELPER,COLUMNS($B$12:R145),0),"")</f>
        <v/>
      </c>
      <c r="S145" s="83" t="str">
        <f>IFERROR(VLOOKUP($H$2&amp;"_"&amp;$B145,HELPER,COLUMNS($B$12:S145),0),"")</f>
        <v/>
      </c>
      <c r="T145" s="83" t="str">
        <f>IFERROR(VLOOKUP($H$2&amp;"_"&amp;$B145,HELPER,COLUMNS($B$12:T145),0),"")</f>
        <v/>
      </c>
      <c r="U145" s="83" t="str">
        <f>IFERROR(VLOOKUP($H$2&amp;"_"&amp;$B145,HELPER,COLUMNS($B$12:U145),0),"")</f>
        <v/>
      </c>
      <c r="V145" s="83" t="str">
        <f>IFERROR(VLOOKUP($H$2&amp;"_"&amp;$B145,HELPER,COLUMNS($B$12:V145),0),"")</f>
        <v/>
      </c>
      <c r="W145" s="83" t="str">
        <f>IFERROR(VLOOKUP($H$2&amp;"_"&amp;$B145,HELPER,COLUMNS($B$12:W145),0),"")</f>
        <v/>
      </c>
      <c r="X145" s="83" t="str">
        <f>IFERROR(VLOOKUP($H$2&amp;"_"&amp;$B145,HELPER,COLUMNS($B$12:X145),0),"")</f>
        <v/>
      </c>
      <c r="Y145" s="83" t="str">
        <f>IFERROR(VLOOKUP($H$2&amp;"_"&amp;$B145,HELPER,COLUMNS($B$12:Y145),0),"")</f>
        <v/>
      </c>
      <c r="Z145" s="83" t="str">
        <f>IFERROR(VLOOKUP($H$2&amp;"_"&amp;$B145,HELPER,COLUMNS($B$12:Z145),0),"")</f>
        <v/>
      </c>
      <c r="AA145" s="83" t="str">
        <f>IFERROR(VLOOKUP($H$2&amp;"_"&amp;$B145,HELPER,COLUMNS($B$12:AA145),0),"")</f>
        <v/>
      </c>
      <c r="AB145" s="83" t="str">
        <f>IFERROR(VLOOKUP($H$2&amp;"_"&amp;$B145,HELPER,COLUMNS($B$12:AB145),0),"")</f>
        <v/>
      </c>
      <c r="AC145" s="83" t="str">
        <f>IFERROR(VLOOKUP($H$2&amp;"_"&amp;$B145,HELPER,COLUMNS($B$12:AC145),0),"")</f>
        <v/>
      </c>
      <c r="AD145" s="83" t="str">
        <f>IFERROR(VLOOKUP($H$2&amp;"_"&amp;$B145,HELPER,COLUMNS($B$12:AD145),0),"")</f>
        <v/>
      </c>
      <c r="AE145" s="83" t="str">
        <f>IFERROR(VLOOKUP($H$2&amp;"_"&amp;$B145,HELPER,COLUMNS($B$12:AE145),0),"")</f>
        <v/>
      </c>
      <c r="AF145" s="83" t="str">
        <f>IFERROR(VLOOKUP($H$2&amp;"_"&amp;$B145,HELPER,COLUMNS($B$12:AF145),0),"")</f>
        <v/>
      </c>
      <c r="AG145" s="83" t="str">
        <f>IFERROR(VLOOKUP($H$2&amp;"_"&amp;$B145,HELPER,COLUMNS($B$12:AG145),0),"")</f>
        <v/>
      </c>
      <c r="AH145" s="83" t="str">
        <f>IFERROR(VLOOKUP($H$2&amp;"_"&amp;$B145,HELPER,COLUMNS($B$12:AH145),0),"")</f>
        <v/>
      </c>
      <c r="AI145" s="83" t="str">
        <f>IFERROR(VLOOKUP($H$2&amp;"_"&amp;$B145,HELPER,COLUMNS($B$12:AI145),0),"")</f>
        <v/>
      </c>
      <c r="AJ145" s="83" t="str">
        <f>IFERROR(VLOOKUP($H$2&amp;"_"&amp;$B145,HELPER,COLUMNS($B$12:AJ145),0),"")</f>
        <v/>
      </c>
      <c r="AK145" s="83" t="str">
        <f>IFERROR(VLOOKUP($H$2&amp;"_"&amp;$B145,HELPER,COLUMNS($B$12:AK145),0),"")</f>
        <v/>
      </c>
      <c r="AL145" s="83" t="str">
        <f>IFERROR(VLOOKUP($H$2&amp;"_"&amp;$B145,HELPER,COLUMNS($B$12:AL145),0),"")</f>
        <v/>
      </c>
      <c r="AM145" s="83" t="str">
        <f>IFERROR(VLOOKUP($H$2&amp;"_"&amp;$B145,HELPER,COLUMNS($B$12:AM145),0),"")</f>
        <v/>
      </c>
      <c r="AN145" s="83" t="str">
        <f>IFERROR(VLOOKUP($H$2&amp;"_"&amp;$B145,HELPER,COLUMNS($B$12:AN145),0),"")</f>
        <v/>
      </c>
      <c r="AO145" s="83" t="str">
        <f>IFERROR(VLOOKUP($H$2&amp;"_"&amp;$B145,HELPER,COLUMNS($B$12:AO145),0),"")</f>
        <v/>
      </c>
      <c r="AP145" s="83" t="str">
        <f>IFERROR(VLOOKUP($H$2&amp;"_"&amp;$B145,HELPER,COLUMNS($B$12:AP145),0),"")</f>
        <v/>
      </c>
      <c r="AQ145" s="83" t="str">
        <f>IFERROR(VLOOKUP($H$2&amp;"_"&amp;$B145,HELPER,COLUMNS($B$12:AQ145),0),"")</f>
        <v/>
      </c>
      <c r="AR145" s="83" t="str">
        <f>IFERROR(VLOOKUP($H$2&amp;"_"&amp;$B145,HELPER,COLUMNS($B$12:AR145),0),"")</f>
        <v/>
      </c>
      <c r="AS145" s="83" t="str">
        <f>IFERROR(VLOOKUP($H$2&amp;"_"&amp;$B145,HELPER,COLUMNS($B$12:AS145),0),"")</f>
        <v/>
      </c>
      <c r="AT145" s="83" t="str">
        <f>IFERROR(VLOOKUP($H$2&amp;"_"&amp;$B145,HELPER,COLUMNS($B$12:AT145),0),"")</f>
        <v/>
      </c>
      <c r="AU145" s="83" t="str">
        <f>IFERROR(VLOOKUP($H$2&amp;"_"&amp;$B145,HELPER,COLUMNS($B$12:AU145),0),"")</f>
        <v/>
      </c>
      <c r="AV145" s="83" t="str">
        <f>IFERROR(VLOOKUP($H$2&amp;"_"&amp;$B145,HELPER,COLUMNS($B$12:AV145),0),"")</f>
        <v/>
      </c>
      <c r="AW145" s="83" t="str">
        <f>IFERROR(VLOOKUP($H$2&amp;"_"&amp;$B145,HELPER,COLUMNS($B$12:AW145),0),"")</f>
        <v/>
      </c>
      <c r="AX145" s="197" t="str">
        <f t="shared" si="32"/>
        <v/>
      </c>
    </row>
    <row r="146" spans="1:50" x14ac:dyDescent="0.3">
      <c r="A146" s="37">
        <f t="shared" si="31"/>
        <v>0</v>
      </c>
      <c r="B146" s="210">
        <v>135</v>
      </c>
      <c r="C146" s="433" t="str">
        <f t="shared" si="33"/>
        <v/>
      </c>
      <c r="D146" s="279" t="str">
        <f>IFERROR(VLOOKUP($H$2&amp;"_"&amp;$B146,HELPER,COLUMNS($B$12:D146),0),"")</f>
        <v/>
      </c>
      <c r="E146" s="83" t="str">
        <f>IFERROR(VLOOKUP($H$2&amp;"_"&amp;$B146,HELPER,COLUMNS($B$12:E146),0),"")</f>
        <v/>
      </c>
      <c r="F146" s="83" t="str">
        <f>IFERROR(VLOOKUP($H$2&amp;"_"&amp;$B146,HELPER,COLUMNS($B$12:F146),0),"")</f>
        <v/>
      </c>
      <c r="G146" s="83" t="str">
        <f>IFERROR(VLOOKUP($H$2&amp;"_"&amp;$B146,HELPER,COLUMNS($B$12:G146),0),"")</f>
        <v/>
      </c>
      <c r="H146" s="83" t="str">
        <f>IFERROR(VLOOKUP($H$2&amp;"_"&amp;$B146,HELPER,COLUMNS($B$12:H146),0),"")</f>
        <v/>
      </c>
      <c r="I146" s="83" t="str">
        <f>IFERROR(VLOOKUP($H$2&amp;"_"&amp;$B146,HELPER,COLUMNS($B$12:I146),0),"")</f>
        <v/>
      </c>
      <c r="J146" s="83" t="str">
        <f>IFERROR(VLOOKUP($H$2&amp;"_"&amp;$B146,HELPER,COLUMNS($B$12:J146),0),"")</f>
        <v/>
      </c>
      <c r="K146" s="83" t="str">
        <f>IFERROR(VLOOKUP($H$2&amp;"_"&amp;$B146,HELPER,COLUMNS($B$12:K146),0),"")</f>
        <v/>
      </c>
      <c r="L146" s="83" t="str">
        <f>IFERROR(VLOOKUP($H$2&amp;"_"&amp;$B146,HELPER,COLUMNS($B$12:L146),0),"")</f>
        <v/>
      </c>
      <c r="M146" s="83" t="str">
        <f>IFERROR(VLOOKUP($H$2&amp;"_"&amp;$B146,HELPER,COLUMNS($B$12:M146),0),"")</f>
        <v/>
      </c>
      <c r="N146" s="83" t="str">
        <f>IFERROR(VLOOKUP($H$2&amp;"_"&amp;$B146,HELPER,COLUMNS($B$12:N146),0),"")</f>
        <v/>
      </c>
      <c r="O146" s="83" t="str">
        <f>IFERROR(VLOOKUP($H$2&amp;"_"&amp;$B146,HELPER,COLUMNS($B$12:O146),0),"")</f>
        <v/>
      </c>
      <c r="P146" s="83" t="str">
        <f>IFERROR(VLOOKUP($H$2&amp;"_"&amp;$B146,HELPER,COLUMNS($B$12:P146),0),"")</f>
        <v/>
      </c>
      <c r="Q146" s="83" t="str">
        <f>IFERROR(VLOOKUP($H$2&amp;"_"&amp;$B146,HELPER,COLUMNS($B$12:Q146),0),"")</f>
        <v/>
      </c>
      <c r="R146" s="83" t="str">
        <f>IFERROR(VLOOKUP($H$2&amp;"_"&amp;$B146,HELPER,COLUMNS($B$12:R146),0),"")</f>
        <v/>
      </c>
      <c r="S146" s="83" t="str">
        <f>IFERROR(VLOOKUP($H$2&amp;"_"&amp;$B146,HELPER,COLUMNS($B$12:S146),0),"")</f>
        <v/>
      </c>
      <c r="T146" s="83" t="str">
        <f>IFERROR(VLOOKUP($H$2&amp;"_"&amp;$B146,HELPER,COLUMNS($B$12:T146),0),"")</f>
        <v/>
      </c>
      <c r="U146" s="83" t="str">
        <f>IFERROR(VLOOKUP($H$2&amp;"_"&amp;$B146,HELPER,COLUMNS($B$12:U146),0),"")</f>
        <v/>
      </c>
      <c r="V146" s="83" t="str">
        <f>IFERROR(VLOOKUP($H$2&amp;"_"&amp;$B146,HELPER,COLUMNS($B$12:V146),0),"")</f>
        <v/>
      </c>
      <c r="W146" s="83" t="str">
        <f>IFERROR(VLOOKUP($H$2&amp;"_"&amp;$B146,HELPER,COLUMNS($B$12:W146),0),"")</f>
        <v/>
      </c>
      <c r="X146" s="83" t="str">
        <f>IFERROR(VLOOKUP($H$2&amp;"_"&amp;$B146,HELPER,COLUMNS($B$12:X146),0),"")</f>
        <v/>
      </c>
      <c r="Y146" s="83" t="str">
        <f>IFERROR(VLOOKUP($H$2&amp;"_"&amp;$B146,HELPER,COLUMNS($B$12:Y146),0),"")</f>
        <v/>
      </c>
      <c r="Z146" s="83" t="str">
        <f>IFERROR(VLOOKUP($H$2&amp;"_"&amp;$B146,HELPER,COLUMNS($B$12:Z146),0),"")</f>
        <v/>
      </c>
      <c r="AA146" s="83" t="str">
        <f>IFERROR(VLOOKUP($H$2&amp;"_"&amp;$B146,HELPER,COLUMNS($B$12:AA146),0),"")</f>
        <v/>
      </c>
      <c r="AB146" s="83" t="str">
        <f>IFERROR(VLOOKUP($H$2&amp;"_"&amp;$B146,HELPER,COLUMNS($B$12:AB146),0),"")</f>
        <v/>
      </c>
      <c r="AC146" s="83" t="str">
        <f>IFERROR(VLOOKUP($H$2&amp;"_"&amp;$B146,HELPER,COLUMNS($B$12:AC146),0),"")</f>
        <v/>
      </c>
      <c r="AD146" s="83" t="str">
        <f>IFERROR(VLOOKUP($H$2&amp;"_"&amp;$B146,HELPER,COLUMNS($B$12:AD146),0),"")</f>
        <v/>
      </c>
      <c r="AE146" s="83" t="str">
        <f>IFERROR(VLOOKUP($H$2&amp;"_"&amp;$B146,HELPER,COLUMNS($B$12:AE146),0),"")</f>
        <v/>
      </c>
      <c r="AF146" s="83" t="str">
        <f>IFERROR(VLOOKUP($H$2&amp;"_"&amp;$B146,HELPER,COLUMNS($B$12:AF146),0),"")</f>
        <v/>
      </c>
      <c r="AG146" s="83" t="str">
        <f>IFERROR(VLOOKUP($H$2&amp;"_"&amp;$B146,HELPER,COLUMNS($B$12:AG146),0),"")</f>
        <v/>
      </c>
      <c r="AH146" s="83" t="str">
        <f>IFERROR(VLOOKUP($H$2&amp;"_"&amp;$B146,HELPER,COLUMNS($B$12:AH146),0),"")</f>
        <v/>
      </c>
      <c r="AI146" s="83" t="str">
        <f>IFERROR(VLOOKUP($H$2&amp;"_"&amp;$B146,HELPER,COLUMNS($B$12:AI146),0),"")</f>
        <v/>
      </c>
      <c r="AJ146" s="83" t="str">
        <f>IFERROR(VLOOKUP($H$2&amp;"_"&amp;$B146,HELPER,COLUMNS($B$12:AJ146),0),"")</f>
        <v/>
      </c>
      <c r="AK146" s="83" t="str">
        <f>IFERROR(VLOOKUP($H$2&amp;"_"&amp;$B146,HELPER,COLUMNS($B$12:AK146),0),"")</f>
        <v/>
      </c>
      <c r="AL146" s="83" t="str">
        <f>IFERROR(VLOOKUP($H$2&amp;"_"&amp;$B146,HELPER,COLUMNS($B$12:AL146),0),"")</f>
        <v/>
      </c>
      <c r="AM146" s="83" t="str">
        <f>IFERROR(VLOOKUP($H$2&amp;"_"&amp;$B146,HELPER,COLUMNS($B$12:AM146),0),"")</f>
        <v/>
      </c>
      <c r="AN146" s="83" t="str">
        <f>IFERROR(VLOOKUP($H$2&amp;"_"&amp;$B146,HELPER,COLUMNS($B$12:AN146),0),"")</f>
        <v/>
      </c>
      <c r="AO146" s="83" t="str">
        <f>IFERROR(VLOOKUP($H$2&amp;"_"&amp;$B146,HELPER,COLUMNS($B$12:AO146),0),"")</f>
        <v/>
      </c>
      <c r="AP146" s="83" t="str">
        <f>IFERROR(VLOOKUP($H$2&amp;"_"&amp;$B146,HELPER,COLUMNS($B$12:AP146),0),"")</f>
        <v/>
      </c>
      <c r="AQ146" s="83" t="str">
        <f>IFERROR(VLOOKUP($H$2&amp;"_"&amp;$B146,HELPER,COLUMNS($B$12:AQ146),0),"")</f>
        <v/>
      </c>
      <c r="AR146" s="83" t="str">
        <f>IFERROR(VLOOKUP($H$2&amp;"_"&amp;$B146,HELPER,COLUMNS($B$12:AR146),0),"")</f>
        <v/>
      </c>
      <c r="AS146" s="83" t="str">
        <f>IFERROR(VLOOKUP($H$2&amp;"_"&amp;$B146,HELPER,COLUMNS($B$12:AS146),0),"")</f>
        <v/>
      </c>
      <c r="AT146" s="83" t="str">
        <f>IFERROR(VLOOKUP($H$2&amp;"_"&amp;$B146,HELPER,COLUMNS($B$12:AT146),0),"")</f>
        <v/>
      </c>
      <c r="AU146" s="83" t="str">
        <f>IFERROR(VLOOKUP($H$2&amp;"_"&amp;$B146,HELPER,COLUMNS($B$12:AU146),0),"")</f>
        <v/>
      </c>
      <c r="AV146" s="83" t="str">
        <f>IFERROR(VLOOKUP($H$2&amp;"_"&amp;$B146,HELPER,COLUMNS($B$12:AV146),0),"")</f>
        <v/>
      </c>
      <c r="AW146" s="83" t="str">
        <f>IFERROR(VLOOKUP($H$2&amp;"_"&amp;$B146,HELPER,COLUMNS($B$12:AW146),0),"")</f>
        <v/>
      </c>
      <c r="AX146" s="197" t="str">
        <f t="shared" si="32"/>
        <v/>
      </c>
    </row>
    <row r="147" spans="1:50" x14ac:dyDescent="0.3">
      <c r="A147" s="37">
        <f t="shared" si="31"/>
        <v>0</v>
      </c>
      <c r="B147" s="210">
        <v>136</v>
      </c>
      <c r="C147" s="433" t="str">
        <f t="shared" si="33"/>
        <v/>
      </c>
      <c r="D147" s="279" t="str">
        <f>IFERROR(VLOOKUP($H$2&amp;"_"&amp;$B147,HELPER,COLUMNS($B$12:D147),0),"")</f>
        <v/>
      </c>
      <c r="E147" s="83" t="str">
        <f>IFERROR(VLOOKUP($H$2&amp;"_"&amp;$B147,HELPER,COLUMNS($B$12:E147),0),"")</f>
        <v/>
      </c>
      <c r="F147" s="83" t="str">
        <f>IFERROR(VLOOKUP($H$2&amp;"_"&amp;$B147,HELPER,COLUMNS($B$12:F147),0),"")</f>
        <v/>
      </c>
      <c r="G147" s="83" t="str">
        <f>IFERROR(VLOOKUP($H$2&amp;"_"&amp;$B147,HELPER,COLUMNS($B$12:G147),0),"")</f>
        <v/>
      </c>
      <c r="H147" s="83" t="str">
        <f>IFERROR(VLOOKUP($H$2&amp;"_"&amp;$B147,HELPER,COLUMNS($B$12:H147),0),"")</f>
        <v/>
      </c>
      <c r="I147" s="83" t="str">
        <f>IFERROR(VLOOKUP($H$2&amp;"_"&amp;$B147,HELPER,COLUMNS($B$12:I147),0),"")</f>
        <v/>
      </c>
      <c r="J147" s="83" t="str">
        <f>IFERROR(VLOOKUP($H$2&amp;"_"&amp;$B147,HELPER,COLUMNS($B$12:J147),0),"")</f>
        <v/>
      </c>
      <c r="K147" s="83" t="str">
        <f>IFERROR(VLOOKUP($H$2&amp;"_"&amp;$B147,HELPER,COLUMNS($B$12:K147),0),"")</f>
        <v/>
      </c>
      <c r="L147" s="83" t="str">
        <f>IFERROR(VLOOKUP($H$2&amp;"_"&amp;$B147,HELPER,COLUMNS($B$12:L147),0),"")</f>
        <v/>
      </c>
      <c r="M147" s="83" t="str">
        <f>IFERROR(VLOOKUP($H$2&amp;"_"&amp;$B147,HELPER,COLUMNS($B$12:M147),0),"")</f>
        <v/>
      </c>
      <c r="N147" s="83" t="str">
        <f>IFERROR(VLOOKUP($H$2&amp;"_"&amp;$B147,HELPER,COLUMNS($B$12:N147),0),"")</f>
        <v/>
      </c>
      <c r="O147" s="83" t="str">
        <f>IFERROR(VLOOKUP($H$2&amp;"_"&amp;$B147,HELPER,COLUMNS($B$12:O147),0),"")</f>
        <v/>
      </c>
      <c r="P147" s="83" t="str">
        <f>IFERROR(VLOOKUP($H$2&amp;"_"&amp;$B147,HELPER,COLUMNS($B$12:P147),0),"")</f>
        <v/>
      </c>
      <c r="Q147" s="83" t="str">
        <f>IFERROR(VLOOKUP($H$2&amp;"_"&amp;$B147,HELPER,COLUMNS($B$12:Q147),0),"")</f>
        <v/>
      </c>
      <c r="R147" s="83" t="str">
        <f>IFERROR(VLOOKUP($H$2&amp;"_"&amp;$B147,HELPER,COLUMNS($B$12:R147),0),"")</f>
        <v/>
      </c>
      <c r="S147" s="83" t="str">
        <f>IFERROR(VLOOKUP($H$2&amp;"_"&amp;$B147,HELPER,COLUMNS($B$12:S147),0),"")</f>
        <v/>
      </c>
      <c r="T147" s="83" t="str">
        <f>IFERROR(VLOOKUP($H$2&amp;"_"&amp;$B147,HELPER,COLUMNS($B$12:T147),0),"")</f>
        <v/>
      </c>
      <c r="U147" s="83" t="str">
        <f>IFERROR(VLOOKUP($H$2&amp;"_"&amp;$B147,HELPER,COLUMNS($B$12:U147),0),"")</f>
        <v/>
      </c>
      <c r="V147" s="83" t="str">
        <f>IFERROR(VLOOKUP($H$2&amp;"_"&amp;$B147,HELPER,COLUMNS($B$12:V147),0),"")</f>
        <v/>
      </c>
      <c r="W147" s="83" t="str">
        <f>IFERROR(VLOOKUP($H$2&amp;"_"&amp;$B147,HELPER,COLUMNS($B$12:W147),0),"")</f>
        <v/>
      </c>
      <c r="X147" s="83" t="str">
        <f>IFERROR(VLOOKUP($H$2&amp;"_"&amp;$B147,HELPER,COLUMNS($B$12:X147),0),"")</f>
        <v/>
      </c>
      <c r="Y147" s="83" t="str">
        <f>IFERROR(VLOOKUP($H$2&amp;"_"&amp;$B147,HELPER,COLUMNS($B$12:Y147),0),"")</f>
        <v/>
      </c>
      <c r="Z147" s="83" t="str">
        <f>IFERROR(VLOOKUP($H$2&amp;"_"&amp;$B147,HELPER,COLUMNS($B$12:Z147),0),"")</f>
        <v/>
      </c>
      <c r="AA147" s="83" t="str">
        <f>IFERROR(VLOOKUP($H$2&amp;"_"&amp;$B147,HELPER,COLUMNS($B$12:AA147),0),"")</f>
        <v/>
      </c>
      <c r="AB147" s="83" t="str">
        <f>IFERROR(VLOOKUP($H$2&amp;"_"&amp;$B147,HELPER,COLUMNS($B$12:AB147),0),"")</f>
        <v/>
      </c>
      <c r="AC147" s="83" t="str">
        <f>IFERROR(VLOOKUP($H$2&amp;"_"&amp;$B147,HELPER,COLUMNS($B$12:AC147),0),"")</f>
        <v/>
      </c>
      <c r="AD147" s="83" t="str">
        <f>IFERROR(VLOOKUP($H$2&amp;"_"&amp;$B147,HELPER,COLUMNS($B$12:AD147),0),"")</f>
        <v/>
      </c>
      <c r="AE147" s="83" t="str">
        <f>IFERROR(VLOOKUP($H$2&amp;"_"&amp;$B147,HELPER,COLUMNS($B$12:AE147),0),"")</f>
        <v/>
      </c>
      <c r="AF147" s="83" t="str">
        <f>IFERROR(VLOOKUP($H$2&amp;"_"&amp;$B147,HELPER,COLUMNS($B$12:AF147),0),"")</f>
        <v/>
      </c>
      <c r="AG147" s="83" t="str">
        <f>IFERROR(VLOOKUP($H$2&amp;"_"&amp;$B147,HELPER,COLUMNS($B$12:AG147),0),"")</f>
        <v/>
      </c>
      <c r="AH147" s="83" t="str">
        <f>IFERROR(VLOOKUP($H$2&amp;"_"&amp;$B147,HELPER,COLUMNS($B$12:AH147),0),"")</f>
        <v/>
      </c>
      <c r="AI147" s="83" t="str">
        <f>IFERROR(VLOOKUP($H$2&amp;"_"&amp;$B147,HELPER,COLUMNS($B$12:AI147),0),"")</f>
        <v/>
      </c>
      <c r="AJ147" s="83" t="str">
        <f>IFERROR(VLOOKUP($H$2&amp;"_"&amp;$B147,HELPER,COLUMNS($B$12:AJ147),0),"")</f>
        <v/>
      </c>
      <c r="AK147" s="83" t="str">
        <f>IFERROR(VLOOKUP($H$2&amp;"_"&amp;$B147,HELPER,COLUMNS($B$12:AK147),0),"")</f>
        <v/>
      </c>
      <c r="AL147" s="83" t="str">
        <f>IFERROR(VLOOKUP($H$2&amp;"_"&amp;$B147,HELPER,COLUMNS($B$12:AL147),0),"")</f>
        <v/>
      </c>
      <c r="AM147" s="83" t="str">
        <f>IFERROR(VLOOKUP($H$2&amp;"_"&amp;$B147,HELPER,COLUMNS($B$12:AM147),0),"")</f>
        <v/>
      </c>
      <c r="AN147" s="83" t="str">
        <f>IFERROR(VLOOKUP($H$2&amp;"_"&amp;$B147,HELPER,COLUMNS($B$12:AN147),0),"")</f>
        <v/>
      </c>
      <c r="AO147" s="83" t="str">
        <f>IFERROR(VLOOKUP($H$2&amp;"_"&amp;$B147,HELPER,COLUMNS($B$12:AO147),0),"")</f>
        <v/>
      </c>
      <c r="AP147" s="83" t="str">
        <f>IFERROR(VLOOKUP($H$2&amp;"_"&amp;$B147,HELPER,COLUMNS($B$12:AP147),0),"")</f>
        <v/>
      </c>
      <c r="AQ147" s="83" t="str">
        <f>IFERROR(VLOOKUP($H$2&amp;"_"&amp;$B147,HELPER,COLUMNS($B$12:AQ147),0),"")</f>
        <v/>
      </c>
      <c r="AR147" s="83" t="str">
        <f>IFERROR(VLOOKUP($H$2&amp;"_"&amp;$B147,HELPER,COLUMNS($B$12:AR147),0),"")</f>
        <v/>
      </c>
      <c r="AS147" s="83" t="str">
        <f>IFERROR(VLOOKUP($H$2&amp;"_"&amp;$B147,HELPER,COLUMNS($B$12:AS147),0),"")</f>
        <v/>
      </c>
      <c r="AT147" s="83" t="str">
        <f>IFERROR(VLOOKUP($H$2&amp;"_"&amp;$B147,HELPER,COLUMNS($B$12:AT147),0),"")</f>
        <v/>
      </c>
      <c r="AU147" s="83" t="str">
        <f>IFERROR(VLOOKUP($H$2&amp;"_"&amp;$B147,HELPER,COLUMNS($B$12:AU147),0),"")</f>
        <v/>
      </c>
      <c r="AV147" s="83" t="str">
        <f>IFERROR(VLOOKUP($H$2&amp;"_"&amp;$B147,HELPER,COLUMNS($B$12:AV147),0),"")</f>
        <v/>
      </c>
      <c r="AW147" s="83" t="str">
        <f>IFERROR(VLOOKUP($H$2&amp;"_"&amp;$B147,HELPER,COLUMNS($B$12:AW147),0),"")</f>
        <v/>
      </c>
      <c r="AX147" s="197" t="str">
        <f t="shared" si="32"/>
        <v/>
      </c>
    </row>
    <row r="148" spans="1:50" x14ac:dyDescent="0.3">
      <c r="A148" s="37">
        <f t="shared" si="31"/>
        <v>0</v>
      </c>
      <c r="B148" s="210">
        <v>137</v>
      </c>
      <c r="C148" s="433" t="str">
        <f t="shared" si="33"/>
        <v/>
      </c>
      <c r="D148" s="279" t="str">
        <f>IFERROR(VLOOKUP($H$2&amp;"_"&amp;$B148,HELPER,COLUMNS($B$12:D148),0),"")</f>
        <v/>
      </c>
      <c r="E148" s="83" t="str">
        <f>IFERROR(VLOOKUP($H$2&amp;"_"&amp;$B148,HELPER,COLUMNS($B$12:E148),0),"")</f>
        <v/>
      </c>
      <c r="F148" s="83" t="str">
        <f>IFERROR(VLOOKUP($H$2&amp;"_"&amp;$B148,HELPER,COLUMNS($B$12:F148),0),"")</f>
        <v/>
      </c>
      <c r="G148" s="83" t="str">
        <f>IFERROR(VLOOKUP($H$2&amp;"_"&amp;$B148,HELPER,COLUMNS($B$12:G148),0),"")</f>
        <v/>
      </c>
      <c r="H148" s="83" t="str">
        <f>IFERROR(VLOOKUP($H$2&amp;"_"&amp;$B148,HELPER,COLUMNS($B$12:H148),0),"")</f>
        <v/>
      </c>
      <c r="I148" s="83" t="str">
        <f>IFERROR(VLOOKUP($H$2&amp;"_"&amp;$B148,HELPER,COLUMNS($B$12:I148),0),"")</f>
        <v/>
      </c>
      <c r="J148" s="83" t="str">
        <f>IFERROR(VLOOKUP($H$2&amp;"_"&amp;$B148,HELPER,COLUMNS($B$12:J148),0),"")</f>
        <v/>
      </c>
      <c r="K148" s="83" t="str">
        <f>IFERROR(VLOOKUP($H$2&amp;"_"&amp;$B148,HELPER,COLUMNS($B$12:K148),0),"")</f>
        <v/>
      </c>
      <c r="L148" s="83" t="str">
        <f>IFERROR(VLOOKUP($H$2&amp;"_"&amp;$B148,HELPER,COLUMNS($B$12:L148),0),"")</f>
        <v/>
      </c>
      <c r="M148" s="83" t="str">
        <f>IFERROR(VLOOKUP($H$2&amp;"_"&amp;$B148,HELPER,COLUMNS($B$12:M148),0),"")</f>
        <v/>
      </c>
      <c r="N148" s="83" t="str">
        <f>IFERROR(VLOOKUP($H$2&amp;"_"&amp;$B148,HELPER,COLUMNS($B$12:N148),0),"")</f>
        <v/>
      </c>
      <c r="O148" s="83" t="str">
        <f>IFERROR(VLOOKUP($H$2&amp;"_"&amp;$B148,HELPER,COLUMNS($B$12:O148),0),"")</f>
        <v/>
      </c>
      <c r="P148" s="83" t="str">
        <f>IFERROR(VLOOKUP($H$2&amp;"_"&amp;$B148,HELPER,COLUMNS($B$12:P148),0),"")</f>
        <v/>
      </c>
      <c r="Q148" s="83" t="str">
        <f>IFERROR(VLOOKUP($H$2&amp;"_"&amp;$B148,HELPER,COLUMNS($B$12:Q148),0),"")</f>
        <v/>
      </c>
      <c r="R148" s="83" t="str">
        <f>IFERROR(VLOOKUP($H$2&amp;"_"&amp;$B148,HELPER,COLUMNS($B$12:R148),0),"")</f>
        <v/>
      </c>
      <c r="S148" s="83" t="str">
        <f>IFERROR(VLOOKUP($H$2&amp;"_"&amp;$B148,HELPER,COLUMNS($B$12:S148),0),"")</f>
        <v/>
      </c>
      <c r="T148" s="83" t="str">
        <f>IFERROR(VLOOKUP($H$2&amp;"_"&amp;$B148,HELPER,COLUMNS($B$12:T148),0),"")</f>
        <v/>
      </c>
      <c r="U148" s="83" t="str">
        <f>IFERROR(VLOOKUP($H$2&amp;"_"&amp;$B148,HELPER,COLUMNS($B$12:U148),0),"")</f>
        <v/>
      </c>
      <c r="V148" s="83" t="str">
        <f>IFERROR(VLOOKUP($H$2&amp;"_"&amp;$B148,HELPER,COLUMNS($B$12:V148),0),"")</f>
        <v/>
      </c>
      <c r="W148" s="83" t="str">
        <f>IFERROR(VLOOKUP($H$2&amp;"_"&amp;$B148,HELPER,COLUMNS($B$12:W148),0),"")</f>
        <v/>
      </c>
      <c r="X148" s="83" t="str">
        <f>IFERROR(VLOOKUP($H$2&amp;"_"&amp;$B148,HELPER,COLUMNS($B$12:X148),0),"")</f>
        <v/>
      </c>
      <c r="Y148" s="83" t="str">
        <f>IFERROR(VLOOKUP($H$2&amp;"_"&amp;$B148,HELPER,COLUMNS($B$12:Y148),0),"")</f>
        <v/>
      </c>
      <c r="Z148" s="83" t="str">
        <f>IFERROR(VLOOKUP($H$2&amp;"_"&amp;$B148,HELPER,COLUMNS($B$12:Z148),0),"")</f>
        <v/>
      </c>
      <c r="AA148" s="83" t="str">
        <f>IFERROR(VLOOKUP($H$2&amp;"_"&amp;$B148,HELPER,COLUMNS($B$12:AA148),0),"")</f>
        <v/>
      </c>
      <c r="AB148" s="83" t="str">
        <f>IFERROR(VLOOKUP($H$2&amp;"_"&amp;$B148,HELPER,COLUMNS($B$12:AB148),0),"")</f>
        <v/>
      </c>
      <c r="AC148" s="83" t="str">
        <f>IFERROR(VLOOKUP($H$2&amp;"_"&amp;$B148,HELPER,COLUMNS($B$12:AC148),0),"")</f>
        <v/>
      </c>
      <c r="AD148" s="83" t="str">
        <f>IFERROR(VLOOKUP($H$2&amp;"_"&amp;$B148,HELPER,COLUMNS($B$12:AD148),0),"")</f>
        <v/>
      </c>
      <c r="AE148" s="83" t="str">
        <f>IFERROR(VLOOKUP($H$2&amp;"_"&amp;$B148,HELPER,COLUMNS($B$12:AE148),0),"")</f>
        <v/>
      </c>
      <c r="AF148" s="83" t="str">
        <f>IFERROR(VLOOKUP($H$2&amp;"_"&amp;$B148,HELPER,COLUMNS($B$12:AF148),0),"")</f>
        <v/>
      </c>
      <c r="AG148" s="83" t="str">
        <f>IFERROR(VLOOKUP($H$2&amp;"_"&amp;$B148,HELPER,COLUMNS($B$12:AG148),0),"")</f>
        <v/>
      </c>
      <c r="AH148" s="83" t="str">
        <f>IFERROR(VLOOKUP($H$2&amp;"_"&amp;$B148,HELPER,COLUMNS($B$12:AH148),0),"")</f>
        <v/>
      </c>
      <c r="AI148" s="83" t="str">
        <f>IFERROR(VLOOKUP($H$2&amp;"_"&amp;$B148,HELPER,COLUMNS($B$12:AI148),0),"")</f>
        <v/>
      </c>
      <c r="AJ148" s="83" t="str">
        <f>IFERROR(VLOOKUP($H$2&amp;"_"&amp;$B148,HELPER,COLUMNS($B$12:AJ148),0),"")</f>
        <v/>
      </c>
      <c r="AK148" s="83" t="str">
        <f>IFERROR(VLOOKUP($H$2&amp;"_"&amp;$B148,HELPER,COLUMNS($B$12:AK148),0),"")</f>
        <v/>
      </c>
      <c r="AL148" s="83" t="str">
        <f>IFERROR(VLOOKUP($H$2&amp;"_"&amp;$B148,HELPER,COLUMNS($B$12:AL148),0),"")</f>
        <v/>
      </c>
      <c r="AM148" s="83" t="str">
        <f>IFERROR(VLOOKUP($H$2&amp;"_"&amp;$B148,HELPER,COLUMNS($B$12:AM148),0),"")</f>
        <v/>
      </c>
      <c r="AN148" s="83" t="str">
        <f>IFERROR(VLOOKUP($H$2&amp;"_"&amp;$B148,HELPER,COLUMNS($B$12:AN148),0),"")</f>
        <v/>
      </c>
      <c r="AO148" s="83" t="str">
        <f>IFERROR(VLOOKUP($H$2&amp;"_"&amp;$B148,HELPER,COLUMNS($B$12:AO148),0),"")</f>
        <v/>
      </c>
      <c r="AP148" s="83" t="str">
        <f>IFERROR(VLOOKUP($H$2&amp;"_"&amp;$B148,HELPER,COLUMNS($B$12:AP148),0),"")</f>
        <v/>
      </c>
      <c r="AQ148" s="83" t="str">
        <f>IFERROR(VLOOKUP($H$2&amp;"_"&amp;$B148,HELPER,COLUMNS($B$12:AQ148),0),"")</f>
        <v/>
      </c>
      <c r="AR148" s="83" t="str">
        <f>IFERROR(VLOOKUP($H$2&amp;"_"&amp;$B148,HELPER,COLUMNS($B$12:AR148),0),"")</f>
        <v/>
      </c>
      <c r="AS148" s="83" t="str">
        <f>IFERROR(VLOOKUP($H$2&amp;"_"&amp;$B148,HELPER,COLUMNS($B$12:AS148),0),"")</f>
        <v/>
      </c>
      <c r="AT148" s="83" t="str">
        <f>IFERROR(VLOOKUP($H$2&amp;"_"&amp;$B148,HELPER,COLUMNS($B$12:AT148),0),"")</f>
        <v/>
      </c>
      <c r="AU148" s="83" t="str">
        <f>IFERROR(VLOOKUP($H$2&amp;"_"&amp;$B148,HELPER,COLUMNS($B$12:AU148),0),"")</f>
        <v/>
      </c>
      <c r="AV148" s="83" t="str">
        <f>IFERROR(VLOOKUP($H$2&amp;"_"&amp;$B148,HELPER,COLUMNS($B$12:AV148),0),"")</f>
        <v/>
      </c>
      <c r="AW148" s="83" t="str">
        <f>IFERROR(VLOOKUP($H$2&amp;"_"&amp;$B148,HELPER,COLUMNS($B$12:AW148),0),"")</f>
        <v/>
      </c>
      <c r="AX148" s="197" t="str">
        <f t="shared" si="32"/>
        <v/>
      </c>
    </row>
    <row r="149" spans="1:50" x14ac:dyDescent="0.3">
      <c r="A149" s="37">
        <f t="shared" si="31"/>
        <v>0</v>
      </c>
      <c r="B149" s="210">
        <v>138</v>
      </c>
      <c r="C149" s="433" t="str">
        <f t="shared" si="33"/>
        <v/>
      </c>
      <c r="D149" s="279" t="str">
        <f>IFERROR(VLOOKUP($H$2&amp;"_"&amp;$B149,HELPER,COLUMNS($B$12:D149),0),"")</f>
        <v/>
      </c>
      <c r="E149" s="83" t="str">
        <f>IFERROR(VLOOKUP($H$2&amp;"_"&amp;$B149,HELPER,COLUMNS($B$12:E149),0),"")</f>
        <v/>
      </c>
      <c r="F149" s="83" t="str">
        <f>IFERROR(VLOOKUP($H$2&amp;"_"&amp;$B149,HELPER,COLUMNS($B$12:F149),0),"")</f>
        <v/>
      </c>
      <c r="G149" s="83" t="str">
        <f>IFERROR(VLOOKUP($H$2&amp;"_"&amp;$B149,HELPER,COLUMNS($B$12:G149),0),"")</f>
        <v/>
      </c>
      <c r="H149" s="83" t="str">
        <f>IFERROR(VLOOKUP($H$2&amp;"_"&amp;$B149,HELPER,COLUMNS($B$12:H149),0),"")</f>
        <v/>
      </c>
      <c r="I149" s="83" t="str">
        <f>IFERROR(VLOOKUP($H$2&amp;"_"&amp;$B149,HELPER,COLUMNS($B$12:I149),0),"")</f>
        <v/>
      </c>
      <c r="J149" s="83" t="str">
        <f>IFERROR(VLOOKUP($H$2&amp;"_"&amp;$B149,HELPER,COLUMNS($B$12:J149),0),"")</f>
        <v/>
      </c>
      <c r="K149" s="83" t="str">
        <f>IFERROR(VLOOKUP($H$2&amp;"_"&amp;$B149,HELPER,COLUMNS($B$12:K149),0),"")</f>
        <v/>
      </c>
      <c r="L149" s="83" t="str">
        <f>IFERROR(VLOOKUP($H$2&amp;"_"&amp;$B149,HELPER,COLUMNS($B$12:L149),0),"")</f>
        <v/>
      </c>
      <c r="M149" s="83" t="str">
        <f>IFERROR(VLOOKUP($H$2&amp;"_"&amp;$B149,HELPER,COLUMNS($B$12:M149),0),"")</f>
        <v/>
      </c>
      <c r="N149" s="83" t="str">
        <f>IFERROR(VLOOKUP($H$2&amp;"_"&amp;$B149,HELPER,COLUMNS($B$12:N149),0),"")</f>
        <v/>
      </c>
      <c r="O149" s="83" t="str">
        <f>IFERROR(VLOOKUP($H$2&amp;"_"&amp;$B149,HELPER,COLUMNS($B$12:O149),0),"")</f>
        <v/>
      </c>
      <c r="P149" s="83" t="str">
        <f>IFERROR(VLOOKUP($H$2&amp;"_"&amp;$B149,HELPER,COLUMNS($B$12:P149),0),"")</f>
        <v/>
      </c>
      <c r="Q149" s="83" t="str">
        <f>IFERROR(VLOOKUP($H$2&amp;"_"&amp;$B149,HELPER,COLUMNS($B$12:Q149),0),"")</f>
        <v/>
      </c>
      <c r="R149" s="83" t="str">
        <f>IFERROR(VLOOKUP($H$2&amp;"_"&amp;$B149,HELPER,COLUMNS($B$12:R149),0),"")</f>
        <v/>
      </c>
      <c r="S149" s="83" t="str">
        <f>IFERROR(VLOOKUP($H$2&amp;"_"&amp;$B149,HELPER,COLUMNS($B$12:S149),0),"")</f>
        <v/>
      </c>
      <c r="T149" s="83" t="str">
        <f>IFERROR(VLOOKUP($H$2&amp;"_"&amp;$B149,HELPER,COLUMNS($B$12:T149),0),"")</f>
        <v/>
      </c>
      <c r="U149" s="83" t="str">
        <f>IFERROR(VLOOKUP($H$2&amp;"_"&amp;$B149,HELPER,COLUMNS($B$12:U149),0),"")</f>
        <v/>
      </c>
      <c r="V149" s="83" t="str">
        <f>IFERROR(VLOOKUP($H$2&amp;"_"&amp;$B149,HELPER,COLUMNS($B$12:V149),0),"")</f>
        <v/>
      </c>
      <c r="W149" s="83" t="str">
        <f>IFERROR(VLOOKUP($H$2&amp;"_"&amp;$B149,HELPER,COLUMNS($B$12:W149),0),"")</f>
        <v/>
      </c>
      <c r="X149" s="83" t="str">
        <f>IFERROR(VLOOKUP($H$2&amp;"_"&amp;$B149,HELPER,COLUMNS($B$12:X149),0),"")</f>
        <v/>
      </c>
      <c r="Y149" s="83" t="str">
        <f>IFERROR(VLOOKUP($H$2&amp;"_"&amp;$B149,HELPER,COLUMNS($B$12:Y149),0),"")</f>
        <v/>
      </c>
      <c r="Z149" s="83" t="str">
        <f>IFERROR(VLOOKUP($H$2&amp;"_"&amp;$B149,HELPER,COLUMNS($B$12:Z149),0),"")</f>
        <v/>
      </c>
      <c r="AA149" s="83" t="str">
        <f>IFERROR(VLOOKUP($H$2&amp;"_"&amp;$B149,HELPER,COLUMNS($B$12:AA149),0),"")</f>
        <v/>
      </c>
      <c r="AB149" s="83" t="str">
        <f>IFERROR(VLOOKUP($H$2&amp;"_"&amp;$B149,HELPER,COLUMNS($B$12:AB149),0),"")</f>
        <v/>
      </c>
      <c r="AC149" s="83" t="str">
        <f>IFERROR(VLOOKUP($H$2&amp;"_"&amp;$B149,HELPER,COLUMNS($B$12:AC149),0),"")</f>
        <v/>
      </c>
      <c r="AD149" s="83" t="str">
        <f>IFERROR(VLOOKUP($H$2&amp;"_"&amp;$B149,HELPER,COLUMNS($B$12:AD149),0),"")</f>
        <v/>
      </c>
      <c r="AE149" s="83" t="str">
        <f>IFERROR(VLOOKUP($H$2&amp;"_"&amp;$B149,HELPER,COLUMNS($B$12:AE149),0),"")</f>
        <v/>
      </c>
      <c r="AF149" s="83" t="str">
        <f>IFERROR(VLOOKUP($H$2&amp;"_"&amp;$B149,HELPER,COLUMNS($B$12:AF149),0),"")</f>
        <v/>
      </c>
      <c r="AG149" s="83" t="str">
        <f>IFERROR(VLOOKUP($H$2&amp;"_"&amp;$B149,HELPER,COLUMNS($B$12:AG149),0),"")</f>
        <v/>
      </c>
      <c r="AH149" s="83" t="str">
        <f>IFERROR(VLOOKUP($H$2&amp;"_"&amp;$B149,HELPER,COLUMNS($B$12:AH149),0),"")</f>
        <v/>
      </c>
      <c r="AI149" s="83" t="str">
        <f>IFERROR(VLOOKUP($H$2&amp;"_"&amp;$B149,HELPER,COLUMNS($B$12:AI149),0),"")</f>
        <v/>
      </c>
      <c r="AJ149" s="83" t="str">
        <f>IFERROR(VLOOKUP($H$2&amp;"_"&amp;$B149,HELPER,COLUMNS($B$12:AJ149),0),"")</f>
        <v/>
      </c>
      <c r="AK149" s="83" t="str">
        <f>IFERROR(VLOOKUP($H$2&amp;"_"&amp;$B149,HELPER,COLUMNS($B$12:AK149),0),"")</f>
        <v/>
      </c>
      <c r="AL149" s="83" t="str">
        <f>IFERROR(VLOOKUP($H$2&amp;"_"&amp;$B149,HELPER,COLUMNS($B$12:AL149),0),"")</f>
        <v/>
      </c>
      <c r="AM149" s="83" t="str">
        <f>IFERROR(VLOOKUP($H$2&amp;"_"&amp;$B149,HELPER,COLUMNS($B$12:AM149),0),"")</f>
        <v/>
      </c>
      <c r="AN149" s="83" t="str">
        <f>IFERROR(VLOOKUP($H$2&amp;"_"&amp;$B149,HELPER,COLUMNS($B$12:AN149),0),"")</f>
        <v/>
      </c>
      <c r="AO149" s="83" t="str">
        <f>IFERROR(VLOOKUP($H$2&amp;"_"&amp;$B149,HELPER,COLUMNS($B$12:AO149),0),"")</f>
        <v/>
      </c>
      <c r="AP149" s="83" t="str">
        <f>IFERROR(VLOOKUP($H$2&amp;"_"&amp;$B149,HELPER,COLUMNS($B$12:AP149),0),"")</f>
        <v/>
      </c>
      <c r="AQ149" s="83" t="str">
        <f>IFERROR(VLOOKUP($H$2&amp;"_"&amp;$B149,HELPER,COLUMNS($B$12:AQ149),0),"")</f>
        <v/>
      </c>
      <c r="AR149" s="83" t="str">
        <f>IFERROR(VLOOKUP($H$2&amp;"_"&amp;$B149,HELPER,COLUMNS($B$12:AR149),0),"")</f>
        <v/>
      </c>
      <c r="AS149" s="83" t="str">
        <f>IFERROR(VLOOKUP($H$2&amp;"_"&amp;$B149,HELPER,COLUMNS($B$12:AS149),0),"")</f>
        <v/>
      </c>
      <c r="AT149" s="83" t="str">
        <f>IFERROR(VLOOKUP($H$2&amp;"_"&amp;$B149,HELPER,COLUMNS($B$12:AT149),0),"")</f>
        <v/>
      </c>
      <c r="AU149" s="83" t="str">
        <f>IFERROR(VLOOKUP($H$2&amp;"_"&amp;$B149,HELPER,COLUMNS($B$12:AU149),0),"")</f>
        <v/>
      </c>
      <c r="AV149" s="83" t="str">
        <f>IFERROR(VLOOKUP($H$2&amp;"_"&amp;$B149,HELPER,COLUMNS($B$12:AV149),0),"")</f>
        <v/>
      </c>
      <c r="AW149" s="83" t="str">
        <f>IFERROR(VLOOKUP($H$2&amp;"_"&amp;$B149,HELPER,COLUMNS($B$12:AW149),0),"")</f>
        <v/>
      </c>
      <c r="AX149" s="197" t="str">
        <f t="shared" si="32"/>
        <v/>
      </c>
    </row>
    <row r="150" spans="1:50" x14ac:dyDescent="0.3">
      <c r="A150" s="37">
        <f t="shared" si="31"/>
        <v>0</v>
      </c>
      <c r="B150" s="210">
        <v>139</v>
      </c>
      <c r="C150" s="433" t="str">
        <f t="shared" si="33"/>
        <v/>
      </c>
      <c r="D150" s="279" t="str">
        <f>IFERROR(VLOOKUP($H$2&amp;"_"&amp;$B150,HELPER,COLUMNS($B$12:D150),0),"")</f>
        <v/>
      </c>
      <c r="E150" s="83" t="str">
        <f>IFERROR(VLOOKUP($H$2&amp;"_"&amp;$B150,HELPER,COLUMNS($B$12:E150),0),"")</f>
        <v/>
      </c>
      <c r="F150" s="83" t="str">
        <f>IFERROR(VLOOKUP($H$2&amp;"_"&amp;$B150,HELPER,COLUMNS($B$12:F150),0),"")</f>
        <v/>
      </c>
      <c r="G150" s="83" t="str">
        <f>IFERROR(VLOOKUP($H$2&amp;"_"&amp;$B150,HELPER,COLUMNS($B$12:G150),0),"")</f>
        <v/>
      </c>
      <c r="H150" s="83" t="str">
        <f>IFERROR(VLOOKUP($H$2&amp;"_"&amp;$B150,HELPER,COLUMNS($B$12:H150),0),"")</f>
        <v/>
      </c>
      <c r="I150" s="83" t="str">
        <f>IFERROR(VLOOKUP($H$2&amp;"_"&amp;$B150,HELPER,COLUMNS($B$12:I150),0),"")</f>
        <v/>
      </c>
      <c r="J150" s="83" t="str">
        <f>IFERROR(VLOOKUP($H$2&amp;"_"&amp;$B150,HELPER,COLUMNS($B$12:J150),0),"")</f>
        <v/>
      </c>
      <c r="K150" s="83" t="str">
        <f>IFERROR(VLOOKUP($H$2&amp;"_"&amp;$B150,HELPER,COLUMNS($B$12:K150),0),"")</f>
        <v/>
      </c>
      <c r="L150" s="83" t="str">
        <f>IFERROR(VLOOKUP($H$2&amp;"_"&amp;$B150,HELPER,COLUMNS($B$12:L150),0),"")</f>
        <v/>
      </c>
      <c r="M150" s="83" t="str">
        <f>IFERROR(VLOOKUP($H$2&amp;"_"&amp;$B150,HELPER,COLUMNS($B$12:M150),0),"")</f>
        <v/>
      </c>
      <c r="N150" s="83" t="str">
        <f>IFERROR(VLOOKUP($H$2&amp;"_"&amp;$B150,HELPER,COLUMNS($B$12:N150),0),"")</f>
        <v/>
      </c>
      <c r="O150" s="83" t="str">
        <f>IFERROR(VLOOKUP($H$2&amp;"_"&amp;$B150,HELPER,COLUMNS($B$12:O150),0),"")</f>
        <v/>
      </c>
      <c r="P150" s="83" t="str">
        <f>IFERROR(VLOOKUP($H$2&amp;"_"&amp;$B150,HELPER,COLUMNS($B$12:P150),0),"")</f>
        <v/>
      </c>
      <c r="Q150" s="83" t="str">
        <f>IFERROR(VLOOKUP($H$2&amp;"_"&amp;$B150,HELPER,COLUMNS($B$12:Q150),0),"")</f>
        <v/>
      </c>
      <c r="R150" s="83" t="str">
        <f>IFERROR(VLOOKUP($H$2&amp;"_"&amp;$B150,HELPER,COLUMNS($B$12:R150),0),"")</f>
        <v/>
      </c>
      <c r="S150" s="83" t="str">
        <f>IFERROR(VLOOKUP($H$2&amp;"_"&amp;$B150,HELPER,COLUMNS($B$12:S150),0),"")</f>
        <v/>
      </c>
      <c r="T150" s="83" t="str">
        <f>IFERROR(VLOOKUP($H$2&amp;"_"&amp;$B150,HELPER,COLUMNS($B$12:T150),0),"")</f>
        <v/>
      </c>
      <c r="U150" s="83" t="str">
        <f>IFERROR(VLOOKUP($H$2&amp;"_"&amp;$B150,HELPER,COLUMNS($B$12:U150),0),"")</f>
        <v/>
      </c>
      <c r="V150" s="83" t="str">
        <f>IFERROR(VLOOKUP($H$2&amp;"_"&amp;$B150,HELPER,COLUMNS($B$12:V150),0),"")</f>
        <v/>
      </c>
      <c r="W150" s="83" t="str">
        <f>IFERROR(VLOOKUP($H$2&amp;"_"&amp;$B150,HELPER,COLUMNS($B$12:W150),0),"")</f>
        <v/>
      </c>
      <c r="X150" s="83" t="str">
        <f>IFERROR(VLOOKUP($H$2&amp;"_"&amp;$B150,HELPER,COLUMNS($B$12:X150),0),"")</f>
        <v/>
      </c>
      <c r="Y150" s="83" t="str">
        <f>IFERROR(VLOOKUP($H$2&amp;"_"&amp;$B150,HELPER,COLUMNS($B$12:Y150),0),"")</f>
        <v/>
      </c>
      <c r="Z150" s="83" t="str">
        <f>IFERROR(VLOOKUP($H$2&amp;"_"&amp;$B150,HELPER,COLUMNS($B$12:Z150),0),"")</f>
        <v/>
      </c>
      <c r="AA150" s="83" t="str">
        <f>IFERROR(VLOOKUP($H$2&amp;"_"&amp;$B150,HELPER,COLUMNS($B$12:AA150),0),"")</f>
        <v/>
      </c>
      <c r="AB150" s="83" t="str">
        <f>IFERROR(VLOOKUP($H$2&amp;"_"&amp;$B150,HELPER,COLUMNS($B$12:AB150),0),"")</f>
        <v/>
      </c>
      <c r="AC150" s="83" t="str">
        <f>IFERROR(VLOOKUP($H$2&amp;"_"&amp;$B150,HELPER,COLUMNS($B$12:AC150),0),"")</f>
        <v/>
      </c>
      <c r="AD150" s="83" t="str">
        <f>IFERROR(VLOOKUP($H$2&amp;"_"&amp;$B150,HELPER,COLUMNS($B$12:AD150),0),"")</f>
        <v/>
      </c>
      <c r="AE150" s="83" t="str">
        <f>IFERROR(VLOOKUP($H$2&amp;"_"&amp;$B150,HELPER,COLUMNS($B$12:AE150),0),"")</f>
        <v/>
      </c>
      <c r="AF150" s="83" t="str">
        <f>IFERROR(VLOOKUP($H$2&amp;"_"&amp;$B150,HELPER,COLUMNS($B$12:AF150),0),"")</f>
        <v/>
      </c>
      <c r="AG150" s="83" t="str">
        <f>IFERROR(VLOOKUP($H$2&amp;"_"&amp;$B150,HELPER,COLUMNS($B$12:AG150),0),"")</f>
        <v/>
      </c>
      <c r="AH150" s="83" t="str">
        <f>IFERROR(VLOOKUP($H$2&amp;"_"&amp;$B150,HELPER,COLUMNS($B$12:AH150),0),"")</f>
        <v/>
      </c>
      <c r="AI150" s="83" t="str">
        <f>IFERROR(VLOOKUP($H$2&amp;"_"&amp;$B150,HELPER,COLUMNS($B$12:AI150),0),"")</f>
        <v/>
      </c>
      <c r="AJ150" s="83" t="str">
        <f>IFERROR(VLOOKUP($H$2&amp;"_"&amp;$B150,HELPER,COLUMNS($B$12:AJ150),0),"")</f>
        <v/>
      </c>
      <c r="AK150" s="83" t="str">
        <f>IFERROR(VLOOKUP($H$2&amp;"_"&amp;$B150,HELPER,COLUMNS($B$12:AK150),0),"")</f>
        <v/>
      </c>
      <c r="AL150" s="83" t="str">
        <f>IFERROR(VLOOKUP($H$2&amp;"_"&amp;$B150,HELPER,COLUMNS($B$12:AL150),0),"")</f>
        <v/>
      </c>
      <c r="AM150" s="83" t="str">
        <f>IFERROR(VLOOKUP($H$2&amp;"_"&amp;$B150,HELPER,COLUMNS($B$12:AM150),0),"")</f>
        <v/>
      </c>
      <c r="AN150" s="83" t="str">
        <f>IFERROR(VLOOKUP($H$2&amp;"_"&amp;$B150,HELPER,COLUMNS($B$12:AN150),0),"")</f>
        <v/>
      </c>
      <c r="AO150" s="83" t="str">
        <f>IFERROR(VLOOKUP($H$2&amp;"_"&amp;$B150,HELPER,COLUMNS($B$12:AO150),0),"")</f>
        <v/>
      </c>
      <c r="AP150" s="83" t="str">
        <f>IFERROR(VLOOKUP($H$2&amp;"_"&amp;$B150,HELPER,COLUMNS($B$12:AP150),0),"")</f>
        <v/>
      </c>
      <c r="AQ150" s="83" t="str">
        <f>IFERROR(VLOOKUP($H$2&amp;"_"&amp;$B150,HELPER,COLUMNS($B$12:AQ150),0),"")</f>
        <v/>
      </c>
      <c r="AR150" s="83" t="str">
        <f>IFERROR(VLOOKUP($H$2&amp;"_"&amp;$B150,HELPER,COLUMNS($B$12:AR150),0),"")</f>
        <v/>
      </c>
      <c r="AS150" s="83" t="str">
        <f>IFERROR(VLOOKUP($H$2&amp;"_"&amp;$B150,HELPER,COLUMNS($B$12:AS150),0),"")</f>
        <v/>
      </c>
      <c r="AT150" s="83" t="str">
        <f>IFERROR(VLOOKUP($H$2&amp;"_"&amp;$B150,HELPER,COLUMNS($B$12:AT150),0),"")</f>
        <v/>
      </c>
      <c r="AU150" s="83" t="str">
        <f>IFERROR(VLOOKUP($H$2&amp;"_"&amp;$B150,HELPER,COLUMNS($B$12:AU150),0),"")</f>
        <v/>
      </c>
      <c r="AV150" s="83" t="str">
        <f>IFERROR(VLOOKUP($H$2&amp;"_"&amp;$B150,HELPER,COLUMNS($B$12:AV150),0),"")</f>
        <v/>
      </c>
      <c r="AW150" s="83" t="str">
        <f>IFERROR(VLOOKUP($H$2&amp;"_"&amp;$B150,HELPER,COLUMNS($B$12:AW150),0),"")</f>
        <v/>
      </c>
      <c r="AX150" s="197" t="str">
        <f t="shared" si="32"/>
        <v/>
      </c>
    </row>
    <row r="151" spans="1:50" x14ac:dyDescent="0.3">
      <c r="A151" s="37">
        <f t="shared" si="31"/>
        <v>0</v>
      </c>
      <c r="B151" s="210">
        <v>140</v>
      </c>
      <c r="C151" s="433" t="str">
        <f t="shared" si="33"/>
        <v/>
      </c>
      <c r="D151" s="279" t="str">
        <f>IFERROR(VLOOKUP($H$2&amp;"_"&amp;$B151,HELPER,COLUMNS($B$12:D151),0),"")</f>
        <v/>
      </c>
      <c r="E151" s="83" t="str">
        <f>IFERROR(VLOOKUP($H$2&amp;"_"&amp;$B151,HELPER,COLUMNS($B$12:E151),0),"")</f>
        <v/>
      </c>
      <c r="F151" s="83" t="str">
        <f>IFERROR(VLOOKUP($H$2&amp;"_"&amp;$B151,HELPER,COLUMNS($B$12:F151),0),"")</f>
        <v/>
      </c>
      <c r="G151" s="83" t="str">
        <f>IFERROR(VLOOKUP($H$2&amp;"_"&amp;$B151,HELPER,COLUMNS($B$12:G151),0),"")</f>
        <v/>
      </c>
      <c r="H151" s="83" t="str">
        <f>IFERROR(VLOOKUP($H$2&amp;"_"&amp;$B151,HELPER,COLUMNS($B$12:H151),0),"")</f>
        <v/>
      </c>
      <c r="I151" s="83" t="str">
        <f>IFERROR(VLOOKUP($H$2&amp;"_"&amp;$B151,HELPER,COLUMNS($B$12:I151),0),"")</f>
        <v/>
      </c>
      <c r="J151" s="83" t="str">
        <f>IFERROR(VLOOKUP($H$2&amp;"_"&amp;$B151,HELPER,COLUMNS($B$12:J151),0),"")</f>
        <v/>
      </c>
      <c r="K151" s="83" t="str">
        <f>IFERROR(VLOOKUP($H$2&amp;"_"&amp;$B151,HELPER,COLUMNS($B$12:K151),0),"")</f>
        <v/>
      </c>
      <c r="L151" s="83" t="str">
        <f>IFERROR(VLOOKUP($H$2&amp;"_"&amp;$B151,HELPER,COLUMNS($B$12:L151),0),"")</f>
        <v/>
      </c>
      <c r="M151" s="83" t="str">
        <f>IFERROR(VLOOKUP($H$2&amp;"_"&amp;$B151,HELPER,COLUMNS($B$12:M151),0),"")</f>
        <v/>
      </c>
      <c r="N151" s="83" t="str">
        <f>IFERROR(VLOOKUP($H$2&amp;"_"&amp;$B151,HELPER,COLUMNS($B$12:N151),0),"")</f>
        <v/>
      </c>
      <c r="O151" s="83" t="str">
        <f>IFERROR(VLOOKUP($H$2&amp;"_"&amp;$B151,HELPER,COLUMNS($B$12:O151),0),"")</f>
        <v/>
      </c>
      <c r="P151" s="83" t="str">
        <f>IFERROR(VLOOKUP($H$2&amp;"_"&amp;$B151,HELPER,COLUMNS($B$12:P151),0),"")</f>
        <v/>
      </c>
      <c r="Q151" s="83" t="str">
        <f>IFERROR(VLOOKUP($H$2&amp;"_"&amp;$B151,HELPER,COLUMNS($B$12:Q151),0),"")</f>
        <v/>
      </c>
      <c r="R151" s="83" t="str">
        <f>IFERROR(VLOOKUP($H$2&amp;"_"&amp;$B151,HELPER,COLUMNS($B$12:R151),0),"")</f>
        <v/>
      </c>
      <c r="S151" s="83" t="str">
        <f>IFERROR(VLOOKUP($H$2&amp;"_"&amp;$B151,HELPER,COLUMNS($B$12:S151),0),"")</f>
        <v/>
      </c>
      <c r="T151" s="83" t="str">
        <f>IFERROR(VLOOKUP($H$2&amp;"_"&amp;$B151,HELPER,COLUMNS($B$12:T151),0),"")</f>
        <v/>
      </c>
      <c r="U151" s="83" t="str">
        <f>IFERROR(VLOOKUP($H$2&amp;"_"&amp;$B151,HELPER,COLUMNS($B$12:U151),0),"")</f>
        <v/>
      </c>
      <c r="V151" s="83" t="str">
        <f>IFERROR(VLOOKUP($H$2&amp;"_"&amp;$B151,HELPER,COLUMNS($B$12:V151),0),"")</f>
        <v/>
      </c>
      <c r="W151" s="83" t="str">
        <f>IFERROR(VLOOKUP($H$2&amp;"_"&amp;$B151,HELPER,COLUMNS($B$12:W151),0),"")</f>
        <v/>
      </c>
      <c r="X151" s="83" t="str">
        <f>IFERROR(VLOOKUP($H$2&amp;"_"&amp;$B151,HELPER,COLUMNS($B$12:X151),0),"")</f>
        <v/>
      </c>
      <c r="Y151" s="83" t="str">
        <f>IFERROR(VLOOKUP($H$2&amp;"_"&amp;$B151,HELPER,COLUMNS($B$12:Y151),0),"")</f>
        <v/>
      </c>
      <c r="Z151" s="83" t="str">
        <f>IFERROR(VLOOKUP($H$2&amp;"_"&amp;$B151,HELPER,COLUMNS($B$12:Z151),0),"")</f>
        <v/>
      </c>
      <c r="AA151" s="83" t="str">
        <f>IFERROR(VLOOKUP($H$2&amp;"_"&amp;$B151,HELPER,COLUMNS($B$12:AA151),0),"")</f>
        <v/>
      </c>
      <c r="AB151" s="83" t="str">
        <f>IFERROR(VLOOKUP($H$2&amp;"_"&amp;$B151,HELPER,COLUMNS($B$12:AB151),0),"")</f>
        <v/>
      </c>
      <c r="AC151" s="83" t="str">
        <f>IFERROR(VLOOKUP($H$2&amp;"_"&amp;$B151,HELPER,COLUMNS($B$12:AC151),0),"")</f>
        <v/>
      </c>
      <c r="AD151" s="83" t="str">
        <f>IFERROR(VLOOKUP($H$2&amp;"_"&amp;$B151,HELPER,COLUMNS($B$12:AD151),0),"")</f>
        <v/>
      </c>
      <c r="AE151" s="83" t="str">
        <f>IFERROR(VLOOKUP($H$2&amp;"_"&amp;$B151,HELPER,COLUMNS($B$12:AE151),0),"")</f>
        <v/>
      </c>
      <c r="AF151" s="83" t="str">
        <f>IFERROR(VLOOKUP($H$2&amp;"_"&amp;$B151,HELPER,COLUMNS($B$12:AF151),0),"")</f>
        <v/>
      </c>
      <c r="AG151" s="83" t="str">
        <f>IFERROR(VLOOKUP($H$2&amp;"_"&amp;$B151,HELPER,COLUMNS($B$12:AG151),0),"")</f>
        <v/>
      </c>
      <c r="AH151" s="83" t="str">
        <f>IFERROR(VLOOKUP($H$2&amp;"_"&amp;$B151,HELPER,COLUMNS($B$12:AH151),0),"")</f>
        <v/>
      </c>
      <c r="AI151" s="83" t="str">
        <f>IFERROR(VLOOKUP($H$2&amp;"_"&amp;$B151,HELPER,COLUMNS($B$12:AI151),0),"")</f>
        <v/>
      </c>
      <c r="AJ151" s="83" t="str">
        <f>IFERROR(VLOOKUP($H$2&amp;"_"&amp;$B151,HELPER,COLUMNS($B$12:AJ151),0),"")</f>
        <v/>
      </c>
      <c r="AK151" s="83" t="str">
        <f>IFERROR(VLOOKUP($H$2&amp;"_"&amp;$B151,HELPER,COLUMNS($B$12:AK151),0),"")</f>
        <v/>
      </c>
      <c r="AL151" s="83" t="str">
        <f>IFERROR(VLOOKUP($H$2&amp;"_"&amp;$B151,HELPER,COLUMNS($B$12:AL151),0),"")</f>
        <v/>
      </c>
      <c r="AM151" s="83" t="str">
        <f>IFERROR(VLOOKUP($H$2&amp;"_"&amp;$B151,HELPER,COLUMNS($B$12:AM151),0),"")</f>
        <v/>
      </c>
      <c r="AN151" s="83" t="str">
        <f>IFERROR(VLOOKUP($H$2&amp;"_"&amp;$B151,HELPER,COLUMNS($B$12:AN151),0),"")</f>
        <v/>
      </c>
      <c r="AO151" s="83" t="str">
        <f>IFERROR(VLOOKUP($H$2&amp;"_"&amp;$B151,HELPER,COLUMNS($B$12:AO151),0),"")</f>
        <v/>
      </c>
      <c r="AP151" s="83" t="str">
        <f>IFERROR(VLOOKUP($H$2&amp;"_"&amp;$B151,HELPER,COLUMNS($B$12:AP151),0),"")</f>
        <v/>
      </c>
      <c r="AQ151" s="83" t="str">
        <f>IFERROR(VLOOKUP($H$2&amp;"_"&amp;$B151,HELPER,COLUMNS($B$12:AQ151),0),"")</f>
        <v/>
      </c>
      <c r="AR151" s="83" t="str">
        <f>IFERROR(VLOOKUP($H$2&amp;"_"&amp;$B151,HELPER,COLUMNS($B$12:AR151),0),"")</f>
        <v/>
      </c>
      <c r="AS151" s="83" t="str">
        <f>IFERROR(VLOOKUP($H$2&amp;"_"&amp;$B151,HELPER,COLUMNS($B$12:AS151),0),"")</f>
        <v/>
      </c>
      <c r="AT151" s="83" t="str">
        <f>IFERROR(VLOOKUP($H$2&amp;"_"&amp;$B151,HELPER,COLUMNS($B$12:AT151),0),"")</f>
        <v/>
      </c>
      <c r="AU151" s="83" t="str">
        <f>IFERROR(VLOOKUP($H$2&amp;"_"&amp;$B151,HELPER,COLUMNS($B$12:AU151),0),"")</f>
        <v/>
      </c>
      <c r="AV151" s="83" t="str">
        <f>IFERROR(VLOOKUP($H$2&amp;"_"&amp;$B151,HELPER,COLUMNS($B$12:AV151),0),"")</f>
        <v/>
      </c>
      <c r="AW151" s="83" t="str">
        <f>IFERROR(VLOOKUP($H$2&amp;"_"&amp;$B151,HELPER,COLUMNS($B$12:AW151),0),"")</f>
        <v/>
      </c>
      <c r="AX151" s="197" t="str">
        <f t="shared" si="32"/>
        <v/>
      </c>
    </row>
    <row r="152" spans="1:50" x14ac:dyDescent="0.3">
      <c r="A152" s="37">
        <f t="shared" si="31"/>
        <v>0</v>
      </c>
      <c r="B152" s="210">
        <v>141</v>
      </c>
      <c r="C152" s="433" t="str">
        <f t="shared" si="33"/>
        <v/>
      </c>
      <c r="D152" s="279" t="str">
        <f>IFERROR(VLOOKUP($H$2&amp;"_"&amp;$B152,HELPER,COLUMNS($B$12:D152),0),"")</f>
        <v/>
      </c>
      <c r="E152" s="83" t="str">
        <f>IFERROR(VLOOKUP($H$2&amp;"_"&amp;$B152,HELPER,COLUMNS($B$12:E152),0),"")</f>
        <v/>
      </c>
      <c r="F152" s="83" t="str">
        <f>IFERROR(VLOOKUP($H$2&amp;"_"&amp;$B152,HELPER,COLUMNS($B$12:F152),0),"")</f>
        <v/>
      </c>
      <c r="G152" s="83" t="str">
        <f>IFERROR(VLOOKUP($H$2&amp;"_"&amp;$B152,HELPER,COLUMNS($B$12:G152),0),"")</f>
        <v/>
      </c>
      <c r="H152" s="83" t="str">
        <f>IFERROR(VLOOKUP($H$2&amp;"_"&amp;$B152,HELPER,COLUMNS($B$12:H152),0),"")</f>
        <v/>
      </c>
      <c r="I152" s="83" t="str">
        <f>IFERROR(VLOOKUP($H$2&amp;"_"&amp;$B152,HELPER,COLUMNS($B$12:I152),0),"")</f>
        <v/>
      </c>
      <c r="J152" s="83" t="str">
        <f>IFERROR(VLOOKUP($H$2&amp;"_"&amp;$B152,HELPER,COLUMNS($B$12:J152),0),"")</f>
        <v/>
      </c>
      <c r="K152" s="83" t="str">
        <f>IFERROR(VLOOKUP($H$2&amp;"_"&amp;$B152,HELPER,COLUMNS($B$12:K152),0),"")</f>
        <v/>
      </c>
      <c r="L152" s="83" t="str">
        <f>IFERROR(VLOOKUP($H$2&amp;"_"&amp;$B152,HELPER,COLUMNS($B$12:L152),0),"")</f>
        <v/>
      </c>
      <c r="M152" s="83" t="str">
        <f>IFERROR(VLOOKUP($H$2&amp;"_"&amp;$B152,HELPER,COLUMNS($B$12:M152),0),"")</f>
        <v/>
      </c>
      <c r="N152" s="83" t="str">
        <f>IFERROR(VLOOKUP($H$2&amp;"_"&amp;$B152,HELPER,COLUMNS($B$12:N152),0),"")</f>
        <v/>
      </c>
      <c r="O152" s="83" t="str">
        <f>IFERROR(VLOOKUP($H$2&amp;"_"&amp;$B152,HELPER,COLUMNS($B$12:O152),0),"")</f>
        <v/>
      </c>
      <c r="P152" s="83" t="str">
        <f>IFERROR(VLOOKUP($H$2&amp;"_"&amp;$B152,HELPER,COLUMNS($B$12:P152),0),"")</f>
        <v/>
      </c>
      <c r="Q152" s="83" t="str">
        <f>IFERROR(VLOOKUP($H$2&amp;"_"&amp;$B152,HELPER,COLUMNS($B$12:Q152),0),"")</f>
        <v/>
      </c>
      <c r="R152" s="83" t="str">
        <f>IFERROR(VLOOKUP($H$2&amp;"_"&amp;$B152,HELPER,COLUMNS($B$12:R152),0),"")</f>
        <v/>
      </c>
      <c r="S152" s="83" t="str">
        <f>IFERROR(VLOOKUP($H$2&amp;"_"&amp;$B152,HELPER,COLUMNS($B$12:S152),0),"")</f>
        <v/>
      </c>
      <c r="T152" s="83" t="str">
        <f>IFERROR(VLOOKUP($H$2&amp;"_"&amp;$B152,HELPER,COLUMNS($B$12:T152),0),"")</f>
        <v/>
      </c>
      <c r="U152" s="83" t="str">
        <f>IFERROR(VLOOKUP($H$2&amp;"_"&amp;$B152,HELPER,COLUMNS($B$12:U152),0),"")</f>
        <v/>
      </c>
      <c r="V152" s="83" t="str">
        <f>IFERROR(VLOOKUP($H$2&amp;"_"&amp;$B152,HELPER,COLUMNS($B$12:V152),0),"")</f>
        <v/>
      </c>
      <c r="W152" s="83" t="str">
        <f>IFERROR(VLOOKUP($H$2&amp;"_"&amp;$B152,HELPER,COLUMNS($B$12:W152),0),"")</f>
        <v/>
      </c>
      <c r="X152" s="83" t="str">
        <f>IFERROR(VLOOKUP($H$2&amp;"_"&amp;$B152,HELPER,COLUMNS($B$12:X152),0),"")</f>
        <v/>
      </c>
      <c r="Y152" s="83" t="str">
        <f>IFERROR(VLOOKUP($H$2&amp;"_"&amp;$B152,HELPER,COLUMNS($B$12:Y152),0),"")</f>
        <v/>
      </c>
      <c r="Z152" s="83" t="str">
        <f>IFERROR(VLOOKUP($H$2&amp;"_"&amp;$B152,HELPER,COLUMNS($B$12:Z152),0),"")</f>
        <v/>
      </c>
      <c r="AA152" s="83" t="str">
        <f>IFERROR(VLOOKUP($H$2&amp;"_"&amp;$B152,HELPER,COLUMNS($B$12:AA152),0),"")</f>
        <v/>
      </c>
      <c r="AB152" s="83" t="str">
        <f>IFERROR(VLOOKUP($H$2&amp;"_"&amp;$B152,HELPER,COLUMNS($B$12:AB152),0),"")</f>
        <v/>
      </c>
      <c r="AC152" s="83" t="str">
        <f>IFERROR(VLOOKUP($H$2&amp;"_"&amp;$B152,HELPER,COLUMNS($B$12:AC152),0),"")</f>
        <v/>
      </c>
      <c r="AD152" s="83" t="str">
        <f>IFERROR(VLOOKUP($H$2&amp;"_"&amp;$B152,HELPER,COLUMNS($B$12:AD152),0),"")</f>
        <v/>
      </c>
      <c r="AE152" s="83" t="str">
        <f>IFERROR(VLOOKUP($H$2&amp;"_"&amp;$B152,HELPER,COLUMNS($B$12:AE152),0),"")</f>
        <v/>
      </c>
      <c r="AF152" s="83" t="str">
        <f>IFERROR(VLOOKUP($H$2&amp;"_"&amp;$B152,HELPER,COLUMNS($B$12:AF152),0),"")</f>
        <v/>
      </c>
      <c r="AG152" s="83" t="str">
        <f>IFERROR(VLOOKUP($H$2&amp;"_"&amp;$B152,HELPER,COLUMNS($B$12:AG152),0),"")</f>
        <v/>
      </c>
      <c r="AH152" s="83" t="str">
        <f>IFERROR(VLOOKUP($H$2&amp;"_"&amp;$B152,HELPER,COLUMNS($B$12:AH152),0),"")</f>
        <v/>
      </c>
      <c r="AI152" s="83" t="str">
        <f>IFERROR(VLOOKUP($H$2&amp;"_"&amp;$B152,HELPER,COLUMNS($B$12:AI152),0),"")</f>
        <v/>
      </c>
      <c r="AJ152" s="83" t="str">
        <f>IFERROR(VLOOKUP($H$2&amp;"_"&amp;$B152,HELPER,COLUMNS($B$12:AJ152),0),"")</f>
        <v/>
      </c>
      <c r="AK152" s="83" t="str">
        <f>IFERROR(VLOOKUP($H$2&amp;"_"&amp;$B152,HELPER,COLUMNS($B$12:AK152),0),"")</f>
        <v/>
      </c>
      <c r="AL152" s="83" t="str">
        <f>IFERROR(VLOOKUP($H$2&amp;"_"&amp;$B152,HELPER,COLUMNS($B$12:AL152),0),"")</f>
        <v/>
      </c>
      <c r="AM152" s="83" t="str">
        <f>IFERROR(VLOOKUP($H$2&amp;"_"&amp;$B152,HELPER,COLUMNS($B$12:AM152),0),"")</f>
        <v/>
      </c>
      <c r="AN152" s="83" t="str">
        <f>IFERROR(VLOOKUP($H$2&amp;"_"&amp;$B152,HELPER,COLUMNS($B$12:AN152),0),"")</f>
        <v/>
      </c>
      <c r="AO152" s="83" t="str">
        <f>IFERROR(VLOOKUP($H$2&amp;"_"&amp;$B152,HELPER,COLUMNS($B$12:AO152),0),"")</f>
        <v/>
      </c>
      <c r="AP152" s="83" t="str">
        <f>IFERROR(VLOOKUP($H$2&amp;"_"&amp;$B152,HELPER,COLUMNS($B$12:AP152),0),"")</f>
        <v/>
      </c>
      <c r="AQ152" s="83" t="str">
        <f>IFERROR(VLOOKUP($H$2&amp;"_"&amp;$B152,HELPER,COLUMNS($B$12:AQ152),0),"")</f>
        <v/>
      </c>
      <c r="AR152" s="83" t="str">
        <f>IFERROR(VLOOKUP($H$2&amp;"_"&amp;$B152,HELPER,COLUMNS($B$12:AR152),0),"")</f>
        <v/>
      </c>
      <c r="AS152" s="83" t="str">
        <f>IFERROR(VLOOKUP($H$2&amp;"_"&amp;$B152,HELPER,COLUMNS($B$12:AS152),0),"")</f>
        <v/>
      </c>
      <c r="AT152" s="83" t="str">
        <f>IFERROR(VLOOKUP($H$2&amp;"_"&amp;$B152,HELPER,COLUMNS($B$12:AT152),0),"")</f>
        <v/>
      </c>
      <c r="AU152" s="83" t="str">
        <f>IFERROR(VLOOKUP($H$2&amp;"_"&amp;$B152,HELPER,COLUMNS($B$12:AU152),0),"")</f>
        <v/>
      </c>
      <c r="AV152" s="83" t="str">
        <f>IFERROR(VLOOKUP($H$2&amp;"_"&amp;$B152,HELPER,COLUMNS($B$12:AV152),0),"")</f>
        <v/>
      </c>
      <c r="AW152" s="83" t="str">
        <f>IFERROR(VLOOKUP($H$2&amp;"_"&amp;$B152,HELPER,COLUMNS($B$12:AW152),0),"")</f>
        <v/>
      </c>
      <c r="AX152" s="197" t="str">
        <f t="shared" si="32"/>
        <v/>
      </c>
    </row>
    <row r="153" spans="1:50" x14ac:dyDescent="0.3">
      <c r="A153" s="37">
        <f t="shared" si="31"/>
        <v>0</v>
      </c>
      <c r="B153" s="210">
        <v>142</v>
      </c>
      <c r="C153" s="433" t="str">
        <f t="shared" si="33"/>
        <v/>
      </c>
      <c r="D153" s="279" t="str">
        <f>IFERROR(VLOOKUP($H$2&amp;"_"&amp;$B153,HELPER,COLUMNS($B$12:D153),0),"")</f>
        <v/>
      </c>
      <c r="E153" s="83" t="str">
        <f>IFERROR(VLOOKUP($H$2&amp;"_"&amp;$B153,HELPER,COLUMNS($B$12:E153),0),"")</f>
        <v/>
      </c>
      <c r="F153" s="83" t="str">
        <f>IFERROR(VLOOKUP($H$2&amp;"_"&amp;$B153,HELPER,COLUMNS($B$12:F153),0),"")</f>
        <v/>
      </c>
      <c r="G153" s="83" t="str">
        <f>IFERROR(VLOOKUP($H$2&amp;"_"&amp;$B153,HELPER,COLUMNS($B$12:G153),0),"")</f>
        <v/>
      </c>
      <c r="H153" s="83" t="str">
        <f>IFERROR(VLOOKUP($H$2&amp;"_"&amp;$B153,HELPER,COLUMNS($B$12:H153),0),"")</f>
        <v/>
      </c>
      <c r="I153" s="83" t="str">
        <f>IFERROR(VLOOKUP($H$2&amp;"_"&amp;$B153,HELPER,COLUMNS($B$12:I153),0),"")</f>
        <v/>
      </c>
      <c r="J153" s="83" t="str">
        <f>IFERROR(VLOOKUP($H$2&amp;"_"&amp;$B153,HELPER,COLUMNS($B$12:J153),0),"")</f>
        <v/>
      </c>
      <c r="K153" s="83" t="str">
        <f>IFERROR(VLOOKUP($H$2&amp;"_"&amp;$B153,HELPER,COLUMNS($B$12:K153),0),"")</f>
        <v/>
      </c>
      <c r="L153" s="83" t="str">
        <f>IFERROR(VLOOKUP($H$2&amp;"_"&amp;$B153,HELPER,COLUMNS($B$12:L153),0),"")</f>
        <v/>
      </c>
      <c r="M153" s="83" t="str">
        <f>IFERROR(VLOOKUP($H$2&amp;"_"&amp;$B153,HELPER,COLUMNS($B$12:M153),0),"")</f>
        <v/>
      </c>
      <c r="N153" s="83" t="str">
        <f>IFERROR(VLOOKUP($H$2&amp;"_"&amp;$B153,HELPER,COLUMNS($B$12:N153),0),"")</f>
        <v/>
      </c>
      <c r="O153" s="83" t="str">
        <f>IFERROR(VLOOKUP($H$2&amp;"_"&amp;$B153,HELPER,COLUMNS($B$12:O153),0),"")</f>
        <v/>
      </c>
      <c r="P153" s="83" t="str">
        <f>IFERROR(VLOOKUP($H$2&amp;"_"&amp;$B153,HELPER,COLUMNS($B$12:P153),0),"")</f>
        <v/>
      </c>
      <c r="Q153" s="83" t="str">
        <f>IFERROR(VLOOKUP($H$2&amp;"_"&amp;$B153,HELPER,COLUMNS($B$12:Q153),0),"")</f>
        <v/>
      </c>
      <c r="R153" s="83" t="str">
        <f>IFERROR(VLOOKUP($H$2&amp;"_"&amp;$B153,HELPER,COLUMNS($B$12:R153),0),"")</f>
        <v/>
      </c>
      <c r="S153" s="83" t="str">
        <f>IFERROR(VLOOKUP($H$2&amp;"_"&amp;$B153,HELPER,COLUMNS($B$12:S153),0),"")</f>
        <v/>
      </c>
      <c r="T153" s="83" t="str">
        <f>IFERROR(VLOOKUP($H$2&amp;"_"&amp;$B153,HELPER,COLUMNS($B$12:T153),0),"")</f>
        <v/>
      </c>
      <c r="U153" s="83" t="str">
        <f>IFERROR(VLOOKUP($H$2&amp;"_"&amp;$B153,HELPER,COLUMNS($B$12:U153),0),"")</f>
        <v/>
      </c>
      <c r="V153" s="83" t="str">
        <f>IFERROR(VLOOKUP($H$2&amp;"_"&amp;$B153,HELPER,COLUMNS($B$12:V153),0),"")</f>
        <v/>
      </c>
      <c r="W153" s="83" t="str">
        <f>IFERROR(VLOOKUP($H$2&amp;"_"&amp;$B153,HELPER,COLUMNS($B$12:W153),0),"")</f>
        <v/>
      </c>
      <c r="X153" s="83" t="str">
        <f>IFERROR(VLOOKUP($H$2&amp;"_"&amp;$B153,HELPER,COLUMNS($B$12:X153),0),"")</f>
        <v/>
      </c>
      <c r="Y153" s="83" t="str">
        <f>IFERROR(VLOOKUP($H$2&amp;"_"&amp;$B153,HELPER,COLUMNS($B$12:Y153),0),"")</f>
        <v/>
      </c>
      <c r="Z153" s="83" t="str">
        <f>IFERROR(VLOOKUP($H$2&amp;"_"&amp;$B153,HELPER,COLUMNS($B$12:Z153),0),"")</f>
        <v/>
      </c>
      <c r="AA153" s="83" t="str">
        <f>IFERROR(VLOOKUP($H$2&amp;"_"&amp;$B153,HELPER,COLUMNS($B$12:AA153),0),"")</f>
        <v/>
      </c>
      <c r="AB153" s="83" t="str">
        <f>IFERROR(VLOOKUP($H$2&amp;"_"&amp;$B153,HELPER,COLUMNS($B$12:AB153),0),"")</f>
        <v/>
      </c>
      <c r="AC153" s="83" t="str">
        <f>IFERROR(VLOOKUP($H$2&amp;"_"&amp;$B153,HELPER,COLUMNS($B$12:AC153),0),"")</f>
        <v/>
      </c>
      <c r="AD153" s="83" t="str">
        <f>IFERROR(VLOOKUP($H$2&amp;"_"&amp;$B153,HELPER,COLUMNS($B$12:AD153),0),"")</f>
        <v/>
      </c>
      <c r="AE153" s="83" t="str">
        <f>IFERROR(VLOOKUP($H$2&amp;"_"&amp;$B153,HELPER,COLUMNS($B$12:AE153),0),"")</f>
        <v/>
      </c>
      <c r="AF153" s="83" t="str">
        <f>IFERROR(VLOOKUP($H$2&amp;"_"&amp;$B153,HELPER,COLUMNS($B$12:AF153),0),"")</f>
        <v/>
      </c>
      <c r="AG153" s="83" t="str">
        <f>IFERROR(VLOOKUP($H$2&amp;"_"&amp;$B153,HELPER,COLUMNS($B$12:AG153),0),"")</f>
        <v/>
      </c>
      <c r="AH153" s="83" t="str">
        <f>IFERROR(VLOOKUP($H$2&amp;"_"&amp;$B153,HELPER,COLUMNS($B$12:AH153),0),"")</f>
        <v/>
      </c>
      <c r="AI153" s="83" t="str">
        <f>IFERROR(VLOOKUP($H$2&amp;"_"&amp;$B153,HELPER,COLUMNS($B$12:AI153),0),"")</f>
        <v/>
      </c>
      <c r="AJ153" s="83" t="str">
        <f>IFERROR(VLOOKUP($H$2&amp;"_"&amp;$B153,HELPER,COLUMNS($B$12:AJ153),0),"")</f>
        <v/>
      </c>
      <c r="AK153" s="83" t="str">
        <f>IFERROR(VLOOKUP($H$2&amp;"_"&amp;$B153,HELPER,COLUMNS($B$12:AK153),0),"")</f>
        <v/>
      </c>
      <c r="AL153" s="83" t="str">
        <f>IFERROR(VLOOKUP($H$2&amp;"_"&amp;$B153,HELPER,COLUMNS($B$12:AL153),0),"")</f>
        <v/>
      </c>
      <c r="AM153" s="83" t="str">
        <f>IFERROR(VLOOKUP($H$2&amp;"_"&amp;$B153,HELPER,COLUMNS($B$12:AM153),0),"")</f>
        <v/>
      </c>
      <c r="AN153" s="83" t="str">
        <f>IFERROR(VLOOKUP($H$2&amp;"_"&amp;$B153,HELPER,COLUMNS($B$12:AN153),0),"")</f>
        <v/>
      </c>
      <c r="AO153" s="83" t="str">
        <f>IFERROR(VLOOKUP($H$2&amp;"_"&amp;$B153,HELPER,COLUMNS($B$12:AO153),0),"")</f>
        <v/>
      </c>
      <c r="AP153" s="83" t="str">
        <f>IFERROR(VLOOKUP($H$2&amp;"_"&amp;$B153,HELPER,COLUMNS($B$12:AP153),0),"")</f>
        <v/>
      </c>
      <c r="AQ153" s="83" t="str">
        <f>IFERROR(VLOOKUP($H$2&amp;"_"&amp;$B153,HELPER,COLUMNS($B$12:AQ153),0),"")</f>
        <v/>
      </c>
      <c r="AR153" s="83" t="str">
        <f>IFERROR(VLOOKUP($H$2&amp;"_"&amp;$B153,HELPER,COLUMNS($B$12:AR153),0),"")</f>
        <v/>
      </c>
      <c r="AS153" s="83" t="str">
        <f>IFERROR(VLOOKUP($H$2&amp;"_"&amp;$B153,HELPER,COLUMNS($B$12:AS153),0),"")</f>
        <v/>
      </c>
      <c r="AT153" s="83" t="str">
        <f>IFERROR(VLOOKUP($H$2&amp;"_"&amp;$B153,HELPER,COLUMNS($B$12:AT153),0),"")</f>
        <v/>
      </c>
      <c r="AU153" s="83" t="str">
        <f>IFERROR(VLOOKUP($H$2&amp;"_"&amp;$B153,HELPER,COLUMNS($B$12:AU153),0),"")</f>
        <v/>
      </c>
      <c r="AV153" s="83" t="str">
        <f>IFERROR(VLOOKUP($H$2&amp;"_"&amp;$B153,HELPER,COLUMNS($B$12:AV153),0),"")</f>
        <v/>
      </c>
      <c r="AW153" s="83" t="str">
        <f>IFERROR(VLOOKUP($H$2&amp;"_"&amp;$B153,HELPER,COLUMNS($B$12:AW153),0),"")</f>
        <v/>
      </c>
      <c r="AX153" s="197" t="str">
        <f t="shared" si="32"/>
        <v/>
      </c>
    </row>
    <row r="154" spans="1:50" x14ac:dyDescent="0.3">
      <c r="A154" s="37">
        <f t="shared" si="31"/>
        <v>0</v>
      </c>
      <c r="B154" s="210">
        <v>143</v>
      </c>
      <c r="C154" s="433" t="str">
        <f t="shared" si="33"/>
        <v/>
      </c>
      <c r="D154" s="279" t="str">
        <f>IFERROR(VLOOKUP($H$2&amp;"_"&amp;$B154,HELPER,COLUMNS($B$12:D154),0),"")</f>
        <v/>
      </c>
      <c r="E154" s="83" t="str">
        <f>IFERROR(VLOOKUP($H$2&amp;"_"&amp;$B154,HELPER,COLUMNS($B$12:E154),0),"")</f>
        <v/>
      </c>
      <c r="F154" s="83" t="str">
        <f>IFERROR(VLOOKUP($H$2&amp;"_"&amp;$B154,HELPER,COLUMNS($B$12:F154),0),"")</f>
        <v/>
      </c>
      <c r="G154" s="83" t="str">
        <f>IFERROR(VLOOKUP($H$2&amp;"_"&amp;$B154,HELPER,COLUMNS($B$12:G154),0),"")</f>
        <v/>
      </c>
      <c r="H154" s="83" t="str">
        <f>IFERROR(VLOOKUP($H$2&amp;"_"&amp;$B154,HELPER,COLUMNS($B$12:H154),0),"")</f>
        <v/>
      </c>
      <c r="I154" s="83" t="str">
        <f>IFERROR(VLOOKUP($H$2&amp;"_"&amp;$B154,HELPER,COLUMNS($B$12:I154),0),"")</f>
        <v/>
      </c>
      <c r="J154" s="83" t="str">
        <f>IFERROR(VLOOKUP($H$2&amp;"_"&amp;$B154,HELPER,COLUMNS($B$12:J154),0),"")</f>
        <v/>
      </c>
      <c r="K154" s="83" t="str">
        <f>IFERROR(VLOOKUP($H$2&amp;"_"&amp;$B154,HELPER,COLUMNS($B$12:K154),0),"")</f>
        <v/>
      </c>
      <c r="L154" s="83" t="str">
        <f>IFERROR(VLOOKUP($H$2&amp;"_"&amp;$B154,HELPER,COLUMNS($B$12:L154),0),"")</f>
        <v/>
      </c>
      <c r="M154" s="83" t="str">
        <f>IFERROR(VLOOKUP($H$2&amp;"_"&amp;$B154,HELPER,COLUMNS($B$12:M154),0),"")</f>
        <v/>
      </c>
      <c r="N154" s="83" t="str">
        <f>IFERROR(VLOOKUP($H$2&amp;"_"&amp;$B154,HELPER,COLUMNS($B$12:N154),0),"")</f>
        <v/>
      </c>
      <c r="O154" s="83" t="str">
        <f>IFERROR(VLOOKUP($H$2&amp;"_"&amp;$B154,HELPER,COLUMNS($B$12:O154),0),"")</f>
        <v/>
      </c>
      <c r="P154" s="83" t="str">
        <f>IFERROR(VLOOKUP($H$2&amp;"_"&amp;$B154,HELPER,COLUMNS($B$12:P154),0),"")</f>
        <v/>
      </c>
      <c r="Q154" s="83" t="str">
        <f>IFERROR(VLOOKUP($H$2&amp;"_"&amp;$B154,HELPER,COLUMNS($B$12:Q154),0),"")</f>
        <v/>
      </c>
      <c r="R154" s="83" t="str">
        <f>IFERROR(VLOOKUP($H$2&amp;"_"&amp;$B154,HELPER,COLUMNS($B$12:R154),0),"")</f>
        <v/>
      </c>
      <c r="S154" s="83" t="str">
        <f>IFERROR(VLOOKUP($H$2&amp;"_"&amp;$B154,HELPER,COLUMNS($B$12:S154),0),"")</f>
        <v/>
      </c>
      <c r="T154" s="83" t="str">
        <f>IFERROR(VLOOKUP($H$2&amp;"_"&amp;$B154,HELPER,COLUMNS($B$12:T154),0),"")</f>
        <v/>
      </c>
      <c r="U154" s="83" t="str">
        <f>IFERROR(VLOOKUP($H$2&amp;"_"&amp;$B154,HELPER,COLUMNS($B$12:U154),0),"")</f>
        <v/>
      </c>
      <c r="V154" s="83" t="str">
        <f>IFERROR(VLOOKUP($H$2&amp;"_"&amp;$B154,HELPER,COLUMNS($B$12:V154),0),"")</f>
        <v/>
      </c>
      <c r="W154" s="83" t="str">
        <f>IFERROR(VLOOKUP($H$2&amp;"_"&amp;$B154,HELPER,COLUMNS($B$12:W154),0),"")</f>
        <v/>
      </c>
      <c r="X154" s="83" t="str">
        <f>IFERROR(VLOOKUP($H$2&amp;"_"&amp;$B154,HELPER,COLUMNS($B$12:X154),0),"")</f>
        <v/>
      </c>
      <c r="Y154" s="83" t="str">
        <f>IFERROR(VLOOKUP($H$2&amp;"_"&amp;$B154,HELPER,COLUMNS($B$12:Y154),0),"")</f>
        <v/>
      </c>
      <c r="Z154" s="83" t="str">
        <f>IFERROR(VLOOKUP($H$2&amp;"_"&amp;$B154,HELPER,COLUMNS($B$12:Z154),0),"")</f>
        <v/>
      </c>
      <c r="AA154" s="83" t="str">
        <f>IFERROR(VLOOKUP($H$2&amp;"_"&amp;$B154,HELPER,COLUMNS($B$12:AA154),0),"")</f>
        <v/>
      </c>
      <c r="AB154" s="83" t="str">
        <f>IFERROR(VLOOKUP($H$2&amp;"_"&amp;$B154,HELPER,COLUMNS($B$12:AB154),0),"")</f>
        <v/>
      </c>
      <c r="AC154" s="83" t="str">
        <f>IFERROR(VLOOKUP($H$2&amp;"_"&amp;$B154,HELPER,COLUMNS($B$12:AC154),0),"")</f>
        <v/>
      </c>
      <c r="AD154" s="83" t="str">
        <f>IFERROR(VLOOKUP($H$2&amp;"_"&amp;$B154,HELPER,COLUMNS($B$12:AD154),0),"")</f>
        <v/>
      </c>
      <c r="AE154" s="83" t="str">
        <f>IFERROR(VLOOKUP($H$2&amp;"_"&amp;$B154,HELPER,COLUMNS($B$12:AE154),0),"")</f>
        <v/>
      </c>
      <c r="AF154" s="83" t="str">
        <f>IFERROR(VLOOKUP($H$2&amp;"_"&amp;$B154,HELPER,COLUMNS($B$12:AF154),0),"")</f>
        <v/>
      </c>
      <c r="AG154" s="83" t="str">
        <f>IFERROR(VLOOKUP($H$2&amp;"_"&amp;$B154,HELPER,COLUMNS($B$12:AG154),0),"")</f>
        <v/>
      </c>
      <c r="AH154" s="83" t="str">
        <f>IFERROR(VLOOKUP($H$2&amp;"_"&amp;$B154,HELPER,COLUMNS($B$12:AH154),0),"")</f>
        <v/>
      </c>
      <c r="AI154" s="83" t="str">
        <f>IFERROR(VLOOKUP($H$2&amp;"_"&amp;$B154,HELPER,COLUMNS($B$12:AI154),0),"")</f>
        <v/>
      </c>
      <c r="AJ154" s="83" t="str">
        <f>IFERROR(VLOOKUP($H$2&amp;"_"&amp;$B154,HELPER,COLUMNS($B$12:AJ154),0),"")</f>
        <v/>
      </c>
      <c r="AK154" s="83" t="str">
        <f>IFERROR(VLOOKUP($H$2&amp;"_"&amp;$B154,HELPER,COLUMNS($B$12:AK154),0),"")</f>
        <v/>
      </c>
      <c r="AL154" s="83" t="str">
        <f>IFERROR(VLOOKUP($H$2&amp;"_"&amp;$B154,HELPER,COLUMNS($B$12:AL154),0),"")</f>
        <v/>
      </c>
      <c r="AM154" s="83" t="str">
        <f>IFERROR(VLOOKUP($H$2&amp;"_"&amp;$B154,HELPER,COLUMNS($B$12:AM154),0),"")</f>
        <v/>
      </c>
      <c r="AN154" s="83" t="str">
        <f>IFERROR(VLOOKUP($H$2&amp;"_"&amp;$B154,HELPER,COLUMNS($B$12:AN154),0),"")</f>
        <v/>
      </c>
      <c r="AO154" s="83" t="str">
        <f>IFERROR(VLOOKUP($H$2&amp;"_"&amp;$B154,HELPER,COLUMNS($B$12:AO154),0),"")</f>
        <v/>
      </c>
      <c r="AP154" s="83" t="str">
        <f>IFERROR(VLOOKUP($H$2&amp;"_"&amp;$B154,HELPER,COLUMNS($B$12:AP154),0),"")</f>
        <v/>
      </c>
      <c r="AQ154" s="83" t="str">
        <f>IFERROR(VLOOKUP($H$2&amp;"_"&amp;$B154,HELPER,COLUMNS($B$12:AQ154),0),"")</f>
        <v/>
      </c>
      <c r="AR154" s="83" t="str">
        <f>IFERROR(VLOOKUP($H$2&amp;"_"&amp;$B154,HELPER,COLUMNS($B$12:AR154),0),"")</f>
        <v/>
      </c>
      <c r="AS154" s="83" t="str">
        <f>IFERROR(VLOOKUP($H$2&amp;"_"&amp;$B154,HELPER,COLUMNS($B$12:AS154),0),"")</f>
        <v/>
      </c>
      <c r="AT154" s="83" t="str">
        <f>IFERROR(VLOOKUP($H$2&amp;"_"&amp;$B154,HELPER,COLUMNS($B$12:AT154),0),"")</f>
        <v/>
      </c>
      <c r="AU154" s="83" t="str">
        <f>IFERROR(VLOOKUP($H$2&amp;"_"&amp;$B154,HELPER,COLUMNS($B$12:AU154),0),"")</f>
        <v/>
      </c>
      <c r="AV154" s="83" t="str">
        <f>IFERROR(VLOOKUP($H$2&amp;"_"&amp;$B154,HELPER,COLUMNS($B$12:AV154),0),"")</f>
        <v/>
      </c>
      <c r="AW154" s="83" t="str">
        <f>IFERROR(VLOOKUP($H$2&amp;"_"&amp;$B154,HELPER,COLUMNS($B$12:AW154),0),"")</f>
        <v/>
      </c>
      <c r="AX154" s="197" t="str">
        <f t="shared" si="32"/>
        <v/>
      </c>
    </row>
    <row r="155" spans="1:50" x14ac:dyDescent="0.3">
      <c r="A155" s="37">
        <f t="shared" si="31"/>
        <v>0</v>
      </c>
      <c r="B155" s="210">
        <v>144</v>
      </c>
      <c r="C155" s="433" t="str">
        <f t="shared" si="33"/>
        <v/>
      </c>
      <c r="D155" s="279" t="str">
        <f>IFERROR(VLOOKUP($H$2&amp;"_"&amp;$B155,HELPER,COLUMNS($B$12:D155),0),"")</f>
        <v/>
      </c>
      <c r="E155" s="83" t="str">
        <f>IFERROR(VLOOKUP($H$2&amp;"_"&amp;$B155,HELPER,COLUMNS($B$12:E155),0),"")</f>
        <v/>
      </c>
      <c r="F155" s="83" t="str">
        <f>IFERROR(VLOOKUP($H$2&amp;"_"&amp;$B155,HELPER,COLUMNS($B$12:F155),0),"")</f>
        <v/>
      </c>
      <c r="G155" s="83" t="str">
        <f>IFERROR(VLOOKUP($H$2&amp;"_"&amp;$B155,HELPER,COLUMNS($B$12:G155),0),"")</f>
        <v/>
      </c>
      <c r="H155" s="83" t="str">
        <f>IFERROR(VLOOKUP($H$2&amp;"_"&amp;$B155,HELPER,COLUMNS($B$12:H155),0),"")</f>
        <v/>
      </c>
      <c r="I155" s="83" t="str">
        <f>IFERROR(VLOOKUP($H$2&amp;"_"&amp;$B155,HELPER,COLUMNS($B$12:I155),0),"")</f>
        <v/>
      </c>
      <c r="J155" s="83" t="str">
        <f>IFERROR(VLOOKUP($H$2&amp;"_"&amp;$B155,HELPER,COLUMNS($B$12:J155),0),"")</f>
        <v/>
      </c>
      <c r="K155" s="83" t="str">
        <f>IFERROR(VLOOKUP($H$2&amp;"_"&amp;$B155,HELPER,COLUMNS($B$12:K155),0),"")</f>
        <v/>
      </c>
      <c r="L155" s="83" t="str">
        <f>IFERROR(VLOOKUP($H$2&amp;"_"&amp;$B155,HELPER,COLUMNS($B$12:L155),0),"")</f>
        <v/>
      </c>
      <c r="M155" s="83" t="str">
        <f>IFERROR(VLOOKUP($H$2&amp;"_"&amp;$B155,HELPER,COLUMNS($B$12:M155),0),"")</f>
        <v/>
      </c>
      <c r="N155" s="83" t="str">
        <f>IFERROR(VLOOKUP($H$2&amp;"_"&amp;$B155,HELPER,COLUMNS($B$12:N155),0),"")</f>
        <v/>
      </c>
      <c r="O155" s="83" t="str">
        <f>IFERROR(VLOOKUP($H$2&amp;"_"&amp;$B155,HELPER,COLUMNS($B$12:O155),0),"")</f>
        <v/>
      </c>
      <c r="P155" s="83" t="str">
        <f>IFERROR(VLOOKUP($H$2&amp;"_"&amp;$B155,HELPER,COLUMNS($B$12:P155),0),"")</f>
        <v/>
      </c>
      <c r="Q155" s="83" t="str">
        <f>IFERROR(VLOOKUP($H$2&amp;"_"&amp;$B155,HELPER,COLUMNS($B$12:Q155),0),"")</f>
        <v/>
      </c>
      <c r="R155" s="83" t="str">
        <f>IFERROR(VLOOKUP($H$2&amp;"_"&amp;$B155,HELPER,COLUMNS($B$12:R155),0),"")</f>
        <v/>
      </c>
      <c r="S155" s="83" t="str">
        <f>IFERROR(VLOOKUP($H$2&amp;"_"&amp;$B155,HELPER,COLUMNS($B$12:S155),0),"")</f>
        <v/>
      </c>
      <c r="T155" s="83" t="str">
        <f>IFERROR(VLOOKUP($H$2&amp;"_"&amp;$B155,HELPER,COLUMNS($B$12:T155),0),"")</f>
        <v/>
      </c>
      <c r="U155" s="83" t="str">
        <f>IFERROR(VLOOKUP($H$2&amp;"_"&amp;$B155,HELPER,COLUMNS($B$12:U155),0),"")</f>
        <v/>
      </c>
      <c r="V155" s="83" t="str">
        <f>IFERROR(VLOOKUP($H$2&amp;"_"&amp;$B155,HELPER,COLUMNS($B$12:V155),0),"")</f>
        <v/>
      </c>
      <c r="W155" s="83" t="str">
        <f>IFERROR(VLOOKUP($H$2&amp;"_"&amp;$B155,HELPER,COLUMNS($B$12:W155),0),"")</f>
        <v/>
      </c>
      <c r="X155" s="83" t="str">
        <f>IFERROR(VLOOKUP($H$2&amp;"_"&amp;$B155,HELPER,COLUMNS($B$12:X155),0),"")</f>
        <v/>
      </c>
      <c r="Y155" s="83" t="str">
        <f>IFERROR(VLOOKUP($H$2&amp;"_"&amp;$B155,HELPER,COLUMNS($B$12:Y155),0),"")</f>
        <v/>
      </c>
      <c r="Z155" s="83" t="str">
        <f>IFERROR(VLOOKUP($H$2&amp;"_"&amp;$B155,HELPER,COLUMNS($B$12:Z155),0),"")</f>
        <v/>
      </c>
      <c r="AA155" s="83" t="str">
        <f>IFERROR(VLOOKUP($H$2&amp;"_"&amp;$B155,HELPER,COLUMNS($B$12:AA155),0),"")</f>
        <v/>
      </c>
      <c r="AB155" s="83" t="str">
        <f>IFERROR(VLOOKUP($H$2&amp;"_"&amp;$B155,HELPER,COLUMNS($B$12:AB155),0),"")</f>
        <v/>
      </c>
      <c r="AC155" s="83" t="str">
        <f>IFERROR(VLOOKUP($H$2&amp;"_"&amp;$B155,HELPER,COLUMNS($B$12:AC155),0),"")</f>
        <v/>
      </c>
      <c r="AD155" s="83" t="str">
        <f>IFERROR(VLOOKUP($H$2&amp;"_"&amp;$B155,HELPER,COLUMNS($B$12:AD155),0),"")</f>
        <v/>
      </c>
      <c r="AE155" s="83" t="str">
        <f>IFERROR(VLOOKUP($H$2&amp;"_"&amp;$B155,HELPER,COLUMNS($B$12:AE155),0),"")</f>
        <v/>
      </c>
      <c r="AF155" s="83" t="str">
        <f>IFERROR(VLOOKUP($H$2&amp;"_"&amp;$B155,HELPER,COLUMNS($B$12:AF155),0),"")</f>
        <v/>
      </c>
      <c r="AG155" s="83" t="str">
        <f>IFERROR(VLOOKUP($H$2&amp;"_"&amp;$B155,HELPER,COLUMNS($B$12:AG155),0),"")</f>
        <v/>
      </c>
      <c r="AH155" s="83" t="str">
        <f>IFERROR(VLOOKUP($H$2&amp;"_"&amp;$B155,HELPER,COLUMNS($B$12:AH155),0),"")</f>
        <v/>
      </c>
      <c r="AI155" s="83" t="str">
        <f>IFERROR(VLOOKUP($H$2&amp;"_"&amp;$B155,HELPER,COLUMNS($B$12:AI155),0),"")</f>
        <v/>
      </c>
      <c r="AJ155" s="83" t="str">
        <f>IFERROR(VLOOKUP($H$2&amp;"_"&amp;$B155,HELPER,COLUMNS($B$12:AJ155),0),"")</f>
        <v/>
      </c>
      <c r="AK155" s="83" t="str">
        <f>IFERROR(VLOOKUP($H$2&amp;"_"&amp;$B155,HELPER,COLUMNS($B$12:AK155),0),"")</f>
        <v/>
      </c>
      <c r="AL155" s="83" t="str">
        <f>IFERROR(VLOOKUP($H$2&amp;"_"&amp;$B155,HELPER,COLUMNS($B$12:AL155),0),"")</f>
        <v/>
      </c>
      <c r="AM155" s="83" t="str">
        <f>IFERROR(VLOOKUP($H$2&amp;"_"&amp;$B155,HELPER,COLUMNS($B$12:AM155),0),"")</f>
        <v/>
      </c>
      <c r="AN155" s="83" t="str">
        <f>IFERROR(VLOOKUP($H$2&amp;"_"&amp;$B155,HELPER,COLUMNS($B$12:AN155),0),"")</f>
        <v/>
      </c>
      <c r="AO155" s="83" t="str">
        <f>IFERROR(VLOOKUP($H$2&amp;"_"&amp;$B155,HELPER,COLUMNS($B$12:AO155),0),"")</f>
        <v/>
      </c>
      <c r="AP155" s="83" t="str">
        <f>IFERROR(VLOOKUP($H$2&amp;"_"&amp;$B155,HELPER,COLUMNS($B$12:AP155),0),"")</f>
        <v/>
      </c>
      <c r="AQ155" s="83" t="str">
        <f>IFERROR(VLOOKUP($H$2&amp;"_"&amp;$B155,HELPER,COLUMNS($B$12:AQ155),0),"")</f>
        <v/>
      </c>
      <c r="AR155" s="83" t="str">
        <f>IFERROR(VLOOKUP($H$2&amp;"_"&amp;$B155,HELPER,COLUMNS($B$12:AR155),0),"")</f>
        <v/>
      </c>
      <c r="AS155" s="83" t="str">
        <f>IFERROR(VLOOKUP($H$2&amp;"_"&amp;$B155,HELPER,COLUMNS($B$12:AS155),0),"")</f>
        <v/>
      </c>
      <c r="AT155" s="83" t="str">
        <f>IFERROR(VLOOKUP($H$2&amp;"_"&amp;$B155,HELPER,COLUMNS($B$12:AT155),0),"")</f>
        <v/>
      </c>
      <c r="AU155" s="83" t="str">
        <f>IFERROR(VLOOKUP($H$2&amp;"_"&amp;$B155,HELPER,COLUMNS($B$12:AU155),0),"")</f>
        <v/>
      </c>
      <c r="AV155" s="83" t="str">
        <f>IFERROR(VLOOKUP($H$2&amp;"_"&amp;$B155,HELPER,COLUMNS($B$12:AV155),0),"")</f>
        <v/>
      </c>
      <c r="AW155" s="83" t="str">
        <f>IFERROR(VLOOKUP($H$2&amp;"_"&amp;$B155,HELPER,COLUMNS($B$12:AW155),0),"")</f>
        <v/>
      </c>
      <c r="AX155" s="197" t="str">
        <f t="shared" si="32"/>
        <v/>
      </c>
    </row>
    <row r="156" spans="1:50" x14ac:dyDescent="0.3">
      <c r="A156" s="37">
        <f t="shared" si="31"/>
        <v>0</v>
      </c>
      <c r="B156" s="210">
        <v>145</v>
      </c>
      <c r="C156" s="433" t="str">
        <f t="shared" si="33"/>
        <v/>
      </c>
      <c r="D156" s="279" t="str">
        <f>IFERROR(VLOOKUP($H$2&amp;"_"&amp;$B156,HELPER,COLUMNS($B$12:D156),0),"")</f>
        <v/>
      </c>
      <c r="E156" s="83" t="str">
        <f>IFERROR(VLOOKUP($H$2&amp;"_"&amp;$B156,HELPER,COLUMNS($B$12:E156),0),"")</f>
        <v/>
      </c>
      <c r="F156" s="83" t="str">
        <f>IFERROR(VLOOKUP($H$2&amp;"_"&amp;$B156,HELPER,COLUMNS($B$12:F156),0),"")</f>
        <v/>
      </c>
      <c r="G156" s="83" t="str">
        <f>IFERROR(VLOOKUP($H$2&amp;"_"&amp;$B156,HELPER,COLUMNS($B$12:G156),0),"")</f>
        <v/>
      </c>
      <c r="H156" s="83" t="str">
        <f>IFERROR(VLOOKUP($H$2&amp;"_"&amp;$B156,HELPER,COLUMNS($B$12:H156),0),"")</f>
        <v/>
      </c>
      <c r="I156" s="83" t="str">
        <f>IFERROR(VLOOKUP($H$2&amp;"_"&amp;$B156,HELPER,COLUMNS($B$12:I156),0),"")</f>
        <v/>
      </c>
      <c r="J156" s="83" t="str">
        <f>IFERROR(VLOOKUP($H$2&amp;"_"&amp;$B156,HELPER,COLUMNS($B$12:J156),0),"")</f>
        <v/>
      </c>
      <c r="K156" s="83" t="str">
        <f>IFERROR(VLOOKUP($H$2&amp;"_"&amp;$B156,HELPER,COLUMNS($B$12:K156),0),"")</f>
        <v/>
      </c>
      <c r="L156" s="83" t="str">
        <f>IFERROR(VLOOKUP($H$2&amp;"_"&amp;$B156,HELPER,COLUMNS($B$12:L156),0),"")</f>
        <v/>
      </c>
      <c r="M156" s="83" t="str">
        <f>IFERROR(VLOOKUP($H$2&amp;"_"&amp;$B156,HELPER,COLUMNS($B$12:M156),0),"")</f>
        <v/>
      </c>
      <c r="N156" s="83" t="str">
        <f>IFERROR(VLOOKUP($H$2&amp;"_"&amp;$B156,HELPER,COLUMNS($B$12:N156),0),"")</f>
        <v/>
      </c>
      <c r="O156" s="83" t="str">
        <f>IFERROR(VLOOKUP($H$2&amp;"_"&amp;$B156,HELPER,COLUMNS($B$12:O156),0),"")</f>
        <v/>
      </c>
      <c r="P156" s="83" t="str">
        <f>IFERROR(VLOOKUP($H$2&amp;"_"&amp;$B156,HELPER,COLUMNS($B$12:P156),0),"")</f>
        <v/>
      </c>
      <c r="Q156" s="83" t="str">
        <f>IFERROR(VLOOKUP($H$2&amp;"_"&amp;$B156,HELPER,COLUMNS($B$12:Q156),0),"")</f>
        <v/>
      </c>
      <c r="R156" s="83" t="str">
        <f>IFERROR(VLOOKUP($H$2&amp;"_"&amp;$B156,HELPER,COLUMNS($B$12:R156),0),"")</f>
        <v/>
      </c>
      <c r="S156" s="83" t="str">
        <f>IFERROR(VLOOKUP($H$2&amp;"_"&amp;$B156,HELPER,COLUMNS($B$12:S156),0),"")</f>
        <v/>
      </c>
      <c r="T156" s="83" t="str">
        <f>IFERROR(VLOOKUP($H$2&amp;"_"&amp;$B156,HELPER,COLUMNS($B$12:T156),0),"")</f>
        <v/>
      </c>
      <c r="U156" s="83" t="str">
        <f>IFERROR(VLOOKUP($H$2&amp;"_"&amp;$B156,HELPER,COLUMNS($B$12:U156),0),"")</f>
        <v/>
      </c>
      <c r="V156" s="83" t="str">
        <f>IFERROR(VLOOKUP($H$2&amp;"_"&amp;$B156,HELPER,COLUMNS($B$12:V156),0),"")</f>
        <v/>
      </c>
      <c r="W156" s="83" t="str">
        <f>IFERROR(VLOOKUP($H$2&amp;"_"&amp;$B156,HELPER,COLUMNS($B$12:W156),0),"")</f>
        <v/>
      </c>
      <c r="X156" s="83" t="str">
        <f>IFERROR(VLOOKUP($H$2&amp;"_"&amp;$B156,HELPER,COLUMNS($B$12:X156),0),"")</f>
        <v/>
      </c>
      <c r="Y156" s="83" t="str">
        <f>IFERROR(VLOOKUP($H$2&amp;"_"&amp;$B156,HELPER,COLUMNS($B$12:Y156),0),"")</f>
        <v/>
      </c>
      <c r="Z156" s="83" t="str">
        <f>IFERROR(VLOOKUP($H$2&amp;"_"&amp;$B156,HELPER,COLUMNS($B$12:Z156),0),"")</f>
        <v/>
      </c>
      <c r="AA156" s="83" t="str">
        <f>IFERROR(VLOOKUP($H$2&amp;"_"&amp;$B156,HELPER,COLUMNS($B$12:AA156),0),"")</f>
        <v/>
      </c>
      <c r="AB156" s="83" t="str">
        <f>IFERROR(VLOOKUP($H$2&amp;"_"&amp;$B156,HELPER,COLUMNS($B$12:AB156),0),"")</f>
        <v/>
      </c>
      <c r="AC156" s="83" t="str">
        <f>IFERROR(VLOOKUP($H$2&amp;"_"&amp;$B156,HELPER,COLUMNS($B$12:AC156),0),"")</f>
        <v/>
      </c>
      <c r="AD156" s="83" t="str">
        <f>IFERROR(VLOOKUP($H$2&amp;"_"&amp;$B156,HELPER,COLUMNS($B$12:AD156),0),"")</f>
        <v/>
      </c>
      <c r="AE156" s="83" t="str">
        <f>IFERROR(VLOOKUP($H$2&amp;"_"&amp;$B156,HELPER,COLUMNS($B$12:AE156),0),"")</f>
        <v/>
      </c>
      <c r="AF156" s="83" t="str">
        <f>IFERROR(VLOOKUP($H$2&amp;"_"&amp;$B156,HELPER,COLUMNS($B$12:AF156),0),"")</f>
        <v/>
      </c>
      <c r="AG156" s="83" t="str">
        <f>IFERROR(VLOOKUP($H$2&amp;"_"&amp;$B156,HELPER,COLUMNS($B$12:AG156),0),"")</f>
        <v/>
      </c>
      <c r="AH156" s="83" t="str">
        <f>IFERROR(VLOOKUP($H$2&amp;"_"&amp;$B156,HELPER,COLUMNS($B$12:AH156),0),"")</f>
        <v/>
      </c>
      <c r="AI156" s="83" t="str">
        <f>IFERROR(VLOOKUP($H$2&amp;"_"&amp;$B156,HELPER,COLUMNS($B$12:AI156),0),"")</f>
        <v/>
      </c>
      <c r="AJ156" s="83" t="str">
        <f>IFERROR(VLOOKUP($H$2&amp;"_"&amp;$B156,HELPER,COLUMNS($B$12:AJ156),0),"")</f>
        <v/>
      </c>
      <c r="AK156" s="83" t="str">
        <f>IFERROR(VLOOKUP($H$2&amp;"_"&amp;$B156,HELPER,COLUMNS($B$12:AK156),0),"")</f>
        <v/>
      </c>
      <c r="AL156" s="83" t="str">
        <f>IFERROR(VLOOKUP($H$2&amp;"_"&amp;$B156,HELPER,COLUMNS($B$12:AL156),0),"")</f>
        <v/>
      </c>
      <c r="AM156" s="83" t="str">
        <f>IFERROR(VLOOKUP($H$2&amp;"_"&amp;$B156,HELPER,COLUMNS($B$12:AM156),0),"")</f>
        <v/>
      </c>
      <c r="AN156" s="83" t="str">
        <f>IFERROR(VLOOKUP($H$2&amp;"_"&amp;$B156,HELPER,COLUMNS($B$12:AN156),0),"")</f>
        <v/>
      </c>
      <c r="AO156" s="83" t="str">
        <f>IFERROR(VLOOKUP($H$2&amp;"_"&amp;$B156,HELPER,COLUMNS($B$12:AO156),0),"")</f>
        <v/>
      </c>
      <c r="AP156" s="83" t="str">
        <f>IFERROR(VLOOKUP($H$2&amp;"_"&amp;$B156,HELPER,COLUMNS($B$12:AP156),0),"")</f>
        <v/>
      </c>
      <c r="AQ156" s="83" t="str">
        <f>IFERROR(VLOOKUP($H$2&amp;"_"&amp;$B156,HELPER,COLUMNS($B$12:AQ156),0),"")</f>
        <v/>
      </c>
      <c r="AR156" s="83" t="str">
        <f>IFERROR(VLOOKUP($H$2&amp;"_"&amp;$B156,HELPER,COLUMNS($B$12:AR156),0),"")</f>
        <v/>
      </c>
      <c r="AS156" s="83" t="str">
        <f>IFERROR(VLOOKUP($H$2&amp;"_"&amp;$B156,HELPER,COLUMNS($B$12:AS156),0),"")</f>
        <v/>
      </c>
      <c r="AT156" s="83" t="str">
        <f>IFERROR(VLOOKUP($H$2&amp;"_"&amp;$B156,HELPER,COLUMNS($B$12:AT156),0),"")</f>
        <v/>
      </c>
      <c r="AU156" s="83" t="str">
        <f>IFERROR(VLOOKUP($H$2&amp;"_"&amp;$B156,HELPER,COLUMNS($B$12:AU156),0),"")</f>
        <v/>
      </c>
      <c r="AV156" s="83" t="str">
        <f>IFERROR(VLOOKUP($H$2&amp;"_"&amp;$B156,HELPER,COLUMNS($B$12:AV156),0),"")</f>
        <v/>
      </c>
      <c r="AW156" s="83" t="str">
        <f>IFERROR(VLOOKUP($H$2&amp;"_"&amp;$B156,HELPER,COLUMNS($B$12:AW156),0),"")</f>
        <v/>
      </c>
      <c r="AX156" s="197" t="str">
        <f t="shared" si="32"/>
        <v/>
      </c>
    </row>
    <row r="157" spans="1:50" x14ac:dyDescent="0.3">
      <c r="A157" s="37">
        <f t="shared" si="31"/>
        <v>0</v>
      </c>
      <c r="B157" s="210">
        <v>146</v>
      </c>
      <c r="C157" s="433" t="str">
        <f t="shared" si="33"/>
        <v/>
      </c>
      <c r="D157" s="279" t="str">
        <f>IFERROR(VLOOKUP($H$2&amp;"_"&amp;$B157,HELPER,COLUMNS($B$12:D157),0),"")</f>
        <v/>
      </c>
      <c r="E157" s="83" t="str">
        <f>IFERROR(VLOOKUP($H$2&amp;"_"&amp;$B157,HELPER,COLUMNS($B$12:E157),0),"")</f>
        <v/>
      </c>
      <c r="F157" s="83" t="str">
        <f>IFERROR(VLOOKUP($H$2&amp;"_"&amp;$B157,HELPER,COLUMNS($B$12:F157),0),"")</f>
        <v/>
      </c>
      <c r="G157" s="83" t="str">
        <f>IFERROR(VLOOKUP($H$2&amp;"_"&amp;$B157,HELPER,COLUMNS($B$12:G157),0),"")</f>
        <v/>
      </c>
      <c r="H157" s="83" t="str">
        <f>IFERROR(VLOOKUP($H$2&amp;"_"&amp;$B157,HELPER,COLUMNS($B$12:H157),0),"")</f>
        <v/>
      </c>
      <c r="I157" s="83" t="str">
        <f>IFERROR(VLOOKUP($H$2&amp;"_"&amp;$B157,HELPER,COLUMNS($B$12:I157),0),"")</f>
        <v/>
      </c>
      <c r="J157" s="83" t="str">
        <f>IFERROR(VLOOKUP($H$2&amp;"_"&amp;$B157,HELPER,COLUMNS($B$12:J157),0),"")</f>
        <v/>
      </c>
      <c r="K157" s="83" t="str">
        <f>IFERROR(VLOOKUP($H$2&amp;"_"&amp;$B157,HELPER,COLUMNS($B$12:K157),0),"")</f>
        <v/>
      </c>
      <c r="L157" s="83" t="str">
        <f>IFERROR(VLOOKUP($H$2&amp;"_"&amp;$B157,HELPER,COLUMNS($B$12:L157),0),"")</f>
        <v/>
      </c>
      <c r="M157" s="83" t="str">
        <f>IFERROR(VLOOKUP($H$2&amp;"_"&amp;$B157,HELPER,COLUMNS($B$12:M157),0),"")</f>
        <v/>
      </c>
      <c r="N157" s="83" t="str">
        <f>IFERROR(VLOOKUP($H$2&amp;"_"&amp;$B157,HELPER,COLUMNS($B$12:N157),0),"")</f>
        <v/>
      </c>
      <c r="O157" s="83" t="str">
        <f>IFERROR(VLOOKUP($H$2&amp;"_"&amp;$B157,HELPER,COLUMNS($B$12:O157),0),"")</f>
        <v/>
      </c>
      <c r="P157" s="83" t="str">
        <f>IFERROR(VLOOKUP($H$2&amp;"_"&amp;$B157,HELPER,COLUMNS($B$12:P157),0),"")</f>
        <v/>
      </c>
      <c r="Q157" s="83" t="str">
        <f>IFERROR(VLOOKUP($H$2&amp;"_"&amp;$B157,HELPER,COLUMNS($B$12:Q157),0),"")</f>
        <v/>
      </c>
      <c r="R157" s="83" t="str">
        <f>IFERROR(VLOOKUP($H$2&amp;"_"&amp;$B157,HELPER,COLUMNS($B$12:R157),0),"")</f>
        <v/>
      </c>
      <c r="S157" s="83" t="str">
        <f>IFERROR(VLOOKUP($H$2&amp;"_"&amp;$B157,HELPER,COLUMNS($B$12:S157),0),"")</f>
        <v/>
      </c>
      <c r="T157" s="83" t="str">
        <f>IFERROR(VLOOKUP($H$2&amp;"_"&amp;$B157,HELPER,COLUMNS($B$12:T157),0),"")</f>
        <v/>
      </c>
      <c r="U157" s="83" t="str">
        <f>IFERROR(VLOOKUP($H$2&amp;"_"&amp;$B157,HELPER,COLUMNS($B$12:U157),0),"")</f>
        <v/>
      </c>
      <c r="V157" s="83" t="str">
        <f>IFERROR(VLOOKUP($H$2&amp;"_"&amp;$B157,HELPER,COLUMNS($B$12:V157),0),"")</f>
        <v/>
      </c>
      <c r="W157" s="83" t="str">
        <f>IFERROR(VLOOKUP($H$2&amp;"_"&amp;$B157,HELPER,COLUMNS($B$12:W157),0),"")</f>
        <v/>
      </c>
      <c r="X157" s="83" t="str">
        <f>IFERROR(VLOOKUP($H$2&amp;"_"&amp;$B157,HELPER,COLUMNS($B$12:X157),0),"")</f>
        <v/>
      </c>
      <c r="Y157" s="83" t="str">
        <f>IFERROR(VLOOKUP($H$2&amp;"_"&amp;$B157,HELPER,COLUMNS($B$12:Y157),0),"")</f>
        <v/>
      </c>
      <c r="Z157" s="83" t="str">
        <f>IFERROR(VLOOKUP($H$2&amp;"_"&amp;$B157,HELPER,COLUMNS($B$12:Z157),0),"")</f>
        <v/>
      </c>
      <c r="AA157" s="83" t="str">
        <f>IFERROR(VLOOKUP($H$2&amp;"_"&amp;$B157,HELPER,COLUMNS($B$12:AA157),0),"")</f>
        <v/>
      </c>
      <c r="AB157" s="83" t="str">
        <f>IFERROR(VLOOKUP($H$2&amp;"_"&amp;$B157,HELPER,COLUMNS($B$12:AB157),0),"")</f>
        <v/>
      </c>
      <c r="AC157" s="83" t="str">
        <f>IFERROR(VLOOKUP($H$2&amp;"_"&amp;$B157,HELPER,COLUMNS($B$12:AC157),0),"")</f>
        <v/>
      </c>
      <c r="AD157" s="83" t="str">
        <f>IFERROR(VLOOKUP($H$2&amp;"_"&amp;$B157,HELPER,COLUMNS($B$12:AD157),0),"")</f>
        <v/>
      </c>
      <c r="AE157" s="83" t="str">
        <f>IFERROR(VLOOKUP($H$2&amp;"_"&amp;$B157,HELPER,COLUMNS($B$12:AE157),0),"")</f>
        <v/>
      </c>
      <c r="AF157" s="83" t="str">
        <f>IFERROR(VLOOKUP($H$2&amp;"_"&amp;$B157,HELPER,COLUMNS($B$12:AF157),0),"")</f>
        <v/>
      </c>
      <c r="AG157" s="83" t="str">
        <f>IFERROR(VLOOKUP($H$2&amp;"_"&amp;$B157,HELPER,COLUMNS($B$12:AG157),0),"")</f>
        <v/>
      </c>
      <c r="AH157" s="83" t="str">
        <f>IFERROR(VLOOKUP($H$2&amp;"_"&amp;$B157,HELPER,COLUMNS($B$12:AH157),0),"")</f>
        <v/>
      </c>
      <c r="AI157" s="83" t="str">
        <f>IFERROR(VLOOKUP($H$2&amp;"_"&amp;$B157,HELPER,COLUMNS($B$12:AI157),0),"")</f>
        <v/>
      </c>
      <c r="AJ157" s="83" t="str">
        <f>IFERROR(VLOOKUP($H$2&amp;"_"&amp;$B157,HELPER,COLUMNS($B$12:AJ157),0),"")</f>
        <v/>
      </c>
      <c r="AK157" s="83" t="str">
        <f>IFERROR(VLOOKUP($H$2&amp;"_"&amp;$B157,HELPER,COLUMNS($B$12:AK157),0),"")</f>
        <v/>
      </c>
      <c r="AL157" s="83" t="str">
        <f>IFERROR(VLOOKUP($H$2&amp;"_"&amp;$B157,HELPER,COLUMNS($B$12:AL157),0),"")</f>
        <v/>
      </c>
      <c r="AM157" s="83" t="str">
        <f>IFERROR(VLOOKUP($H$2&amp;"_"&amp;$B157,HELPER,COLUMNS($B$12:AM157),0),"")</f>
        <v/>
      </c>
      <c r="AN157" s="83" t="str">
        <f>IFERROR(VLOOKUP($H$2&amp;"_"&amp;$B157,HELPER,COLUMNS($B$12:AN157),0),"")</f>
        <v/>
      </c>
      <c r="AO157" s="83" t="str">
        <f>IFERROR(VLOOKUP($H$2&amp;"_"&amp;$B157,HELPER,COLUMNS($B$12:AO157),0),"")</f>
        <v/>
      </c>
      <c r="AP157" s="83" t="str">
        <f>IFERROR(VLOOKUP($H$2&amp;"_"&amp;$B157,HELPER,COLUMNS($B$12:AP157),0),"")</f>
        <v/>
      </c>
      <c r="AQ157" s="83" t="str">
        <f>IFERROR(VLOOKUP($H$2&amp;"_"&amp;$B157,HELPER,COLUMNS($B$12:AQ157),0),"")</f>
        <v/>
      </c>
      <c r="AR157" s="83" t="str">
        <f>IFERROR(VLOOKUP($H$2&amp;"_"&amp;$B157,HELPER,COLUMNS($B$12:AR157),0),"")</f>
        <v/>
      </c>
      <c r="AS157" s="83" t="str">
        <f>IFERROR(VLOOKUP($H$2&amp;"_"&amp;$B157,HELPER,COLUMNS($B$12:AS157),0),"")</f>
        <v/>
      </c>
      <c r="AT157" s="83" t="str">
        <f>IFERROR(VLOOKUP($H$2&amp;"_"&amp;$B157,HELPER,COLUMNS($B$12:AT157),0),"")</f>
        <v/>
      </c>
      <c r="AU157" s="83" t="str">
        <f>IFERROR(VLOOKUP($H$2&amp;"_"&amp;$B157,HELPER,COLUMNS($B$12:AU157),0),"")</f>
        <v/>
      </c>
      <c r="AV157" s="83" t="str">
        <f>IFERROR(VLOOKUP($H$2&amp;"_"&amp;$B157,HELPER,COLUMNS($B$12:AV157),0),"")</f>
        <v/>
      </c>
      <c r="AW157" s="83" t="str">
        <f>IFERROR(VLOOKUP($H$2&amp;"_"&amp;$B157,HELPER,COLUMNS($B$12:AW157),0),"")</f>
        <v/>
      </c>
      <c r="AX157" s="197" t="str">
        <f t="shared" si="32"/>
        <v/>
      </c>
    </row>
    <row r="158" spans="1:50" x14ac:dyDescent="0.3">
      <c r="A158" s="37">
        <f t="shared" si="31"/>
        <v>0</v>
      </c>
      <c r="B158" s="210">
        <v>147</v>
      </c>
      <c r="C158" s="433" t="str">
        <f t="shared" si="33"/>
        <v/>
      </c>
      <c r="D158" s="279" t="str">
        <f>IFERROR(VLOOKUP($H$2&amp;"_"&amp;$B158,HELPER,COLUMNS($B$12:D158),0),"")</f>
        <v/>
      </c>
      <c r="E158" s="83" t="str">
        <f>IFERROR(VLOOKUP($H$2&amp;"_"&amp;$B158,HELPER,COLUMNS($B$12:E158),0),"")</f>
        <v/>
      </c>
      <c r="F158" s="83" t="str">
        <f>IFERROR(VLOOKUP($H$2&amp;"_"&amp;$B158,HELPER,COLUMNS($B$12:F158),0),"")</f>
        <v/>
      </c>
      <c r="G158" s="83" t="str">
        <f>IFERROR(VLOOKUP($H$2&amp;"_"&amp;$B158,HELPER,COLUMNS($B$12:G158),0),"")</f>
        <v/>
      </c>
      <c r="H158" s="83" t="str">
        <f>IFERROR(VLOOKUP($H$2&amp;"_"&amp;$B158,HELPER,COLUMNS($B$12:H158),0),"")</f>
        <v/>
      </c>
      <c r="I158" s="83" t="str">
        <f>IFERROR(VLOOKUP($H$2&amp;"_"&amp;$B158,HELPER,COLUMNS($B$12:I158),0),"")</f>
        <v/>
      </c>
      <c r="J158" s="83" t="str">
        <f>IFERROR(VLOOKUP($H$2&amp;"_"&amp;$B158,HELPER,COLUMNS($B$12:J158),0),"")</f>
        <v/>
      </c>
      <c r="K158" s="83" t="str">
        <f>IFERROR(VLOOKUP($H$2&amp;"_"&amp;$B158,HELPER,COLUMNS($B$12:K158),0),"")</f>
        <v/>
      </c>
      <c r="L158" s="83" t="str">
        <f>IFERROR(VLOOKUP($H$2&amp;"_"&amp;$B158,HELPER,COLUMNS($B$12:L158),0),"")</f>
        <v/>
      </c>
      <c r="M158" s="83" t="str">
        <f>IFERROR(VLOOKUP($H$2&amp;"_"&amp;$B158,HELPER,COLUMNS($B$12:M158),0),"")</f>
        <v/>
      </c>
      <c r="N158" s="83" t="str">
        <f>IFERROR(VLOOKUP($H$2&amp;"_"&amp;$B158,HELPER,COLUMNS($B$12:N158),0),"")</f>
        <v/>
      </c>
      <c r="O158" s="83" t="str">
        <f>IFERROR(VLOOKUP($H$2&amp;"_"&amp;$B158,HELPER,COLUMNS($B$12:O158),0),"")</f>
        <v/>
      </c>
      <c r="P158" s="83" t="str">
        <f>IFERROR(VLOOKUP($H$2&amp;"_"&amp;$B158,HELPER,COLUMNS($B$12:P158),0),"")</f>
        <v/>
      </c>
      <c r="Q158" s="83" t="str">
        <f>IFERROR(VLOOKUP($H$2&amp;"_"&amp;$B158,HELPER,COLUMNS($B$12:Q158),0),"")</f>
        <v/>
      </c>
      <c r="R158" s="83" t="str">
        <f>IFERROR(VLOOKUP($H$2&amp;"_"&amp;$B158,HELPER,COLUMNS($B$12:R158),0),"")</f>
        <v/>
      </c>
      <c r="S158" s="83" t="str">
        <f>IFERROR(VLOOKUP($H$2&amp;"_"&amp;$B158,HELPER,COLUMNS($B$12:S158),0),"")</f>
        <v/>
      </c>
      <c r="T158" s="83" t="str">
        <f>IFERROR(VLOOKUP($H$2&amp;"_"&amp;$B158,HELPER,COLUMNS($B$12:T158),0),"")</f>
        <v/>
      </c>
      <c r="U158" s="83" t="str">
        <f>IFERROR(VLOOKUP($H$2&amp;"_"&amp;$B158,HELPER,COLUMNS($B$12:U158),0),"")</f>
        <v/>
      </c>
      <c r="V158" s="83" t="str">
        <f>IFERROR(VLOOKUP($H$2&amp;"_"&amp;$B158,HELPER,COLUMNS($B$12:V158),0),"")</f>
        <v/>
      </c>
      <c r="W158" s="83" t="str">
        <f>IFERROR(VLOOKUP($H$2&amp;"_"&amp;$B158,HELPER,COLUMNS($B$12:W158),0),"")</f>
        <v/>
      </c>
      <c r="X158" s="83" t="str">
        <f>IFERROR(VLOOKUP($H$2&amp;"_"&amp;$B158,HELPER,COLUMNS($B$12:X158),0),"")</f>
        <v/>
      </c>
      <c r="Y158" s="83" t="str">
        <f>IFERROR(VLOOKUP($H$2&amp;"_"&amp;$B158,HELPER,COLUMNS($B$12:Y158),0),"")</f>
        <v/>
      </c>
      <c r="Z158" s="83" t="str">
        <f>IFERROR(VLOOKUP($H$2&amp;"_"&amp;$B158,HELPER,COLUMNS($B$12:Z158),0),"")</f>
        <v/>
      </c>
      <c r="AA158" s="83" t="str">
        <f>IFERROR(VLOOKUP($H$2&amp;"_"&amp;$B158,HELPER,COLUMNS($B$12:AA158),0),"")</f>
        <v/>
      </c>
      <c r="AB158" s="83" t="str">
        <f>IFERROR(VLOOKUP($H$2&amp;"_"&amp;$B158,HELPER,COLUMNS($B$12:AB158),0),"")</f>
        <v/>
      </c>
      <c r="AC158" s="83" t="str">
        <f>IFERROR(VLOOKUP($H$2&amp;"_"&amp;$B158,HELPER,COLUMNS($B$12:AC158),0),"")</f>
        <v/>
      </c>
      <c r="AD158" s="83" t="str">
        <f>IFERROR(VLOOKUP($H$2&amp;"_"&amp;$B158,HELPER,COLUMNS($B$12:AD158),0),"")</f>
        <v/>
      </c>
      <c r="AE158" s="83" t="str">
        <f>IFERROR(VLOOKUP($H$2&amp;"_"&amp;$B158,HELPER,COLUMNS($B$12:AE158),0),"")</f>
        <v/>
      </c>
      <c r="AF158" s="83" t="str">
        <f>IFERROR(VLOOKUP($H$2&amp;"_"&amp;$B158,HELPER,COLUMNS($B$12:AF158),0),"")</f>
        <v/>
      </c>
      <c r="AG158" s="83" t="str">
        <f>IFERROR(VLOOKUP($H$2&amp;"_"&amp;$B158,HELPER,COLUMNS($B$12:AG158),0),"")</f>
        <v/>
      </c>
      <c r="AH158" s="83" t="str">
        <f>IFERROR(VLOOKUP($H$2&amp;"_"&amp;$B158,HELPER,COLUMNS($B$12:AH158),0),"")</f>
        <v/>
      </c>
      <c r="AI158" s="83" t="str">
        <f>IFERROR(VLOOKUP($H$2&amp;"_"&amp;$B158,HELPER,COLUMNS($B$12:AI158),0),"")</f>
        <v/>
      </c>
      <c r="AJ158" s="83" t="str">
        <f>IFERROR(VLOOKUP($H$2&amp;"_"&amp;$B158,HELPER,COLUMNS($B$12:AJ158),0),"")</f>
        <v/>
      </c>
      <c r="AK158" s="83" t="str">
        <f>IFERROR(VLOOKUP($H$2&amp;"_"&amp;$B158,HELPER,COLUMNS($B$12:AK158),0),"")</f>
        <v/>
      </c>
      <c r="AL158" s="83" t="str">
        <f>IFERROR(VLOOKUP($H$2&amp;"_"&amp;$B158,HELPER,COLUMNS($B$12:AL158),0),"")</f>
        <v/>
      </c>
      <c r="AM158" s="83" t="str">
        <f>IFERROR(VLOOKUP($H$2&amp;"_"&amp;$B158,HELPER,COLUMNS($B$12:AM158),0),"")</f>
        <v/>
      </c>
      <c r="AN158" s="83" t="str">
        <f>IFERROR(VLOOKUP($H$2&amp;"_"&amp;$B158,HELPER,COLUMNS($B$12:AN158),0),"")</f>
        <v/>
      </c>
      <c r="AO158" s="83" t="str">
        <f>IFERROR(VLOOKUP($H$2&amp;"_"&amp;$B158,HELPER,COLUMNS($B$12:AO158),0),"")</f>
        <v/>
      </c>
      <c r="AP158" s="83" t="str">
        <f>IFERROR(VLOOKUP($H$2&amp;"_"&amp;$B158,HELPER,COLUMNS($B$12:AP158),0),"")</f>
        <v/>
      </c>
      <c r="AQ158" s="83" t="str">
        <f>IFERROR(VLOOKUP($H$2&amp;"_"&amp;$B158,HELPER,COLUMNS($B$12:AQ158),0),"")</f>
        <v/>
      </c>
      <c r="AR158" s="83" t="str">
        <f>IFERROR(VLOOKUP($H$2&amp;"_"&amp;$B158,HELPER,COLUMNS($B$12:AR158),0),"")</f>
        <v/>
      </c>
      <c r="AS158" s="83" t="str">
        <f>IFERROR(VLOOKUP($H$2&amp;"_"&amp;$B158,HELPER,COLUMNS($B$12:AS158),0),"")</f>
        <v/>
      </c>
      <c r="AT158" s="83" t="str">
        <f>IFERROR(VLOOKUP($H$2&amp;"_"&amp;$B158,HELPER,COLUMNS($B$12:AT158),0),"")</f>
        <v/>
      </c>
      <c r="AU158" s="83" t="str">
        <f>IFERROR(VLOOKUP($H$2&amp;"_"&amp;$B158,HELPER,COLUMNS($B$12:AU158),0),"")</f>
        <v/>
      </c>
      <c r="AV158" s="83" t="str">
        <f>IFERROR(VLOOKUP($H$2&amp;"_"&amp;$B158,HELPER,COLUMNS($B$12:AV158),0),"")</f>
        <v/>
      </c>
      <c r="AW158" s="83" t="str">
        <f>IFERROR(VLOOKUP($H$2&amp;"_"&amp;$B158,HELPER,COLUMNS($B$12:AW158),0),"")</f>
        <v/>
      </c>
      <c r="AX158" s="197" t="str">
        <f t="shared" si="32"/>
        <v/>
      </c>
    </row>
    <row r="159" spans="1:50" x14ac:dyDescent="0.3">
      <c r="A159" s="37">
        <f t="shared" si="31"/>
        <v>0</v>
      </c>
      <c r="B159" s="210">
        <v>148</v>
      </c>
      <c r="C159" s="433" t="str">
        <f t="shared" si="33"/>
        <v/>
      </c>
      <c r="D159" s="279" t="str">
        <f>IFERROR(VLOOKUP($H$2&amp;"_"&amp;$B159,HELPER,COLUMNS($B$12:D159),0),"")</f>
        <v/>
      </c>
      <c r="E159" s="83" t="str">
        <f>IFERROR(VLOOKUP($H$2&amp;"_"&amp;$B159,HELPER,COLUMNS($B$12:E159),0),"")</f>
        <v/>
      </c>
      <c r="F159" s="83" t="str">
        <f>IFERROR(VLOOKUP($H$2&amp;"_"&amp;$B159,HELPER,COLUMNS($B$12:F159),0),"")</f>
        <v/>
      </c>
      <c r="G159" s="83" t="str">
        <f>IFERROR(VLOOKUP($H$2&amp;"_"&amp;$B159,HELPER,COLUMNS($B$12:G159),0),"")</f>
        <v/>
      </c>
      <c r="H159" s="83" t="str">
        <f>IFERROR(VLOOKUP($H$2&amp;"_"&amp;$B159,HELPER,COLUMNS($B$12:H159),0),"")</f>
        <v/>
      </c>
      <c r="I159" s="83" t="str">
        <f>IFERROR(VLOOKUP($H$2&amp;"_"&amp;$B159,HELPER,COLUMNS($B$12:I159),0),"")</f>
        <v/>
      </c>
      <c r="J159" s="83" t="str">
        <f>IFERROR(VLOOKUP($H$2&amp;"_"&amp;$B159,HELPER,COLUMNS($B$12:J159),0),"")</f>
        <v/>
      </c>
      <c r="K159" s="83" t="str">
        <f>IFERROR(VLOOKUP($H$2&amp;"_"&amp;$B159,HELPER,COLUMNS($B$12:K159),0),"")</f>
        <v/>
      </c>
      <c r="L159" s="83" t="str">
        <f>IFERROR(VLOOKUP($H$2&amp;"_"&amp;$B159,HELPER,COLUMNS($B$12:L159),0),"")</f>
        <v/>
      </c>
      <c r="M159" s="83" t="str">
        <f>IFERROR(VLOOKUP($H$2&amp;"_"&amp;$B159,HELPER,COLUMNS($B$12:M159),0),"")</f>
        <v/>
      </c>
      <c r="N159" s="83" t="str">
        <f>IFERROR(VLOOKUP($H$2&amp;"_"&amp;$B159,HELPER,COLUMNS($B$12:N159),0),"")</f>
        <v/>
      </c>
      <c r="O159" s="83" t="str">
        <f>IFERROR(VLOOKUP($H$2&amp;"_"&amp;$B159,HELPER,COLUMNS($B$12:O159),0),"")</f>
        <v/>
      </c>
      <c r="P159" s="83" t="str">
        <f>IFERROR(VLOOKUP($H$2&amp;"_"&amp;$B159,HELPER,COLUMNS($B$12:P159),0),"")</f>
        <v/>
      </c>
      <c r="Q159" s="83" t="str">
        <f>IFERROR(VLOOKUP($H$2&amp;"_"&amp;$B159,HELPER,COLUMNS($B$12:Q159),0),"")</f>
        <v/>
      </c>
      <c r="R159" s="83" t="str">
        <f>IFERROR(VLOOKUP($H$2&amp;"_"&amp;$B159,HELPER,COLUMNS($B$12:R159),0),"")</f>
        <v/>
      </c>
      <c r="S159" s="83" t="str">
        <f>IFERROR(VLOOKUP($H$2&amp;"_"&amp;$B159,HELPER,COLUMNS($B$12:S159),0),"")</f>
        <v/>
      </c>
      <c r="T159" s="83" t="str">
        <f>IFERROR(VLOOKUP($H$2&amp;"_"&amp;$B159,HELPER,COLUMNS($B$12:T159),0),"")</f>
        <v/>
      </c>
      <c r="U159" s="83" t="str">
        <f>IFERROR(VLOOKUP($H$2&amp;"_"&amp;$B159,HELPER,COLUMNS($B$12:U159),0),"")</f>
        <v/>
      </c>
      <c r="V159" s="83" t="str">
        <f>IFERROR(VLOOKUP($H$2&amp;"_"&amp;$B159,HELPER,COLUMNS($B$12:V159),0),"")</f>
        <v/>
      </c>
      <c r="W159" s="83" t="str">
        <f>IFERROR(VLOOKUP($H$2&amp;"_"&amp;$B159,HELPER,COLUMNS($B$12:W159),0),"")</f>
        <v/>
      </c>
      <c r="X159" s="83" t="str">
        <f>IFERROR(VLOOKUP($H$2&amp;"_"&amp;$B159,HELPER,COLUMNS($B$12:X159),0),"")</f>
        <v/>
      </c>
      <c r="Y159" s="83" t="str">
        <f>IFERROR(VLOOKUP($H$2&amp;"_"&amp;$B159,HELPER,COLUMNS($B$12:Y159),0),"")</f>
        <v/>
      </c>
      <c r="Z159" s="83" t="str">
        <f>IFERROR(VLOOKUP($H$2&amp;"_"&amp;$B159,HELPER,COLUMNS($B$12:Z159),0),"")</f>
        <v/>
      </c>
      <c r="AA159" s="83" t="str">
        <f>IFERROR(VLOOKUP($H$2&amp;"_"&amp;$B159,HELPER,COLUMNS($B$12:AA159),0),"")</f>
        <v/>
      </c>
      <c r="AB159" s="83" t="str">
        <f>IFERROR(VLOOKUP($H$2&amp;"_"&amp;$B159,HELPER,COLUMNS($B$12:AB159),0),"")</f>
        <v/>
      </c>
      <c r="AC159" s="83" t="str">
        <f>IFERROR(VLOOKUP($H$2&amp;"_"&amp;$B159,HELPER,COLUMNS($B$12:AC159),0),"")</f>
        <v/>
      </c>
      <c r="AD159" s="83" t="str">
        <f>IFERROR(VLOOKUP($H$2&amp;"_"&amp;$B159,HELPER,COLUMNS($B$12:AD159),0),"")</f>
        <v/>
      </c>
      <c r="AE159" s="83" t="str">
        <f>IFERROR(VLOOKUP($H$2&amp;"_"&amp;$B159,HELPER,COLUMNS($B$12:AE159),0),"")</f>
        <v/>
      </c>
      <c r="AF159" s="83" t="str">
        <f>IFERROR(VLOOKUP($H$2&amp;"_"&amp;$B159,HELPER,COLUMNS($B$12:AF159),0),"")</f>
        <v/>
      </c>
      <c r="AG159" s="83" t="str">
        <f>IFERROR(VLOOKUP($H$2&amp;"_"&amp;$B159,HELPER,COLUMNS($B$12:AG159),0),"")</f>
        <v/>
      </c>
      <c r="AH159" s="83" t="str">
        <f>IFERROR(VLOOKUP($H$2&amp;"_"&amp;$B159,HELPER,COLUMNS($B$12:AH159),0),"")</f>
        <v/>
      </c>
      <c r="AI159" s="83" t="str">
        <f>IFERROR(VLOOKUP($H$2&amp;"_"&amp;$B159,HELPER,COLUMNS($B$12:AI159),0),"")</f>
        <v/>
      </c>
      <c r="AJ159" s="83" t="str">
        <f>IFERROR(VLOOKUP($H$2&amp;"_"&amp;$B159,HELPER,COLUMNS($B$12:AJ159),0),"")</f>
        <v/>
      </c>
      <c r="AK159" s="83" t="str">
        <f>IFERROR(VLOOKUP($H$2&amp;"_"&amp;$B159,HELPER,COLUMNS($B$12:AK159),0),"")</f>
        <v/>
      </c>
      <c r="AL159" s="83" t="str">
        <f>IFERROR(VLOOKUP($H$2&amp;"_"&amp;$B159,HELPER,COLUMNS($B$12:AL159),0),"")</f>
        <v/>
      </c>
      <c r="AM159" s="83" t="str">
        <f>IFERROR(VLOOKUP($H$2&amp;"_"&amp;$B159,HELPER,COLUMNS($B$12:AM159),0),"")</f>
        <v/>
      </c>
      <c r="AN159" s="83" t="str">
        <f>IFERROR(VLOOKUP($H$2&amp;"_"&amp;$B159,HELPER,COLUMNS($B$12:AN159),0),"")</f>
        <v/>
      </c>
      <c r="AO159" s="83" t="str">
        <f>IFERROR(VLOOKUP($H$2&amp;"_"&amp;$B159,HELPER,COLUMNS($B$12:AO159),0),"")</f>
        <v/>
      </c>
      <c r="AP159" s="83" t="str">
        <f>IFERROR(VLOOKUP($H$2&amp;"_"&amp;$B159,HELPER,COLUMNS($B$12:AP159),0),"")</f>
        <v/>
      </c>
      <c r="AQ159" s="83" t="str">
        <f>IFERROR(VLOOKUP($H$2&amp;"_"&amp;$B159,HELPER,COLUMNS($B$12:AQ159),0),"")</f>
        <v/>
      </c>
      <c r="AR159" s="83" t="str">
        <f>IFERROR(VLOOKUP($H$2&amp;"_"&amp;$B159,HELPER,COLUMNS($B$12:AR159),0),"")</f>
        <v/>
      </c>
      <c r="AS159" s="83" t="str">
        <f>IFERROR(VLOOKUP($H$2&amp;"_"&amp;$B159,HELPER,COLUMNS($B$12:AS159),0),"")</f>
        <v/>
      </c>
      <c r="AT159" s="83" t="str">
        <f>IFERROR(VLOOKUP($H$2&amp;"_"&amp;$B159,HELPER,COLUMNS($B$12:AT159),0),"")</f>
        <v/>
      </c>
      <c r="AU159" s="83" t="str">
        <f>IFERROR(VLOOKUP($H$2&amp;"_"&amp;$B159,HELPER,COLUMNS($B$12:AU159),0),"")</f>
        <v/>
      </c>
      <c r="AV159" s="83" t="str">
        <f>IFERROR(VLOOKUP($H$2&amp;"_"&amp;$B159,HELPER,COLUMNS($B$12:AV159),0),"")</f>
        <v/>
      </c>
      <c r="AW159" s="83" t="str">
        <f>IFERROR(VLOOKUP($H$2&amp;"_"&amp;$B159,HELPER,COLUMNS($B$12:AW159),0),"")</f>
        <v/>
      </c>
      <c r="AX159" s="197" t="str">
        <f t="shared" si="32"/>
        <v/>
      </c>
    </row>
    <row r="160" spans="1:50" x14ac:dyDescent="0.3">
      <c r="A160" s="37">
        <f t="shared" si="31"/>
        <v>0</v>
      </c>
      <c r="B160" s="210">
        <v>149</v>
      </c>
      <c r="C160" s="433" t="str">
        <f t="shared" si="33"/>
        <v/>
      </c>
      <c r="D160" s="279" t="str">
        <f>IFERROR(VLOOKUP($H$2&amp;"_"&amp;$B160,HELPER,COLUMNS($B$12:D160),0),"")</f>
        <v/>
      </c>
      <c r="E160" s="83" t="str">
        <f>IFERROR(VLOOKUP($H$2&amp;"_"&amp;$B160,HELPER,COLUMNS($B$12:E160),0),"")</f>
        <v/>
      </c>
      <c r="F160" s="83" t="str">
        <f>IFERROR(VLOOKUP($H$2&amp;"_"&amp;$B160,HELPER,COLUMNS($B$12:F160),0),"")</f>
        <v/>
      </c>
      <c r="G160" s="83" t="str">
        <f>IFERROR(VLOOKUP($H$2&amp;"_"&amp;$B160,HELPER,COLUMNS($B$12:G160),0),"")</f>
        <v/>
      </c>
      <c r="H160" s="83" t="str">
        <f>IFERROR(VLOOKUP($H$2&amp;"_"&amp;$B160,HELPER,COLUMNS($B$12:H160),0),"")</f>
        <v/>
      </c>
      <c r="I160" s="83" t="str">
        <f>IFERROR(VLOOKUP($H$2&amp;"_"&amp;$B160,HELPER,COLUMNS($B$12:I160),0),"")</f>
        <v/>
      </c>
      <c r="J160" s="83" t="str">
        <f>IFERROR(VLOOKUP($H$2&amp;"_"&amp;$B160,HELPER,COLUMNS($B$12:J160),0),"")</f>
        <v/>
      </c>
      <c r="K160" s="83" t="str">
        <f>IFERROR(VLOOKUP($H$2&amp;"_"&amp;$B160,HELPER,COLUMNS($B$12:K160),0),"")</f>
        <v/>
      </c>
      <c r="L160" s="83" t="str">
        <f>IFERROR(VLOOKUP($H$2&amp;"_"&amp;$B160,HELPER,COLUMNS($B$12:L160),0),"")</f>
        <v/>
      </c>
      <c r="M160" s="83" t="str">
        <f>IFERROR(VLOOKUP($H$2&amp;"_"&amp;$B160,HELPER,COLUMNS($B$12:M160),0),"")</f>
        <v/>
      </c>
      <c r="N160" s="83" t="str">
        <f>IFERROR(VLOOKUP($H$2&amp;"_"&amp;$B160,HELPER,COLUMNS($B$12:N160),0),"")</f>
        <v/>
      </c>
      <c r="O160" s="83" t="str">
        <f>IFERROR(VLOOKUP($H$2&amp;"_"&amp;$B160,HELPER,COLUMNS($B$12:O160),0),"")</f>
        <v/>
      </c>
      <c r="P160" s="83" t="str">
        <f>IFERROR(VLOOKUP($H$2&amp;"_"&amp;$B160,HELPER,COLUMNS($B$12:P160),0),"")</f>
        <v/>
      </c>
      <c r="Q160" s="83" t="str">
        <f>IFERROR(VLOOKUP($H$2&amp;"_"&amp;$B160,HELPER,COLUMNS($B$12:Q160),0),"")</f>
        <v/>
      </c>
      <c r="R160" s="83" t="str">
        <f>IFERROR(VLOOKUP($H$2&amp;"_"&amp;$B160,HELPER,COLUMNS($B$12:R160),0),"")</f>
        <v/>
      </c>
      <c r="S160" s="83" t="str">
        <f>IFERROR(VLOOKUP($H$2&amp;"_"&amp;$B160,HELPER,COLUMNS($B$12:S160),0),"")</f>
        <v/>
      </c>
      <c r="T160" s="83" t="str">
        <f>IFERROR(VLOOKUP($H$2&amp;"_"&amp;$B160,HELPER,COLUMNS($B$12:T160),0),"")</f>
        <v/>
      </c>
      <c r="U160" s="83" t="str">
        <f>IFERROR(VLOOKUP($H$2&amp;"_"&amp;$B160,HELPER,COLUMNS($B$12:U160),0),"")</f>
        <v/>
      </c>
      <c r="V160" s="83" t="str">
        <f>IFERROR(VLOOKUP($H$2&amp;"_"&amp;$B160,HELPER,COLUMNS($B$12:V160),0),"")</f>
        <v/>
      </c>
      <c r="W160" s="83" t="str">
        <f>IFERROR(VLOOKUP($H$2&amp;"_"&amp;$B160,HELPER,COLUMNS($B$12:W160),0),"")</f>
        <v/>
      </c>
      <c r="X160" s="83" t="str">
        <f>IFERROR(VLOOKUP($H$2&amp;"_"&amp;$B160,HELPER,COLUMNS($B$12:X160),0),"")</f>
        <v/>
      </c>
      <c r="Y160" s="83" t="str">
        <f>IFERROR(VLOOKUP($H$2&amp;"_"&amp;$B160,HELPER,COLUMNS($B$12:Y160),0),"")</f>
        <v/>
      </c>
      <c r="Z160" s="83" t="str">
        <f>IFERROR(VLOOKUP($H$2&amp;"_"&amp;$B160,HELPER,COLUMNS($B$12:Z160),0),"")</f>
        <v/>
      </c>
      <c r="AA160" s="83" t="str">
        <f>IFERROR(VLOOKUP($H$2&amp;"_"&amp;$B160,HELPER,COLUMNS($B$12:AA160),0),"")</f>
        <v/>
      </c>
      <c r="AB160" s="83" t="str">
        <f>IFERROR(VLOOKUP($H$2&amp;"_"&amp;$B160,HELPER,COLUMNS($B$12:AB160),0),"")</f>
        <v/>
      </c>
      <c r="AC160" s="83" t="str">
        <f>IFERROR(VLOOKUP($H$2&amp;"_"&amp;$B160,HELPER,COLUMNS($B$12:AC160),0),"")</f>
        <v/>
      </c>
      <c r="AD160" s="83" t="str">
        <f>IFERROR(VLOOKUP($H$2&amp;"_"&amp;$B160,HELPER,COLUMNS($B$12:AD160),0),"")</f>
        <v/>
      </c>
      <c r="AE160" s="83" t="str">
        <f>IFERROR(VLOOKUP($H$2&amp;"_"&amp;$B160,HELPER,COLUMNS($B$12:AE160),0),"")</f>
        <v/>
      </c>
      <c r="AF160" s="83" t="str">
        <f>IFERROR(VLOOKUP($H$2&amp;"_"&amp;$B160,HELPER,COLUMNS($B$12:AF160),0),"")</f>
        <v/>
      </c>
      <c r="AG160" s="83" t="str">
        <f>IFERROR(VLOOKUP($H$2&amp;"_"&amp;$B160,HELPER,COLUMNS($B$12:AG160),0),"")</f>
        <v/>
      </c>
      <c r="AH160" s="83" t="str">
        <f>IFERROR(VLOOKUP($H$2&amp;"_"&amp;$B160,HELPER,COLUMNS($B$12:AH160),0),"")</f>
        <v/>
      </c>
      <c r="AI160" s="83" t="str">
        <f>IFERROR(VLOOKUP($H$2&amp;"_"&amp;$B160,HELPER,COLUMNS($B$12:AI160),0),"")</f>
        <v/>
      </c>
      <c r="AJ160" s="83" t="str">
        <f>IFERROR(VLOOKUP($H$2&amp;"_"&amp;$B160,HELPER,COLUMNS($B$12:AJ160),0),"")</f>
        <v/>
      </c>
      <c r="AK160" s="83" t="str">
        <f>IFERROR(VLOOKUP($H$2&amp;"_"&amp;$B160,HELPER,COLUMNS($B$12:AK160),0),"")</f>
        <v/>
      </c>
      <c r="AL160" s="83" t="str">
        <f>IFERROR(VLOOKUP($H$2&amp;"_"&amp;$B160,HELPER,COLUMNS($B$12:AL160),0),"")</f>
        <v/>
      </c>
      <c r="AM160" s="83" t="str">
        <f>IFERROR(VLOOKUP($H$2&amp;"_"&amp;$B160,HELPER,COLUMNS($B$12:AM160),0),"")</f>
        <v/>
      </c>
      <c r="AN160" s="83" t="str">
        <f>IFERROR(VLOOKUP($H$2&amp;"_"&amp;$B160,HELPER,COLUMNS($B$12:AN160),0),"")</f>
        <v/>
      </c>
      <c r="AO160" s="83" t="str">
        <f>IFERROR(VLOOKUP($H$2&amp;"_"&amp;$B160,HELPER,COLUMNS($B$12:AO160),0),"")</f>
        <v/>
      </c>
      <c r="AP160" s="83" t="str">
        <f>IFERROR(VLOOKUP($H$2&amp;"_"&amp;$B160,HELPER,COLUMNS($B$12:AP160),0),"")</f>
        <v/>
      </c>
      <c r="AQ160" s="83" t="str">
        <f>IFERROR(VLOOKUP($H$2&amp;"_"&amp;$B160,HELPER,COLUMNS($B$12:AQ160),0),"")</f>
        <v/>
      </c>
      <c r="AR160" s="83" t="str">
        <f>IFERROR(VLOOKUP($H$2&amp;"_"&amp;$B160,HELPER,COLUMNS($B$12:AR160),0),"")</f>
        <v/>
      </c>
      <c r="AS160" s="83" t="str">
        <f>IFERROR(VLOOKUP($H$2&amp;"_"&amp;$B160,HELPER,COLUMNS($B$12:AS160),0),"")</f>
        <v/>
      </c>
      <c r="AT160" s="83" t="str">
        <f>IFERROR(VLOOKUP($H$2&amp;"_"&amp;$B160,HELPER,COLUMNS($B$12:AT160),0),"")</f>
        <v/>
      </c>
      <c r="AU160" s="83" t="str">
        <f>IFERROR(VLOOKUP($H$2&amp;"_"&amp;$B160,HELPER,COLUMNS($B$12:AU160),0),"")</f>
        <v/>
      </c>
      <c r="AV160" s="83" t="str">
        <f>IFERROR(VLOOKUP($H$2&amp;"_"&amp;$B160,HELPER,COLUMNS($B$12:AV160),0),"")</f>
        <v/>
      </c>
      <c r="AW160" s="83" t="str">
        <f>IFERROR(VLOOKUP($H$2&amp;"_"&amp;$B160,HELPER,COLUMNS($B$12:AW160),0),"")</f>
        <v/>
      </c>
      <c r="AX160" s="197" t="str">
        <f t="shared" si="32"/>
        <v/>
      </c>
    </row>
    <row r="161" spans="1:50" x14ac:dyDescent="0.3">
      <c r="A161" s="37">
        <f t="shared" si="31"/>
        <v>0</v>
      </c>
      <c r="B161" s="210">
        <v>150</v>
      </c>
      <c r="C161" s="433" t="str">
        <f t="shared" si="33"/>
        <v/>
      </c>
      <c r="D161" s="279" t="str">
        <f>IFERROR(VLOOKUP($H$2&amp;"_"&amp;$B161,HELPER,COLUMNS($B$12:D161),0),"")</f>
        <v/>
      </c>
      <c r="E161" s="83" t="str">
        <f>IFERROR(VLOOKUP($H$2&amp;"_"&amp;$B161,HELPER,COLUMNS($B$12:E161),0),"")</f>
        <v/>
      </c>
      <c r="F161" s="83" t="str">
        <f>IFERROR(VLOOKUP($H$2&amp;"_"&amp;$B161,HELPER,COLUMNS($B$12:F161),0),"")</f>
        <v/>
      </c>
      <c r="G161" s="83" t="str">
        <f>IFERROR(VLOOKUP($H$2&amp;"_"&amp;$B161,HELPER,COLUMNS($B$12:G161),0),"")</f>
        <v/>
      </c>
      <c r="H161" s="83" t="str">
        <f>IFERROR(VLOOKUP($H$2&amp;"_"&amp;$B161,HELPER,COLUMNS($B$12:H161),0),"")</f>
        <v/>
      </c>
      <c r="I161" s="83" t="str">
        <f>IFERROR(VLOOKUP($H$2&amp;"_"&amp;$B161,HELPER,COLUMNS($B$12:I161),0),"")</f>
        <v/>
      </c>
      <c r="J161" s="83" t="str">
        <f>IFERROR(VLOOKUP($H$2&amp;"_"&amp;$B161,HELPER,COLUMNS($B$12:J161),0),"")</f>
        <v/>
      </c>
      <c r="K161" s="83" t="str">
        <f>IFERROR(VLOOKUP($H$2&amp;"_"&amp;$B161,HELPER,COLUMNS($B$12:K161),0),"")</f>
        <v/>
      </c>
      <c r="L161" s="83" t="str">
        <f>IFERROR(VLOOKUP($H$2&amp;"_"&amp;$B161,HELPER,COLUMNS($B$12:L161),0),"")</f>
        <v/>
      </c>
      <c r="M161" s="83" t="str">
        <f>IFERROR(VLOOKUP($H$2&amp;"_"&amp;$B161,HELPER,COLUMNS($B$12:M161),0),"")</f>
        <v/>
      </c>
      <c r="N161" s="83" t="str">
        <f>IFERROR(VLOOKUP($H$2&amp;"_"&amp;$B161,HELPER,COLUMNS($B$12:N161),0),"")</f>
        <v/>
      </c>
      <c r="O161" s="83" t="str">
        <f>IFERROR(VLOOKUP($H$2&amp;"_"&amp;$B161,HELPER,COLUMNS($B$12:O161),0),"")</f>
        <v/>
      </c>
      <c r="P161" s="83" t="str">
        <f>IFERROR(VLOOKUP($H$2&amp;"_"&amp;$B161,HELPER,COLUMNS($B$12:P161),0),"")</f>
        <v/>
      </c>
      <c r="Q161" s="83" t="str">
        <f>IFERROR(VLOOKUP($H$2&amp;"_"&amp;$B161,HELPER,COLUMNS($B$12:Q161),0),"")</f>
        <v/>
      </c>
      <c r="R161" s="83" t="str">
        <f>IFERROR(VLOOKUP($H$2&amp;"_"&amp;$B161,HELPER,COLUMNS($B$12:R161),0),"")</f>
        <v/>
      </c>
      <c r="S161" s="83" t="str">
        <f>IFERROR(VLOOKUP($H$2&amp;"_"&amp;$B161,HELPER,COLUMNS($B$12:S161),0),"")</f>
        <v/>
      </c>
      <c r="T161" s="83" t="str">
        <f>IFERROR(VLOOKUP($H$2&amp;"_"&amp;$B161,HELPER,COLUMNS($B$12:T161),0),"")</f>
        <v/>
      </c>
      <c r="U161" s="83" t="str">
        <f>IFERROR(VLOOKUP($H$2&amp;"_"&amp;$B161,HELPER,COLUMNS($B$12:U161),0),"")</f>
        <v/>
      </c>
      <c r="V161" s="83" t="str">
        <f>IFERROR(VLOOKUP($H$2&amp;"_"&amp;$B161,HELPER,COLUMNS($B$12:V161),0),"")</f>
        <v/>
      </c>
      <c r="W161" s="83" t="str">
        <f>IFERROR(VLOOKUP($H$2&amp;"_"&amp;$B161,HELPER,COLUMNS($B$12:W161),0),"")</f>
        <v/>
      </c>
      <c r="X161" s="83" t="str">
        <f>IFERROR(VLOOKUP($H$2&amp;"_"&amp;$B161,HELPER,COLUMNS($B$12:X161),0),"")</f>
        <v/>
      </c>
      <c r="Y161" s="83" t="str">
        <f>IFERROR(VLOOKUP($H$2&amp;"_"&amp;$B161,HELPER,COLUMNS($B$12:Y161),0),"")</f>
        <v/>
      </c>
      <c r="Z161" s="83" t="str">
        <f>IFERROR(VLOOKUP($H$2&amp;"_"&amp;$B161,HELPER,COLUMNS($B$12:Z161),0),"")</f>
        <v/>
      </c>
      <c r="AA161" s="83" t="str">
        <f>IFERROR(VLOOKUP($H$2&amp;"_"&amp;$B161,HELPER,COLUMNS($B$12:AA161),0),"")</f>
        <v/>
      </c>
      <c r="AB161" s="83" t="str">
        <f>IFERROR(VLOOKUP($H$2&amp;"_"&amp;$B161,HELPER,COLUMNS($B$12:AB161),0),"")</f>
        <v/>
      </c>
      <c r="AC161" s="83" t="str">
        <f>IFERROR(VLOOKUP($H$2&amp;"_"&amp;$B161,HELPER,COLUMNS($B$12:AC161),0),"")</f>
        <v/>
      </c>
      <c r="AD161" s="83" t="str">
        <f>IFERROR(VLOOKUP($H$2&amp;"_"&amp;$B161,HELPER,COLUMNS($B$12:AD161),0),"")</f>
        <v/>
      </c>
      <c r="AE161" s="83" t="str">
        <f>IFERROR(VLOOKUP($H$2&amp;"_"&amp;$B161,HELPER,COLUMNS($B$12:AE161),0),"")</f>
        <v/>
      </c>
      <c r="AF161" s="83" t="str">
        <f>IFERROR(VLOOKUP($H$2&amp;"_"&amp;$B161,HELPER,COLUMNS($B$12:AF161),0),"")</f>
        <v/>
      </c>
      <c r="AG161" s="83" t="str">
        <f>IFERROR(VLOOKUP($H$2&amp;"_"&amp;$B161,HELPER,COLUMNS($B$12:AG161),0),"")</f>
        <v/>
      </c>
      <c r="AH161" s="83" t="str">
        <f>IFERROR(VLOOKUP($H$2&amp;"_"&amp;$B161,HELPER,COLUMNS($B$12:AH161),0),"")</f>
        <v/>
      </c>
      <c r="AI161" s="83" t="str">
        <f>IFERROR(VLOOKUP($H$2&amp;"_"&amp;$B161,HELPER,COLUMNS($B$12:AI161),0),"")</f>
        <v/>
      </c>
      <c r="AJ161" s="83" t="str">
        <f>IFERROR(VLOOKUP($H$2&amp;"_"&amp;$B161,HELPER,COLUMNS($B$12:AJ161),0),"")</f>
        <v/>
      </c>
      <c r="AK161" s="83" t="str">
        <f>IFERROR(VLOOKUP($H$2&amp;"_"&amp;$B161,HELPER,COLUMNS($B$12:AK161),0),"")</f>
        <v/>
      </c>
      <c r="AL161" s="83" t="str">
        <f>IFERROR(VLOOKUP($H$2&amp;"_"&amp;$B161,HELPER,COLUMNS($B$12:AL161),0),"")</f>
        <v/>
      </c>
      <c r="AM161" s="83" t="str">
        <f>IFERROR(VLOOKUP($H$2&amp;"_"&amp;$B161,HELPER,COLUMNS($B$12:AM161),0),"")</f>
        <v/>
      </c>
      <c r="AN161" s="83" t="str">
        <f>IFERROR(VLOOKUP($H$2&amp;"_"&amp;$B161,HELPER,COLUMNS($B$12:AN161),0),"")</f>
        <v/>
      </c>
      <c r="AO161" s="83" t="str">
        <f>IFERROR(VLOOKUP($H$2&amp;"_"&amp;$B161,HELPER,COLUMNS($B$12:AO161),0),"")</f>
        <v/>
      </c>
      <c r="AP161" s="83" t="str">
        <f>IFERROR(VLOOKUP($H$2&amp;"_"&amp;$B161,HELPER,COLUMNS($B$12:AP161),0),"")</f>
        <v/>
      </c>
      <c r="AQ161" s="83" t="str">
        <f>IFERROR(VLOOKUP($H$2&amp;"_"&amp;$B161,HELPER,COLUMNS($B$12:AQ161),0),"")</f>
        <v/>
      </c>
      <c r="AR161" s="83" t="str">
        <f>IFERROR(VLOOKUP($H$2&amp;"_"&amp;$B161,HELPER,COLUMNS($B$12:AR161),0),"")</f>
        <v/>
      </c>
      <c r="AS161" s="83" t="str">
        <f>IFERROR(VLOOKUP($H$2&amp;"_"&amp;$B161,HELPER,COLUMNS($B$12:AS161),0),"")</f>
        <v/>
      </c>
      <c r="AT161" s="83" t="str">
        <f>IFERROR(VLOOKUP($H$2&amp;"_"&amp;$B161,HELPER,COLUMNS($B$12:AT161),0),"")</f>
        <v/>
      </c>
      <c r="AU161" s="83" t="str">
        <f>IFERROR(VLOOKUP($H$2&amp;"_"&amp;$B161,HELPER,COLUMNS($B$12:AU161),0),"")</f>
        <v/>
      </c>
      <c r="AV161" s="83" t="str">
        <f>IFERROR(VLOOKUP($H$2&amp;"_"&amp;$B161,HELPER,COLUMNS($B$12:AV161),0),"")</f>
        <v/>
      </c>
      <c r="AW161" s="83" t="str">
        <f>IFERROR(VLOOKUP($H$2&amp;"_"&amp;$B161,HELPER,COLUMNS($B$12:AW161),0),"")</f>
        <v/>
      </c>
      <c r="AX161" s="197" t="str">
        <f t="shared" si="32"/>
        <v/>
      </c>
    </row>
    <row r="162" spans="1:50" x14ac:dyDescent="0.3">
      <c r="A162" s="37">
        <f t="shared" si="31"/>
        <v>0</v>
      </c>
      <c r="B162" s="210">
        <v>151</v>
      </c>
      <c r="C162" s="433" t="str">
        <f t="shared" si="33"/>
        <v/>
      </c>
      <c r="D162" s="279" t="str">
        <f>IFERROR(VLOOKUP($H$2&amp;"_"&amp;$B162,HELPER,COLUMNS($B$12:D162),0),"")</f>
        <v/>
      </c>
      <c r="E162" s="83" t="str">
        <f>IFERROR(VLOOKUP($H$2&amp;"_"&amp;$B162,HELPER,COLUMNS($B$12:E162),0),"")</f>
        <v/>
      </c>
      <c r="F162" s="83" t="str">
        <f>IFERROR(VLOOKUP($H$2&amp;"_"&amp;$B162,HELPER,COLUMNS($B$12:F162),0),"")</f>
        <v/>
      </c>
      <c r="G162" s="83" t="str">
        <f>IFERROR(VLOOKUP($H$2&amp;"_"&amp;$B162,HELPER,COLUMNS($B$12:G162),0),"")</f>
        <v/>
      </c>
      <c r="H162" s="83" t="str">
        <f>IFERROR(VLOOKUP($H$2&amp;"_"&amp;$B162,HELPER,COLUMNS($B$12:H162),0),"")</f>
        <v/>
      </c>
      <c r="I162" s="83" t="str">
        <f>IFERROR(VLOOKUP($H$2&amp;"_"&amp;$B162,HELPER,COLUMNS($B$12:I162),0),"")</f>
        <v/>
      </c>
      <c r="J162" s="83" t="str">
        <f>IFERROR(VLOOKUP($H$2&amp;"_"&amp;$B162,HELPER,COLUMNS($B$12:J162),0),"")</f>
        <v/>
      </c>
      <c r="K162" s="83" t="str">
        <f>IFERROR(VLOOKUP($H$2&amp;"_"&amp;$B162,HELPER,COLUMNS($B$12:K162),0),"")</f>
        <v/>
      </c>
      <c r="L162" s="83" t="str">
        <f>IFERROR(VLOOKUP($H$2&amp;"_"&amp;$B162,HELPER,COLUMNS($B$12:L162),0),"")</f>
        <v/>
      </c>
      <c r="M162" s="83" t="str">
        <f>IFERROR(VLOOKUP($H$2&amp;"_"&amp;$B162,HELPER,COLUMNS($B$12:M162),0),"")</f>
        <v/>
      </c>
      <c r="N162" s="83" t="str">
        <f>IFERROR(VLOOKUP($H$2&amp;"_"&amp;$B162,HELPER,COLUMNS($B$12:N162),0),"")</f>
        <v/>
      </c>
      <c r="O162" s="83" t="str">
        <f>IFERROR(VLOOKUP($H$2&amp;"_"&amp;$B162,HELPER,COLUMNS($B$12:O162),0),"")</f>
        <v/>
      </c>
      <c r="P162" s="83" t="str">
        <f>IFERROR(VLOOKUP($H$2&amp;"_"&amp;$B162,HELPER,COLUMNS($B$12:P162),0),"")</f>
        <v/>
      </c>
      <c r="Q162" s="83" t="str">
        <f>IFERROR(VLOOKUP($H$2&amp;"_"&amp;$B162,HELPER,COLUMNS($B$12:Q162),0),"")</f>
        <v/>
      </c>
      <c r="R162" s="83" t="str">
        <f>IFERROR(VLOOKUP($H$2&amp;"_"&amp;$B162,HELPER,COLUMNS($B$12:R162),0),"")</f>
        <v/>
      </c>
      <c r="S162" s="83" t="str">
        <f>IFERROR(VLOOKUP($H$2&amp;"_"&amp;$B162,HELPER,COLUMNS($B$12:S162),0),"")</f>
        <v/>
      </c>
      <c r="T162" s="83" t="str">
        <f>IFERROR(VLOOKUP($H$2&amp;"_"&amp;$B162,HELPER,COLUMNS($B$12:T162),0),"")</f>
        <v/>
      </c>
      <c r="U162" s="83" t="str">
        <f>IFERROR(VLOOKUP($H$2&amp;"_"&amp;$B162,HELPER,COLUMNS($B$12:U162),0),"")</f>
        <v/>
      </c>
      <c r="V162" s="83" t="str">
        <f>IFERROR(VLOOKUP($H$2&amp;"_"&amp;$B162,HELPER,COLUMNS($B$12:V162),0),"")</f>
        <v/>
      </c>
      <c r="W162" s="83" t="str">
        <f>IFERROR(VLOOKUP($H$2&amp;"_"&amp;$B162,HELPER,COLUMNS($B$12:W162),0),"")</f>
        <v/>
      </c>
      <c r="X162" s="83" t="str">
        <f>IFERROR(VLOOKUP($H$2&amp;"_"&amp;$B162,HELPER,COLUMNS($B$12:X162),0),"")</f>
        <v/>
      </c>
      <c r="Y162" s="83" t="str">
        <f>IFERROR(VLOOKUP($H$2&amp;"_"&amp;$B162,HELPER,COLUMNS($B$12:Y162),0),"")</f>
        <v/>
      </c>
      <c r="Z162" s="83" t="str">
        <f>IFERROR(VLOOKUP($H$2&amp;"_"&amp;$B162,HELPER,COLUMNS($B$12:Z162),0),"")</f>
        <v/>
      </c>
      <c r="AA162" s="83" t="str">
        <f>IFERROR(VLOOKUP($H$2&amp;"_"&amp;$B162,HELPER,COLUMNS($B$12:AA162),0),"")</f>
        <v/>
      </c>
      <c r="AB162" s="83" t="str">
        <f>IFERROR(VLOOKUP($H$2&amp;"_"&amp;$B162,HELPER,COLUMNS($B$12:AB162),0),"")</f>
        <v/>
      </c>
      <c r="AC162" s="83" t="str">
        <f>IFERROR(VLOOKUP($H$2&amp;"_"&amp;$B162,HELPER,COLUMNS($B$12:AC162),0),"")</f>
        <v/>
      </c>
      <c r="AD162" s="83" t="str">
        <f>IFERROR(VLOOKUP($H$2&amp;"_"&amp;$B162,HELPER,COLUMNS($B$12:AD162),0),"")</f>
        <v/>
      </c>
      <c r="AE162" s="83" t="str">
        <f>IFERROR(VLOOKUP($H$2&amp;"_"&amp;$B162,HELPER,COLUMNS($B$12:AE162),0),"")</f>
        <v/>
      </c>
      <c r="AF162" s="83" t="str">
        <f>IFERROR(VLOOKUP($H$2&amp;"_"&amp;$B162,HELPER,COLUMNS($B$12:AF162),0),"")</f>
        <v/>
      </c>
      <c r="AG162" s="83" t="str">
        <f>IFERROR(VLOOKUP($H$2&amp;"_"&amp;$B162,HELPER,COLUMNS($B$12:AG162),0),"")</f>
        <v/>
      </c>
      <c r="AH162" s="83" t="str">
        <f>IFERROR(VLOOKUP($H$2&amp;"_"&amp;$B162,HELPER,COLUMNS($B$12:AH162),0),"")</f>
        <v/>
      </c>
      <c r="AI162" s="83" t="str">
        <f>IFERROR(VLOOKUP($H$2&amp;"_"&amp;$B162,HELPER,COLUMNS($B$12:AI162),0),"")</f>
        <v/>
      </c>
      <c r="AJ162" s="83" t="str">
        <f>IFERROR(VLOOKUP($H$2&amp;"_"&amp;$B162,HELPER,COLUMNS($B$12:AJ162),0),"")</f>
        <v/>
      </c>
      <c r="AK162" s="83" t="str">
        <f>IFERROR(VLOOKUP($H$2&amp;"_"&amp;$B162,HELPER,COLUMNS($B$12:AK162),0),"")</f>
        <v/>
      </c>
      <c r="AL162" s="83" t="str">
        <f>IFERROR(VLOOKUP($H$2&amp;"_"&amp;$B162,HELPER,COLUMNS($B$12:AL162),0),"")</f>
        <v/>
      </c>
      <c r="AM162" s="83" t="str">
        <f>IFERROR(VLOOKUP($H$2&amp;"_"&amp;$B162,HELPER,COLUMNS($B$12:AM162),0),"")</f>
        <v/>
      </c>
      <c r="AN162" s="83" t="str">
        <f>IFERROR(VLOOKUP($H$2&amp;"_"&amp;$B162,HELPER,COLUMNS($B$12:AN162),0),"")</f>
        <v/>
      </c>
      <c r="AO162" s="83" t="str">
        <f>IFERROR(VLOOKUP($H$2&amp;"_"&amp;$B162,HELPER,COLUMNS($B$12:AO162),0),"")</f>
        <v/>
      </c>
      <c r="AP162" s="83" t="str">
        <f>IFERROR(VLOOKUP($H$2&amp;"_"&amp;$B162,HELPER,COLUMNS($B$12:AP162),0),"")</f>
        <v/>
      </c>
      <c r="AQ162" s="83" t="str">
        <f>IFERROR(VLOOKUP($H$2&amp;"_"&amp;$B162,HELPER,COLUMNS($B$12:AQ162),0),"")</f>
        <v/>
      </c>
      <c r="AR162" s="83" t="str">
        <f>IFERROR(VLOOKUP($H$2&amp;"_"&amp;$B162,HELPER,COLUMNS($B$12:AR162),0),"")</f>
        <v/>
      </c>
      <c r="AS162" s="83" t="str">
        <f>IFERROR(VLOOKUP($H$2&amp;"_"&amp;$B162,HELPER,COLUMNS($B$12:AS162),0),"")</f>
        <v/>
      </c>
      <c r="AT162" s="83" t="str">
        <f>IFERROR(VLOOKUP($H$2&amp;"_"&amp;$B162,HELPER,COLUMNS($B$12:AT162),0),"")</f>
        <v/>
      </c>
      <c r="AU162" s="83" t="str">
        <f>IFERROR(VLOOKUP($H$2&amp;"_"&amp;$B162,HELPER,COLUMNS($B$12:AU162),0),"")</f>
        <v/>
      </c>
      <c r="AV162" s="83" t="str">
        <f>IFERROR(VLOOKUP($H$2&amp;"_"&amp;$B162,HELPER,COLUMNS($B$12:AV162),0),"")</f>
        <v/>
      </c>
      <c r="AW162" s="83" t="str">
        <f>IFERROR(VLOOKUP($H$2&amp;"_"&amp;$B162,HELPER,COLUMNS($B$12:AW162),0),"")</f>
        <v/>
      </c>
      <c r="AX162" s="197" t="str">
        <f t="shared" si="32"/>
        <v/>
      </c>
    </row>
    <row r="163" spans="1:50" x14ac:dyDescent="0.3">
      <c r="A163" s="37">
        <f t="shared" si="31"/>
        <v>0</v>
      </c>
      <c r="B163" s="210">
        <v>152</v>
      </c>
      <c r="C163" s="433" t="str">
        <f t="shared" si="33"/>
        <v/>
      </c>
      <c r="D163" s="279" t="str">
        <f>IFERROR(VLOOKUP($H$2&amp;"_"&amp;$B163,HELPER,COLUMNS($B$12:D163),0),"")</f>
        <v/>
      </c>
      <c r="E163" s="83" t="str">
        <f>IFERROR(VLOOKUP($H$2&amp;"_"&amp;$B163,HELPER,COLUMNS($B$12:E163),0),"")</f>
        <v/>
      </c>
      <c r="F163" s="83" t="str">
        <f>IFERROR(VLOOKUP($H$2&amp;"_"&amp;$B163,HELPER,COLUMNS($B$12:F163),0),"")</f>
        <v/>
      </c>
      <c r="G163" s="83" t="str">
        <f>IFERROR(VLOOKUP($H$2&amp;"_"&amp;$B163,HELPER,COLUMNS($B$12:G163),0),"")</f>
        <v/>
      </c>
      <c r="H163" s="83" t="str">
        <f>IFERROR(VLOOKUP($H$2&amp;"_"&amp;$B163,HELPER,COLUMNS($B$12:H163),0),"")</f>
        <v/>
      </c>
      <c r="I163" s="83" t="str">
        <f>IFERROR(VLOOKUP($H$2&amp;"_"&amp;$B163,HELPER,COLUMNS($B$12:I163),0),"")</f>
        <v/>
      </c>
      <c r="J163" s="83" t="str">
        <f>IFERROR(VLOOKUP($H$2&amp;"_"&amp;$B163,HELPER,COLUMNS($B$12:J163),0),"")</f>
        <v/>
      </c>
      <c r="K163" s="83" t="str">
        <f>IFERROR(VLOOKUP($H$2&amp;"_"&amp;$B163,HELPER,COLUMNS($B$12:K163),0),"")</f>
        <v/>
      </c>
      <c r="L163" s="83" t="str">
        <f>IFERROR(VLOOKUP($H$2&amp;"_"&amp;$B163,HELPER,COLUMNS($B$12:L163),0),"")</f>
        <v/>
      </c>
      <c r="M163" s="83" t="str">
        <f>IFERROR(VLOOKUP($H$2&amp;"_"&amp;$B163,HELPER,COLUMNS($B$12:M163),0),"")</f>
        <v/>
      </c>
      <c r="N163" s="83" t="str">
        <f>IFERROR(VLOOKUP($H$2&amp;"_"&amp;$B163,HELPER,COLUMNS($B$12:N163),0),"")</f>
        <v/>
      </c>
      <c r="O163" s="83" t="str">
        <f>IFERROR(VLOOKUP($H$2&amp;"_"&amp;$B163,HELPER,COLUMNS($B$12:O163),0),"")</f>
        <v/>
      </c>
      <c r="P163" s="83" t="str">
        <f>IFERROR(VLOOKUP($H$2&amp;"_"&amp;$B163,HELPER,COLUMNS($B$12:P163),0),"")</f>
        <v/>
      </c>
      <c r="Q163" s="83" t="str">
        <f>IFERROR(VLOOKUP($H$2&amp;"_"&amp;$B163,HELPER,COLUMNS($B$12:Q163),0),"")</f>
        <v/>
      </c>
      <c r="R163" s="83" t="str">
        <f>IFERROR(VLOOKUP($H$2&amp;"_"&amp;$B163,HELPER,COLUMNS($B$12:R163),0),"")</f>
        <v/>
      </c>
      <c r="S163" s="83" t="str">
        <f>IFERROR(VLOOKUP($H$2&amp;"_"&amp;$B163,HELPER,COLUMNS($B$12:S163),0),"")</f>
        <v/>
      </c>
      <c r="T163" s="83" t="str">
        <f>IFERROR(VLOOKUP($H$2&amp;"_"&amp;$B163,HELPER,COLUMNS($B$12:T163),0),"")</f>
        <v/>
      </c>
      <c r="U163" s="83" t="str">
        <f>IFERROR(VLOOKUP($H$2&amp;"_"&amp;$B163,HELPER,COLUMNS($B$12:U163),0),"")</f>
        <v/>
      </c>
      <c r="V163" s="83" t="str">
        <f>IFERROR(VLOOKUP($H$2&amp;"_"&amp;$B163,HELPER,COLUMNS($B$12:V163),0),"")</f>
        <v/>
      </c>
      <c r="W163" s="83" t="str">
        <f>IFERROR(VLOOKUP($H$2&amp;"_"&amp;$B163,HELPER,COLUMNS($B$12:W163),0),"")</f>
        <v/>
      </c>
      <c r="X163" s="83" t="str">
        <f>IFERROR(VLOOKUP($H$2&amp;"_"&amp;$B163,HELPER,COLUMNS($B$12:X163),0),"")</f>
        <v/>
      </c>
      <c r="Y163" s="83" t="str">
        <f>IFERROR(VLOOKUP($H$2&amp;"_"&amp;$B163,HELPER,COLUMNS($B$12:Y163),0),"")</f>
        <v/>
      </c>
      <c r="Z163" s="83" t="str">
        <f>IFERROR(VLOOKUP($H$2&amp;"_"&amp;$B163,HELPER,COLUMNS($B$12:Z163),0),"")</f>
        <v/>
      </c>
      <c r="AA163" s="83" t="str">
        <f>IFERROR(VLOOKUP($H$2&amp;"_"&amp;$B163,HELPER,COLUMNS($B$12:AA163),0),"")</f>
        <v/>
      </c>
      <c r="AB163" s="83" t="str">
        <f>IFERROR(VLOOKUP($H$2&amp;"_"&amp;$B163,HELPER,COLUMNS($B$12:AB163),0),"")</f>
        <v/>
      </c>
      <c r="AC163" s="83" t="str">
        <f>IFERROR(VLOOKUP($H$2&amp;"_"&amp;$B163,HELPER,COLUMNS($B$12:AC163),0),"")</f>
        <v/>
      </c>
      <c r="AD163" s="83" t="str">
        <f>IFERROR(VLOOKUP($H$2&amp;"_"&amp;$B163,HELPER,COLUMNS($B$12:AD163),0),"")</f>
        <v/>
      </c>
      <c r="AE163" s="83" t="str">
        <f>IFERROR(VLOOKUP($H$2&amp;"_"&amp;$B163,HELPER,COLUMNS($B$12:AE163),0),"")</f>
        <v/>
      </c>
      <c r="AF163" s="83" t="str">
        <f>IFERROR(VLOOKUP($H$2&amp;"_"&amp;$B163,HELPER,COLUMNS($B$12:AF163),0),"")</f>
        <v/>
      </c>
      <c r="AG163" s="83" t="str">
        <f>IFERROR(VLOOKUP($H$2&amp;"_"&amp;$B163,HELPER,COLUMNS($B$12:AG163),0),"")</f>
        <v/>
      </c>
      <c r="AH163" s="83" t="str">
        <f>IFERROR(VLOOKUP($H$2&amp;"_"&amp;$B163,HELPER,COLUMNS($B$12:AH163),0),"")</f>
        <v/>
      </c>
      <c r="AI163" s="83" t="str">
        <f>IFERROR(VLOOKUP($H$2&amp;"_"&amp;$B163,HELPER,COLUMNS($B$12:AI163),0),"")</f>
        <v/>
      </c>
      <c r="AJ163" s="83" t="str">
        <f>IFERROR(VLOOKUP($H$2&amp;"_"&amp;$B163,HELPER,COLUMNS($B$12:AJ163),0),"")</f>
        <v/>
      </c>
      <c r="AK163" s="83" t="str">
        <f>IFERROR(VLOOKUP($H$2&amp;"_"&amp;$B163,HELPER,COLUMNS($B$12:AK163),0),"")</f>
        <v/>
      </c>
      <c r="AL163" s="83" t="str">
        <f>IFERROR(VLOOKUP($H$2&amp;"_"&amp;$B163,HELPER,COLUMNS($B$12:AL163),0),"")</f>
        <v/>
      </c>
      <c r="AM163" s="83" t="str">
        <f>IFERROR(VLOOKUP($H$2&amp;"_"&amp;$B163,HELPER,COLUMNS($B$12:AM163),0),"")</f>
        <v/>
      </c>
      <c r="AN163" s="83" t="str">
        <f>IFERROR(VLOOKUP($H$2&amp;"_"&amp;$B163,HELPER,COLUMNS($B$12:AN163),0),"")</f>
        <v/>
      </c>
      <c r="AO163" s="83" t="str">
        <f>IFERROR(VLOOKUP($H$2&amp;"_"&amp;$B163,HELPER,COLUMNS($B$12:AO163),0),"")</f>
        <v/>
      </c>
      <c r="AP163" s="83" t="str">
        <f>IFERROR(VLOOKUP($H$2&amp;"_"&amp;$B163,HELPER,COLUMNS($B$12:AP163),0),"")</f>
        <v/>
      </c>
      <c r="AQ163" s="83" t="str">
        <f>IFERROR(VLOOKUP($H$2&amp;"_"&amp;$B163,HELPER,COLUMNS($B$12:AQ163),0),"")</f>
        <v/>
      </c>
      <c r="AR163" s="83" t="str">
        <f>IFERROR(VLOOKUP($H$2&amp;"_"&amp;$B163,HELPER,COLUMNS($B$12:AR163),0),"")</f>
        <v/>
      </c>
      <c r="AS163" s="83" t="str">
        <f>IFERROR(VLOOKUP($H$2&amp;"_"&amp;$B163,HELPER,COLUMNS($B$12:AS163),0),"")</f>
        <v/>
      </c>
      <c r="AT163" s="83" t="str">
        <f>IFERROR(VLOOKUP($H$2&amp;"_"&amp;$B163,HELPER,COLUMNS($B$12:AT163),0),"")</f>
        <v/>
      </c>
      <c r="AU163" s="83" t="str">
        <f>IFERROR(VLOOKUP($H$2&amp;"_"&amp;$B163,HELPER,COLUMNS($B$12:AU163),0),"")</f>
        <v/>
      </c>
      <c r="AV163" s="83" t="str">
        <f>IFERROR(VLOOKUP($H$2&amp;"_"&amp;$B163,HELPER,COLUMNS($B$12:AV163),0),"")</f>
        <v/>
      </c>
      <c r="AW163" s="83" t="str">
        <f>IFERROR(VLOOKUP($H$2&amp;"_"&amp;$B163,HELPER,COLUMNS($B$12:AW163),0),"")</f>
        <v/>
      </c>
      <c r="AX163" s="197" t="str">
        <f t="shared" si="32"/>
        <v/>
      </c>
    </row>
    <row r="164" spans="1:50" x14ac:dyDescent="0.3">
      <c r="A164" s="37">
        <f t="shared" si="31"/>
        <v>0</v>
      </c>
      <c r="B164" s="210">
        <v>153</v>
      </c>
      <c r="C164" s="433" t="str">
        <f t="shared" si="33"/>
        <v/>
      </c>
      <c r="D164" s="279" t="str">
        <f>IFERROR(VLOOKUP($H$2&amp;"_"&amp;$B164,HELPER,COLUMNS($B$12:D164),0),"")</f>
        <v/>
      </c>
      <c r="E164" s="83" t="str">
        <f>IFERROR(VLOOKUP($H$2&amp;"_"&amp;$B164,HELPER,COLUMNS($B$12:E164),0),"")</f>
        <v/>
      </c>
      <c r="F164" s="83" t="str">
        <f>IFERROR(VLOOKUP($H$2&amp;"_"&amp;$B164,HELPER,COLUMNS($B$12:F164),0),"")</f>
        <v/>
      </c>
      <c r="G164" s="83" t="str">
        <f>IFERROR(VLOOKUP($H$2&amp;"_"&amp;$B164,HELPER,COLUMNS($B$12:G164),0),"")</f>
        <v/>
      </c>
      <c r="H164" s="83" t="str">
        <f>IFERROR(VLOOKUP($H$2&amp;"_"&amp;$B164,HELPER,COLUMNS($B$12:H164),0),"")</f>
        <v/>
      </c>
      <c r="I164" s="83" t="str">
        <f>IFERROR(VLOOKUP($H$2&amp;"_"&amp;$B164,HELPER,COLUMNS($B$12:I164),0),"")</f>
        <v/>
      </c>
      <c r="J164" s="83" t="str">
        <f>IFERROR(VLOOKUP($H$2&amp;"_"&amp;$B164,HELPER,COLUMNS($B$12:J164),0),"")</f>
        <v/>
      </c>
      <c r="K164" s="83" t="str">
        <f>IFERROR(VLOOKUP($H$2&amp;"_"&amp;$B164,HELPER,COLUMNS($B$12:K164),0),"")</f>
        <v/>
      </c>
      <c r="L164" s="83" t="str">
        <f>IFERROR(VLOOKUP($H$2&amp;"_"&amp;$B164,HELPER,COLUMNS($B$12:L164),0),"")</f>
        <v/>
      </c>
      <c r="M164" s="83" t="str">
        <f>IFERROR(VLOOKUP($H$2&amp;"_"&amp;$B164,HELPER,COLUMNS($B$12:M164),0),"")</f>
        <v/>
      </c>
      <c r="N164" s="83" t="str">
        <f>IFERROR(VLOOKUP($H$2&amp;"_"&amp;$B164,HELPER,COLUMNS($B$12:N164),0),"")</f>
        <v/>
      </c>
      <c r="O164" s="83" t="str">
        <f>IFERROR(VLOOKUP($H$2&amp;"_"&amp;$B164,HELPER,COLUMNS($B$12:O164),0),"")</f>
        <v/>
      </c>
      <c r="P164" s="83" t="str">
        <f>IFERROR(VLOOKUP($H$2&amp;"_"&amp;$B164,HELPER,COLUMNS($B$12:P164),0),"")</f>
        <v/>
      </c>
      <c r="Q164" s="83" t="str">
        <f>IFERROR(VLOOKUP($H$2&amp;"_"&amp;$B164,HELPER,COLUMNS($B$12:Q164),0),"")</f>
        <v/>
      </c>
      <c r="R164" s="83" t="str">
        <f>IFERROR(VLOOKUP($H$2&amp;"_"&amp;$B164,HELPER,COLUMNS($B$12:R164),0),"")</f>
        <v/>
      </c>
      <c r="S164" s="83" t="str">
        <f>IFERROR(VLOOKUP($H$2&amp;"_"&amp;$B164,HELPER,COLUMNS($B$12:S164),0),"")</f>
        <v/>
      </c>
      <c r="T164" s="83" t="str">
        <f>IFERROR(VLOOKUP($H$2&amp;"_"&amp;$B164,HELPER,COLUMNS($B$12:T164),0),"")</f>
        <v/>
      </c>
      <c r="U164" s="83" t="str">
        <f>IFERROR(VLOOKUP($H$2&amp;"_"&amp;$B164,HELPER,COLUMNS($B$12:U164),0),"")</f>
        <v/>
      </c>
      <c r="V164" s="83" t="str">
        <f>IFERROR(VLOOKUP($H$2&amp;"_"&amp;$B164,HELPER,COLUMNS($B$12:V164),0),"")</f>
        <v/>
      </c>
      <c r="W164" s="83" t="str">
        <f>IFERROR(VLOOKUP($H$2&amp;"_"&amp;$B164,HELPER,COLUMNS($B$12:W164),0),"")</f>
        <v/>
      </c>
      <c r="X164" s="83" t="str">
        <f>IFERROR(VLOOKUP($H$2&amp;"_"&amp;$B164,HELPER,COLUMNS($B$12:X164),0),"")</f>
        <v/>
      </c>
      <c r="Y164" s="83" t="str">
        <f>IFERROR(VLOOKUP($H$2&amp;"_"&amp;$B164,HELPER,COLUMNS($B$12:Y164),0),"")</f>
        <v/>
      </c>
      <c r="Z164" s="83" t="str">
        <f>IFERROR(VLOOKUP($H$2&amp;"_"&amp;$B164,HELPER,COLUMNS($B$12:Z164),0),"")</f>
        <v/>
      </c>
      <c r="AA164" s="83" t="str">
        <f>IFERROR(VLOOKUP($H$2&amp;"_"&amp;$B164,HELPER,COLUMNS($B$12:AA164),0),"")</f>
        <v/>
      </c>
      <c r="AB164" s="83" t="str">
        <f>IFERROR(VLOOKUP($H$2&amp;"_"&amp;$B164,HELPER,COLUMNS($B$12:AB164),0),"")</f>
        <v/>
      </c>
      <c r="AC164" s="83" t="str">
        <f>IFERROR(VLOOKUP($H$2&amp;"_"&amp;$B164,HELPER,COLUMNS($B$12:AC164),0),"")</f>
        <v/>
      </c>
      <c r="AD164" s="83" t="str">
        <f>IFERROR(VLOOKUP($H$2&amp;"_"&amp;$B164,HELPER,COLUMNS($B$12:AD164),0),"")</f>
        <v/>
      </c>
      <c r="AE164" s="83" t="str">
        <f>IFERROR(VLOOKUP($H$2&amp;"_"&amp;$B164,HELPER,COLUMNS($B$12:AE164),0),"")</f>
        <v/>
      </c>
      <c r="AF164" s="83" t="str">
        <f>IFERROR(VLOOKUP($H$2&amp;"_"&amp;$B164,HELPER,COLUMNS($B$12:AF164),0),"")</f>
        <v/>
      </c>
      <c r="AG164" s="83" t="str">
        <f>IFERROR(VLOOKUP($H$2&amp;"_"&amp;$B164,HELPER,COLUMNS($B$12:AG164),0),"")</f>
        <v/>
      </c>
      <c r="AH164" s="83" t="str">
        <f>IFERROR(VLOOKUP($H$2&amp;"_"&amp;$B164,HELPER,COLUMNS($B$12:AH164),0),"")</f>
        <v/>
      </c>
      <c r="AI164" s="83" t="str">
        <f>IFERROR(VLOOKUP($H$2&amp;"_"&amp;$B164,HELPER,COLUMNS($B$12:AI164),0),"")</f>
        <v/>
      </c>
      <c r="AJ164" s="83" t="str">
        <f>IFERROR(VLOOKUP($H$2&amp;"_"&amp;$B164,HELPER,COLUMNS($B$12:AJ164),0),"")</f>
        <v/>
      </c>
      <c r="AK164" s="83" t="str">
        <f>IFERROR(VLOOKUP($H$2&amp;"_"&amp;$B164,HELPER,COLUMNS($B$12:AK164),0),"")</f>
        <v/>
      </c>
      <c r="AL164" s="83" t="str">
        <f>IFERROR(VLOOKUP($H$2&amp;"_"&amp;$B164,HELPER,COLUMNS($B$12:AL164),0),"")</f>
        <v/>
      </c>
      <c r="AM164" s="83" t="str">
        <f>IFERROR(VLOOKUP($H$2&amp;"_"&amp;$B164,HELPER,COLUMNS($B$12:AM164),0),"")</f>
        <v/>
      </c>
      <c r="AN164" s="83" t="str">
        <f>IFERROR(VLOOKUP($H$2&amp;"_"&amp;$B164,HELPER,COLUMNS($B$12:AN164),0),"")</f>
        <v/>
      </c>
      <c r="AO164" s="83" t="str">
        <f>IFERROR(VLOOKUP($H$2&amp;"_"&amp;$B164,HELPER,COLUMNS($B$12:AO164),0),"")</f>
        <v/>
      </c>
      <c r="AP164" s="83" t="str">
        <f>IFERROR(VLOOKUP($H$2&amp;"_"&amp;$B164,HELPER,COLUMNS($B$12:AP164),0),"")</f>
        <v/>
      </c>
      <c r="AQ164" s="83" t="str">
        <f>IFERROR(VLOOKUP($H$2&amp;"_"&amp;$B164,HELPER,COLUMNS($B$12:AQ164),0),"")</f>
        <v/>
      </c>
      <c r="AR164" s="83" t="str">
        <f>IFERROR(VLOOKUP($H$2&amp;"_"&amp;$B164,HELPER,COLUMNS($B$12:AR164),0),"")</f>
        <v/>
      </c>
      <c r="AS164" s="83" t="str">
        <f>IFERROR(VLOOKUP($H$2&amp;"_"&amp;$B164,HELPER,COLUMNS($B$12:AS164),0),"")</f>
        <v/>
      </c>
      <c r="AT164" s="83" t="str">
        <f>IFERROR(VLOOKUP($H$2&amp;"_"&amp;$B164,HELPER,COLUMNS($B$12:AT164),0),"")</f>
        <v/>
      </c>
      <c r="AU164" s="83" t="str">
        <f>IFERROR(VLOOKUP($H$2&amp;"_"&amp;$B164,HELPER,COLUMNS($B$12:AU164),0),"")</f>
        <v/>
      </c>
      <c r="AV164" s="83" t="str">
        <f>IFERROR(VLOOKUP($H$2&amp;"_"&amp;$B164,HELPER,COLUMNS($B$12:AV164),0),"")</f>
        <v/>
      </c>
      <c r="AW164" s="83" t="str">
        <f>IFERROR(VLOOKUP($H$2&amp;"_"&amp;$B164,HELPER,COLUMNS($B$12:AW164),0),"")</f>
        <v/>
      </c>
      <c r="AX164" s="197" t="str">
        <f t="shared" si="32"/>
        <v/>
      </c>
    </row>
    <row r="165" spans="1:50" x14ac:dyDescent="0.3">
      <c r="A165" s="37">
        <f t="shared" si="31"/>
        <v>0</v>
      </c>
      <c r="B165" s="210">
        <v>154</v>
      </c>
      <c r="C165" s="433" t="str">
        <f t="shared" si="33"/>
        <v/>
      </c>
      <c r="D165" s="279" t="str">
        <f>IFERROR(VLOOKUP($H$2&amp;"_"&amp;$B165,HELPER,COLUMNS($B$12:D165),0),"")</f>
        <v/>
      </c>
      <c r="E165" s="83" t="str">
        <f>IFERROR(VLOOKUP($H$2&amp;"_"&amp;$B165,HELPER,COLUMNS($B$12:E165),0),"")</f>
        <v/>
      </c>
      <c r="F165" s="83" t="str">
        <f>IFERROR(VLOOKUP($H$2&amp;"_"&amp;$B165,HELPER,COLUMNS($B$12:F165),0),"")</f>
        <v/>
      </c>
      <c r="G165" s="83" t="str">
        <f>IFERROR(VLOOKUP($H$2&amp;"_"&amp;$B165,HELPER,COLUMNS($B$12:G165),0),"")</f>
        <v/>
      </c>
      <c r="H165" s="83" t="str">
        <f>IFERROR(VLOOKUP($H$2&amp;"_"&amp;$B165,HELPER,COLUMNS($B$12:H165),0),"")</f>
        <v/>
      </c>
      <c r="I165" s="83" t="str">
        <f>IFERROR(VLOOKUP($H$2&amp;"_"&amp;$B165,HELPER,COLUMNS($B$12:I165),0),"")</f>
        <v/>
      </c>
      <c r="J165" s="83" t="str">
        <f>IFERROR(VLOOKUP($H$2&amp;"_"&amp;$B165,HELPER,COLUMNS($B$12:J165),0),"")</f>
        <v/>
      </c>
      <c r="K165" s="83" t="str">
        <f>IFERROR(VLOOKUP($H$2&amp;"_"&amp;$B165,HELPER,COLUMNS($B$12:K165),0),"")</f>
        <v/>
      </c>
      <c r="L165" s="83" t="str">
        <f>IFERROR(VLOOKUP($H$2&amp;"_"&amp;$B165,HELPER,COLUMNS($B$12:L165),0),"")</f>
        <v/>
      </c>
      <c r="M165" s="83" t="str">
        <f>IFERROR(VLOOKUP($H$2&amp;"_"&amp;$B165,HELPER,COLUMNS($B$12:M165),0),"")</f>
        <v/>
      </c>
      <c r="N165" s="83" t="str">
        <f>IFERROR(VLOOKUP($H$2&amp;"_"&amp;$B165,HELPER,COLUMNS($B$12:N165),0),"")</f>
        <v/>
      </c>
      <c r="O165" s="83" t="str">
        <f>IFERROR(VLOOKUP($H$2&amp;"_"&amp;$B165,HELPER,COLUMNS($B$12:O165),0),"")</f>
        <v/>
      </c>
      <c r="P165" s="83" t="str">
        <f>IFERROR(VLOOKUP($H$2&amp;"_"&amp;$B165,HELPER,COLUMNS($B$12:P165),0),"")</f>
        <v/>
      </c>
      <c r="Q165" s="83" t="str">
        <f>IFERROR(VLOOKUP($H$2&amp;"_"&amp;$B165,HELPER,COLUMNS($B$12:Q165),0),"")</f>
        <v/>
      </c>
      <c r="R165" s="83" t="str">
        <f>IFERROR(VLOOKUP($H$2&amp;"_"&amp;$B165,HELPER,COLUMNS($B$12:R165),0),"")</f>
        <v/>
      </c>
      <c r="S165" s="83" t="str">
        <f>IFERROR(VLOOKUP($H$2&amp;"_"&amp;$B165,HELPER,COLUMNS($B$12:S165),0),"")</f>
        <v/>
      </c>
      <c r="T165" s="83" t="str">
        <f>IFERROR(VLOOKUP($H$2&amp;"_"&amp;$B165,HELPER,COLUMNS($B$12:T165),0),"")</f>
        <v/>
      </c>
      <c r="U165" s="83" t="str">
        <f>IFERROR(VLOOKUP($H$2&amp;"_"&amp;$B165,HELPER,COLUMNS($B$12:U165),0),"")</f>
        <v/>
      </c>
      <c r="V165" s="83" t="str">
        <f>IFERROR(VLOOKUP($H$2&amp;"_"&amp;$B165,HELPER,COLUMNS($B$12:V165),0),"")</f>
        <v/>
      </c>
      <c r="W165" s="83" t="str">
        <f>IFERROR(VLOOKUP($H$2&amp;"_"&amp;$B165,HELPER,COLUMNS($B$12:W165),0),"")</f>
        <v/>
      </c>
      <c r="X165" s="83" t="str">
        <f>IFERROR(VLOOKUP($H$2&amp;"_"&amp;$B165,HELPER,COLUMNS($B$12:X165),0),"")</f>
        <v/>
      </c>
      <c r="Y165" s="83" t="str">
        <f>IFERROR(VLOOKUP($H$2&amp;"_"&amp;$B165,HELPER,COLUMNS($B$12:Y165),0),"")</f>
        <v/>
      </c>
      <c r="Z165" s="83" t="str">
        <f>IFERROR(VLOOKUP($H$2&amp;"_"&amp;$B165,HELPER,COLUMNS($B$12:Z165),0),"")</f>
        <v/>
      </c>
      <c r="AA165" s="83" t="str">
        <f>IFERROR(VLOOKUP($H$2&amp;"_"&amp;$B165,HELPER,COLUMNS($B$12:AA165),0),"")</f>
        <v/>
      </c>
      <c r="AB165" s="83" t="str">
        <f>IFERROR(VLOOKUP($H$2&amp;"_"&amp;$B165,HELPER,COLUMNS($B$12:AB165),0),"")</f>
        <v/>
      </c>
      <c r="AC165" s="83" t="str">
        <f>IFERROR(VLOOKUP($H$2&amp;"_"&amp;$B165,HELPER,COLUMNS($B$12:AC165),0),"")</f>
        <v/>
      </c>
      <c r="AD165" s="83" t="str">
        <f>IFERROR(VLOOKUP($H$2&amp;"_"&amp;$B165,HELPER,COLUMNS($B$12:AD165),0),"")</f>
        <v/>
      </c>
      <c r="AE165" s="83" t="str">
        <f>IFERROR(VLOOKUP($H$2&amp;"_"&amp;$B165,HELPER,COLUMNS($B$12:AE165),0),"")</f>
        <v/>
      </c>
      <c r="AF165" s="83" t="str">
        <f>IFERROR(VLOOKUP($H$2&amp;"_"&amp;$B165,HELPER,COLUMNS($B$12:AF165),0),"")</f>
        <v/>
      </c>
      <c r="AG165" s="83" t="str">
        <f>IFERROR(VLOOKUP($H$2&amp;"_"&amp;$B165,HELPER,COLUMNS($B$12:AG165),0),"")</f>
        <v/>
      </c>
      <c r="AH165" s="83" t="str">
        <f>IFERROR(VLOOKUP($H$2&amp;"_"&amp;$B165,HELPER,COLUMNS($B$12:AH165),0),"")</f>
        <v/>
      </c>
      <c r="AI165" s="83" t="str">
        <f>IFERROR(VLOOKUP($H$2&amp;"_"&amp;$B165,HELPER,COLUMNS($B$12:AI165),0),"")</f>
        <v/>
      </c>
      <c r="AJ165" s="83" t="str">
        <f>IFERROR(VLOOKUP($H$2&amp;"_"&amp;$B165,HELPER,COLUMNS($B$12:AJ165),0),"")</f>
        <v/>
      </c>
      <c r="AK165" s="83" t="str">
        <f>IFERROR(VLOOKUP($H$2&amp;"_"&amp;$B165,HELPER,COLUMNS($B$12:AK165),0),"")</f>
        <v/>
      </c>
      <c r="AL165" s="83" t="str">
        <f>IFERROR(VLOOKUP($H$2&amp;"_"&amp;$B165,HELPER,COLUMNS($B$12:AL165),0),"")</f>
        <v/>
      </c>
      <c r="AM165" s="83" t="str">
        <f>IFERROR(VLOOKUP($H$2&amp;"_"&amp;$B165,HELPER,COLUMNS($B$12:AM165),0),"")</f>
        <v/>
      </c>
      <c r="AN165" s="83" t="str">
        <f>IFERROR(VLOOKUP($H$2&amp;"_"&amp;$B165,HELPER,COLUMNS($B$12:AN165),0),"")</f>
        <v/>
      </c>
      <c r="AO165" s="83" t="str">
        <f>IFERROR(VLOOKUP($H$2&amp;"_"&amp;$B165,HELPER,COLUMNS($B$12:AO165),0),"")</f>
        <v/>
      </c>
      <c r="AP165" s="83" t="str">
        <f>IFERROR(VLOOKUP($H$2&amp;"_"&amp;$B165,HELPER,COLUMNS($B$12:AP165),0),"")</f>
        <v/>
      </c>
      <c r="AQ165" s="83" t="str">
        <f>IFERROR(VLOOKUP($H$2&amp;"_"&amp;$B165,HELPER,COLUMNS($B$12:AQ165),0),"")</f>
        <v/>
      </c>
      <c r="AR165" s="83" t="str">
        <f>IFERROR(VLOOKUP($H$2&amp;"_"&amp;$B165,HELPER,COLUMNS($B$12:AR165),0),"")</f>
        <v/>
      </c>
      <c r="AS165" s="83" t="str">
        <f>IFERROR(VLOOKUP($H$2&amp;"_"&amp;$B165,HELPER,COLUMNS($B$12:AS165),0),"")</f>
        <v/>
      </c>
      <c r="AT165" s="83" t="str">
        <f>IFERROR(VLOOKUP($H$2&amp;"_"&amp;$B165,HELPER,COLUMNS($B$12:AT165),0),"")</f>
        <v/>
      </c>
      <c r="AU165" s="83" t="str">
        <f>IFERROR(VLOOKUP($H$2&amp;"_"&amp;$B165,HELPER,COLUMNS($B$12:AU165),0),"")</f>
        <v/>
      </c>
      <c r="AV165" s="83" t="str">
        <f>IFERROR(VLOOKUP($H$2&amp;"_"&amp;$B165,HELPER,COLUMNS($B$12:AV165),0),"")</f>
        <v/>
      </c>
      <c r="AW165" s="83" t="str">
        <f>IFERROR(VLOOKUP($H$2&amp;"_"&amp;$B165,HELPER,COLUMNS($B$12:AW165),0),"")</f>
        <v/>
      </c>
      <c r="AX165" s="197" t="str">
        <f t="shared" si="32"/>
        <v/>
      </c>
    </row>
    <row r="166" spans="1:50" x14ac:dyDescent="0.3">
      <c r="A166" s="37">
        <f t="shared" si="31"/>
        <v>0</v>
      </c>
      <c r="B166" s="210">
        <v>155</v>
      </c>
      <c r="C166" s="433" t="str">
        <f t="shared" si="33"/>
        <v/>
      </c>
      <c r="D166" s="279" t="str">
        <f>IFERROR(VLOOKUP($H$2&amp;"_"&amp;$B166,HELPER,COLUMNS($B$12:D166),0),"")</f>
        <v/>
      </c>
      <c r="E166" s="83" t="str">
        <f>IFERROR(VLOOKUP($H$2&amp;"_"&amp;$B166,HELPER,COLUMNS($B$12:E166),0),"")</f>
        <v/>
      </c>
      <c r="F166" s="83" t="str">
        <f>IFERROR(VLOOKUP($H$2&amp;"_"&amp;$B166,HELPER,COLUMNS($B$12:F166),0),"")</f>
        <v/>
      </c>
      <c r="G166" s="83" t="str">
        <f>IFERROR(VLOOKUP($H$2&amp;"_"&amp;$B166,HELPER,COLUMNS($B$12:G166),0),"")</f>
        <v/>
      </c>
      <c r="H166" s="83" t="str">
        <f>IFERROR(VLOOKUP($H$2&amp;"_"&amp;$B166,HELPER,COLUMNS($B$12:H166),0),"")</f>
        <v/>
      </c>
      <c r="I166" s="83" t="str">
        <f>IFERROR(VLOOKUP($H$2&amp;"_"&amp;$B166,HELPER,COLUMNS($B$12:I166),0),"")</f>
        <v/>
      </c>
      <c r="J166" s="83" t="str">
        <f>IFERROR(VLOOKUP($H$2&amp;"_"&amp;$B166,HELPER,COLUMNS($B$12:J166),0),"")</f>
        <v/>
      </c>
      <c r="K166" s="83" t="str">
        <f>IFERROR(VLOOKUP($H$2&amp;"_"&amp;$B166,HELPER,COLUMNS($B$12:K166),0),"")</f>
        <v/>
      </c>
      <c r="L166" s="83" t="str">
        <f>IFERROR(VLOOKUP($H$2&amp;"_"&amp;$B166,HELPER,COLUMNS($B$12:L166),0),"")</f>
        <v/>
      </c>
      <c r="M166" s="83" t="str">
        <f>IFERROR(VLOOKUP($H$2&amp;"_"&amp;$B166,HELPER,COLUMNS($B$12:M166),0),"")</f>
        <v/>
      </c>
      <c r="N166" s="83" t="str">
        <f>IFERROR(VLOOKUP($H$2&amp;"_"&amp;$B166,HELPER,COLUMNS($B$12:N166),0),"")</f>
        <v/>
      </c>
      <c r="O166" s="83" t="str">
        <f>IFERROR(VLOOKUP($H$2&amp;"_"&amp;$B166,HELPER,COLUMNS($B$12:O166),0),"")</f>
        <v/>
      </c>
      <c r="P166" s="83" t="str">
        <f>IFERROR(VLOOKUP($H$2&amp;"_"&amp;$B166,HELPER,COLUMNS($B$12:P166),0),"")</f>
        <v/>
      </c>
      <c r="Q166" s="83" t="str">
        <f>IFERROR(VLOOKUP($H$2&amp;"_"&amp;$B166,HELPER,COLUMNS($B$12:Q166),0),"")</f>
        <v/>
      </c>
      <c r="R166" s="83" t="str">
        <f>IFERROR(VLOOKUP($H$2&amp;"_"&amp;$B166,HELPER,COLUMNS($B$12:R166),0),"")</f>
        <v/>
      </c>
      <c r="S166" s="83" t="str">
        <f>IFERROR(VLOOKUP($H$2&amp;"_"&amp;$B166,HELPER,COLUMNS($B$12:S166),0),"")</f>
        <v/>
      </c>
      <c r="T166" s="83" t="str">
        <f>IFERROR(VLOOKUP($H$2&amp;"_"&amp;$B166,HELPER,COLUMNS($B$12:T166),0),"")</f>
        <v/>
      </c>
      <c r="U166" s="83" t="str">
        <f>IFERROR(VLOOKUP($H$2&amp;"_"&amp;$B166,HELPER,COLUMNS($B$12:U166),0),"")</f>
        <v/>
      </c>
      <c r="V166" s="83" t="str">
        <f>IFERROR(VLOOKUP($H$2&amp;"_"&amp;$B166,HELPER,COLUMNS($B$12:V166),0),"")</f>
        <v/>
      </c>
      <c r="W166" s="83" t="str">
        <f>IFERROR(VLOOKUP($H$2&amp;"_"&amp;$B166,HELPER,COLUMNS($B$12:W166),0),"")</f>
        <v/>
      </c>
      <c r="X166" s="83" t="str">
        <f>IFERROR(VLOOKUP($H$2&amp;"_"&amp;$B166,HELPER,COLUMNS($B$12:X166),0),"")</f>
        <v/>
      </c>
      <c r="Y166" s="83" t="str">
        <f>IFERROR(VLOOKUP($H$2&amp;"_"&amp;$B166,HELPER,COLUMNS($B$12:Y166),0),"")</f>
        <v/>
      </c>
      <c r="Z166" s="83" t="str">
        <f>IFERROR(VLOOKUP($H$2&amp;"_"&amp;$B166,HELPER,COLUMNS($B$12:Z166),0),"")</f>
        <v/>
      </c>
      <c r="AA166" s="83" t="str">
        <f>IFERROR(VLOOKUP($H$2&amp;"_"&amp;$B166,HELPER,COLUMNS($B$12:AA166),0),"")</f>
        <v/>
      </c>
      <c r="AB166" s="83" t="str">
        <f>IFERROR(VLOOKUP($H$2&amp;"_"&amp;$B166,HELPER,COLUMNS($B$12:AB166),0),"")</f>
        <v/>
      </c>
      <c r="AC166" s="83" t="str">
        <f>IFERROR(VLOOKUP($H$2&amp;"_"&amp;$B166,HELPER,COLUMNS($B$12:AC166),0),"")</f>
        <v/>
      </c>
      <c r="AD166" s="83" t="str">
        <f>IFERROR(VLOOKUP($H$2&amp;"_"&amp;$B166,HELPER,COLUMNS($B$12:AD166),0),"")</f>
        <v/>
      </c>
      <c r="AE166" s="83" t="str">
        <f>IFERROR(VLOOKUP($H$2&amp;"_"&amp;$B166,HELPER,COLUMNS($B$12:AE166),0),"")</f>
        <v/>
      </c>
      <c r="AF166" s="83" t="str">
        <f>IFERROR(VLOOKUP($H$2&amp;"_"&amp;$B166,HELPER,COLUMNS($B$12:AF166),0),"")</f>
        <v/>
      </c>
      <c r="AG166" s="83" t="str">
        <f>IFERROR(VLOOKUP($H$2&amp;"_"&amp;$B166,HELPER,COLUMNS($B$12:AG166),0),"")</f>
        <v/>
      </c>
      <c r="AH166" s="83" t="str">
        <f>IFERROR(VLOOKUP($H$2&amp;"_"&amp;$B166,HELPER,COLUMNS($B$12:AH166),0),"")</f>
        <v/>
      </c>
      <c r="AI166" s="83" t="str">
        <f>IFERROR(VLOOKUP($H$2&amp;"_"&amp;$B166,HELPER,COLUMNS($B$12:AI166),0),"")</f>
        <v/>
      </c>
      <c r="AJ166" s="83" t="str">
        <f>IFERROR(VLOOKUP($H$2&amp;"_"&amp;$B166,HELPER,COLUMNS($B$12:AJ166),0),"")</f>
        <v/>
      </c>
      <c r="AK166" s="83" t="str">
        <f>IFERROR(VLOOKUP($H$2&amp;"_"&amp;$B166,HELPER,COLUMNS($B$12:AK166),0),"")</f>
        <v/>
      </c>
      <c r="AL166" s="83" t="str">
        <f>IFERROR(VLOOKUP($H$2&amp;"_"&amp;$B166,HELPER,COLUMNS($B$12:AL166),0),"")</f>
        <v/>
      </c>
      <c r="AM166" s="83" t="str">
        <f>IFERROR(VLOOKUP($H$2&amp;"_"&amp;$B166,HELPER,COLUMNS($B$12:AM166),0),"")</f>
        <v/>
      </c>
      <c r="AN166" s="83" t="str">
        <f>IFERROR(VLOOKUP($H$2&amp;"_"&amp;$B166,HELPER,COLUMNS($B$12:AN166),0),"")</f>
        <v/>
      </c>
      <c r="AO166" s="83" t="str">
        <f>IFERROR(VLOOKUP($H$2&amp;"_"&amp;$B166,HELPER,COLUMNS($B$12:AO166),0),"")</f>
        <v/>
      </c>
      <c r="AP166" s="83" t="str">
        <f>IFERROR(VLOOKUP($H$2&amp;"_"&amp;$B166,HELPER,COLUMNS($B$12:AP166),0),"")</f>
        <v/>
      </c>
      <c r="AQ166" s="83" t="str">
        <f>IFERROR(VLOOKUP($H$2&amp;"_"&amp;$B166,HELPER,COLUMNS($B$12:AQ166),0),"")</f>
        <v/>
      </c>
      <c r="AR166" s="83" t="str">
        <f>IFERROR(VLOOKUP($H$2&amp;"_"&amp;$B166,HELPER,COLUMNS($B$12:AR166),0),"")</f>
        <v/>
      </c>
      <c r="AS166" s="83" t="str">
        <f>IFERROR(VLOOKUP($H$2&amp;"_"&amp;$B166,HELPER,COLUMNS($B$12:AS166),0),"")</f>
        <v/>
      </c>
      <c r="AT166" s="83" t="str">
        <f>IFERROR(VLOOKUP($H$2&amp;"_"&amp;$B166,HELPER,COLUMNS($B$12:AT166),0),"")</f>
        <v/>
      </c>
      <c r="AU166" s="83" t="str">
        <f>IFERROR(VLOOKUP($H$2&amp;"_"&amp;$B166,HELPER,COLUMNS($B$12:AU166),0),"")</f>
        <v/>
      </c>
      <c r="AV166" s="83" t="str">
        <f>IFERROR(VLOOKUP($H$2&amp;"_"&amp;$B166,HELPER,COLUMNS($B$12:AV166),0),"")</f>
        <v/>
      </c>
      <c r="AW166" s="83" t="str">
        <f>IFERROR(VLOOKUP($H$2&amp;"_"&amp;$B166,HELPER,COLUMNS($B$12:AW166),0),"")</f>
        <v/>
      </c>
      <c r="AX166" s="197" t="str">
        <f t="shared" si="32"/>
        <v/>
      </c>
    </row>
    <row r="167" spans="1:50" x14ac:dyDescent="0.3">
      <c r="A167" s="37">
        <f t="shared" si="31"/>
        <v>0</v>
      </c>
      <c r="B167" s="210">
        <v>156</v>
      </c>
      <c r="C167" s="433" t="str">
        <f t="shared" si="33"/>
        <v/>
      </c>
      <c r="D167" s="279" t="str">
        <f>IFERROR(VLOOKUP($H$2&amp;"_"&amp;$B167,HELPER,COLUMNS($B$12:D167),0),"")</f>
        <v/>
      </c>
      <c r="E167" s="83" t="str">
        <f>IFERROR(VLOOKUP($H$2&amp;"_"&amp;$B167,HELPER,COLUMNS($B$12:E167),0),"")</f>
        <v/>
      </c>
      <c r="F167" s="83" t="str">
        <f>IFERROR(VLOOKUP($H$2&amp;"_"&amp;$B167,HELPER,COLUMNS($B$12:F167),0),"")</f>
        <v/>
      </c>
      <c r="G167" s="83" t="str">
        <f>IFERROR(VLOOKUP($H$2&amp;"_"&amp;$B167,HELPER,COLUMNS($B$12:G167),0),"")</f>
        <v/>
      </c>
      <c r="H167" s="83" t="str">
        <f>IFERROR(VLOOKUP($H$2&amp;"_"&amp;$B167,HELPER,COLUMNS($B$12:H167),0),"")</f>
        <v/>
      </c>
      <c r="I167" s="83" t="str">
        <f>IFERROR(VLOOKUP($H$2&amp;"_"&amp;$B167,HELPER,COLUMNS($B$12:I167),0),"")</f>
        <v/>
      </c>
      <c r="J167" s="83" t="str">
        <f>IFERROR(VLOOKUP($H$2&amp;"_"&amp;$B167,HELPER,COLUMNS($B$12:J167),0),"")</f>
        <v/>
      </c>
      <c r="K167" s="83" t="str">
        <f>IFERROR(VLOOKUP($H$2&amp;"_"&amp;$B167,HELPER,COLUMNS($B$12:K167),0),"")</f>
        <v/>
      </c>
      <c r="L167" s="83" t="str">
        <f>IFERROR(VLOOKUP($H$2&amp;"_"&amp;$B167,HELPER,COLUMNS($B$12:L167),0),"")</f>
        <v/>
      </c>
      <c r="M167" s="83" t="str">
        <f>IFERROR(VLOOKUP($H$2&amp;"_"&amp;$B167,HELPER,COLUMNS($B$12:M167),0),"")</f>
        <v/>
      </c>
      <c r="N167" s="83" t="str">
        <f>IFERROR(VLOOKUP($H$2&amp;"_"&amp;$B167,HELPER,COLUMNS($B$12:N167),0),"")</f>
        <v/>
      </c>
      <c r="O167" s="83" t="str">
        <f>IFERROR(VLOOKUP($H$2&amp;"_"&amp;$B167,HELPER,COLUMNS($B$12:O167),0),"")</f>
        <v/>
      </c>
      <c r="P167" s="83" t="str">
        <f>IFERROR(VLOOKUP($H$2&amp;"_"&amp;$B167,HELPER,COLUMNS($B$12:P167),0),"")</f>
        <v/>
      </c>
      <c r="Q167" s="83" t="str">
        <f>IFERROR(VLOOKUP($H$2&amp;"_"&amp;$B167,HELPER,COLUMNS($B$12:Q167),0),"")</f>
        <v/>
      </c>
      <c r="R167" s="83" t="str">
        <f>IFERROR(VLOOKUP($H$2&amp;"_"&amp;$B167,HELPER,COLUMNS($B$12:R167),0),"")</f>
        <v/>
      </c>
      <c r="S167" s="83" t="str">
        <f>IFERROR(VLOOKUP($H$2&amp;"_"&amp;$B167,HELPER,COLUMNS($B$12:S167),0),"")</f>
        <v/>
      </c>
      <c r="T167" s="83" t="str">
        <f>IFERROR(VLOOKUP($H$2&amp;"_"&amp;$B167,HELPER,COLUMNS($B$12:T167),0),"")</f>
        <v/>
      </c>
      <c r="U167" s="83" t="str">
        <f>IFERROR(VLOOKUP($H$2&amp;"_"&amp;$B167,HELPER,COLUMNS($B$12:U167),0),"")</f>
        <v/>
      </c>
      <c r="V167" s="83" t="str">
        <f>IFERROR(VLOOKUP($H$2&amp;"_"&amp;$B167,HELPER,COLUMNS($B$12:V167),0),"")</f>
        <v/>
      </c>
      <c r="W167" s="83" t="str">
        <f>IFERROR(VLOOKUP($H$2&amp;"_"&amp;$B167,HELPER,COLUMNS($B$12:W167),0),"")</f>
        <v/>
      </c>
      <c r="X167" s="83" t="str">
        <f>IFERROR(VLOOKUP($H$2&amp;"_"&amp;$B167,HELPER,COLUMNS($B$12:X167),0),"")</f>
        <v/>
      </c>
      <c r="Y167" s="83" t="str">
        <f>IFERROR(VLOOKUP($H$2&amp;"_"&amp;$B167,HELPER,COLUMNS($B$12:Y167),0),"")</f>
        <v/>
      </c>
      <c r="Z167" s="83" t="str">
        <f>IFERROR(VLOOKUP($H$2&amp;"_"&amp;$B167,HELPER,COLUMNS($B$12:Z167),0),"")</f>
        <v/>
      </c>
      <c r="AA167" s="83" t="str">
        <f>IFERROR(VLOOKUP($H$2&amp;"_"&amp;$B167,HELPER,COLUMNS($B$12:AA167),0),"")</f>
        <v/>
      </c>
      <c r="AB167" s="83" t="str">
        <f>IFERROR(VLOOKUP($H$2&amp;"_"&amp;$B167,HELPER,COLUMNS($B$12:AB167),0),"")</f>
        <v/>
      </c>
      <c r="AC167" s="83" t="str">
        <f>IFERROR(VLOOKUP($H$2&amp;"_"&amp;$B167,HELPER,COLUMNS($B$12:AC167),0),"")</f>
        <v/>
      </c>
      <c r="AD167" s="83" t="str">
        <f>IFERROR(VLOOKUP($H$2&amp;"_"&amp;$B167,HELPER,COLUMNS($B$12:AD167),0),"")</f>
        <v/>
      </c>
      <c r="AE167" s="83" t="str">
        <f>IFERROR(VLOOKUP($H$2&amp;"_"&amp;$B167,HELPER,COLUMNS($B$12:AE167),0),"")</f>
        <v/>
      </c>
      <c r="AF167" s="83" t="str">
        <f>IFERROR(VLOOKUP($H$2&amp;"_"&amp;$B167,HELPER,COLUMNS($B$12:AF167),0),"")</f>
        <v/>
      </c>
      <c r="AG167" s="83" t="str">
        <f>IFERROR(VLOOKUP($H$2&amp;"_"&amp;$B167,HELPER,COLUMNS($B$12:AG167),0),"")</f>
        <v/>
      </c>
      <c r="AH167" s="83" t="str">
        <f>IFERROR(VLOOKUP($H$2&amp;"_"&amp;$B167,HELPER,COLUMNS($B$12:AH167),0),"")</f>
        <v/>
      </c>
      <c r="AI167" s="83" t="str">
        <f>IFERROR(VLOOKUP($H$2&amp;"_"&amp;$B167,HELPER,COLUMNS($B$12:AI167),0),"")</f>
        <v/>
      </c>
      <c r="AJ167" s="83" t="str">
        <f>IFERROR(VLOOKUP($H$2&amp;"_"&amp;$B167,HELPER,COLUMNS($B$12:AJ167),0),"")</f>
        <v/>
      </c>
      <c r="AK167" s="83" t="str">
        <f>IFERROR(VLOOKUP($H$2&amp;"_"&amp;$B167,HELPER,COLUMNS($B$12:AK167),0),"")</f>
        <v/>
      </c>
      <c r="AL167" s="83" t="str">
        <f>IFERROR(VLOOKUP($H$2&amp;"_"&amp;$B167,HELPER,COLUMNS($B$12:AL167),0),"")</f>
        <v/>
      </c>
      <c r="AM167" s="83" t="str">
        <f>IFERROR(VLOOKUP($H$2&amp;"_"&amp;$B167,HELPER,COLUMNS($B$12:AM167),0),"")</f>
        <v/>
      </c>
      <c r="AN167" s="83" t="str">
        <f>IFERROR(VLOOKUP($H$2&amp;"_"&amp;$B167,HELPER,COLUMNS($B$12:AN167),0),"")</f>
        <v/>
      </c>
      <c r="AO167" s="83" t="str">
        <f>IFERROR(VLOOKUP($H$2&amp;"_"&amp;$B167,HELPER,COLUMNS($B$12:AO167),0),"")</f>
        <v/>
      </c>
      <c r="AP167" s="83" t="str">
        <f>IFERROR(VLOOKUP($H$2&amp;"_"&amp;$B167,HELPER,COLUMNS($B$12:AP167),0),"")</f>
        <v/>
      </c>
      <c r="AQ167" s="83" t="str">
        <f>IFERROR(VLOOKUP($H$2&amp;"_"&amp;$B167,HELPER,COLUMNS($B$12:AQ167),0),"")</f>
        <v/>
      </c>
      <c r="AR167" s="83" t="str">
        <f>IFERROR(VLOOKUP($H$2&amp;"_"&amp;$B167,HELPER,COLUMNS($B$12:AR167),0),"")</f>
        <v/>
      </c>
      <c r="AS167" s="83" t="str">
        <f>IFERROR(VLOOKUP($H$2&amp;"_"&amp;$B167,HELPER,COLUMNS($B$12:AS167),0),"")</f>
        <v/>
      </c>
      <c r="AT167" s="83" t="str">
        <f>IFERROR(VLOOKUP($H$2&amp;"_"&amp;$B167,HELPER,COLUMNS($B$12:AT167),0),"")</f>
        <v/>
      </c>
      <c r="AU167" s="83" t="str">
        <f>IFERROR(VLOOKUP($H$2&amp;"_"&amp;$B167,HELPER,COLUMNS($B$12:AU167),0),"")</f>
        <v/>
      </c>
      <c r="AV167" s="83" t="str">
        <f>IFERROR(VLOOKUP($H$2&amp;"_"&amp;$B167,HELPER,COLUMNS($B$12:AV167),0),"")</f>
        <v/>
      </c>
      <c r="AW167" s="83" t="str">
        <f>IFERROR(VLOOKUP($H$2&amp;"_"&amp;$B167,HELPER,COLUMNS($B$12:AW167),0),"")</f>
        <v/>
      </c>
      <c r="AX167" s="197" t="str">
        <f t="shared" si="32"/>
        <v/>
      </c>
    </row>
    <row r="168" spans="1:50" x14ac:dyDescent="0.3">
      <c r="A168" s="37">
        <f t="shared" si="31"/>
        <v>0</v>
      </c>
      <c r="B168" s="210">
        <v>157</v>
      </c>
      <c r="C168" s="433" t="str">
        <f t="shared" si="33"/>
        <v/>
      </c>
      <c r="D168" s="279" t="str">
        <f>IFERROR(VLOOKUP($H$2&amp;"_"&amp;$B168,HELPER,COLUMNS($B$12:D168),0),"")</f>
        <v/>
      </c>
      <c r="E168" s="83" t="str">
        <f>IFERROR(VLOOKUP($H$2&amp;"_"&amp;$B168,HELPER,COLUMNS($B$12:E168),0),"")</f>
        <v/>
      </c>
      <c r="F168" s="83" t="str">
        <f>IFERROR(VLOOKUP($H$2&amp;"_"&amp;$B168,HELPER,COLUMNS($B$12:F168),0),"")</f>
        <v/>
      </c>
      <c r="G168" s="83" t="str">
        <f>IFERROR(VLOOKUP($H$2&amp;"_"&amp;$B168,HELPER,COLUMNS($B$12:G168),0),"")</f>
        <v/>
      </c>
      <c r="H168" s="83" t="str">
        <f>IFERROR(VLOOKUP($H$2&amp;"_"&amp;$B168,HELPER,COLUMNS($B$12:H168),0),"")</f>
        <v/>
      </c>
      <c r="I168" s="83" t="str">
        <f>IFERROR(VLOOKUP($H$2&amp;"_"&amp;$B168,HELPER,COLUMNS($B$12:I168),0),"")</f>
        <v/>
      </c>
      <c r="J168" s="83" t="str">
        <f>IFERROR(VLOOKUP($H$2&amp;"_"&amp;$B168,HELPER,COLUMNS($B$12:J168),0),"")</f>
        <v/>
      </c>
      <c r="K168" s="83" t="str">
        <f>IFERROR(VLOOKUP($H$2&amp;"_"&amp;$B168,HELPER,COLUMNS($B$12:K168),0),"")</f>
        <v/>
      </c>
      <c r="L168" s="83" t="str">
        <f>IFERROR(VLOOKUP($H$2&amp;"_"&amp;$B168,HELPER,COLUMNS($B$12:L168),0),"")</f>
        <v/>
      </c>
      <c r="M168" s="83" t="str">
        <f>IFERROR(VLOOKUP($H$2&amp;"_"&amp;$B168,HELPER,COLUMNS($B$12:M168),0),"")</f>
        <v/>
      </c>
      <c r="N168" s="83" t="str">
        <f>IFERROR(VLOOKUP($H$2&amp;"_"&amp;$B168,HELPER,COLUMNS($B$12:N168),0),"")</f>
        <v/>
      </c>
      <c r="O168" s="83" t="str">
        <f>IFERROR(VLOOKUP($H$2&amp;"_"&amp;$B168,HELPER,COLUMNS($B$12:O168),0),"")</f>
        <v/>
      </c>
      <c r="P168" s="83" t="str">
        <f>IFERROR(VLOOKUP($H$2&amp;"_"&amp;$B168,HELPER,COLUMNS($B$12:P168),0),"")</f>
        <v/>
      </c>
      <c r="Q168" s="83" t="str">
        <f>IFERROR(VLOOKUP($H$2&amp;"_"&amp;$B168,HELPER,COLUMNS($B$12:Q168),0),"")</f>
        <v/>
      </c>
      <c r="R168" s="83" t="str">
        <f>IFERROR(VLOOKUP($H$2&amp;"_"&amp;$B168,HELPER,COLUMNS($B$12:R168),0),"")</f>
        <v/>
      </c>
      <c r="S168" s="83" t="str">
        <f>IFERROR(VLOOKUP($H$2&amp;"_"&amp;$B168,HELPER,COLUMNS($B$12:S168),0),"")</f>
        <v/>
      </c>
      <c r="T168" s="83" t="str">
        <f>IFERROR(VLOOKUP($H$2&amp;"_"&amp;$B168,HELPER,COLUMNS($B$12:T168),0),"")</f>
        <v/>
      </c>
      <c r="U168" s="83" t="str">
        <f>IFERROR(VLOOKUP($H$2&amp;"_"&amp;$B168,HELPER,COLUMNS($B$12:U168),0),"")</f>
        <v/>
      </c>
      <c r="V168" s="83" t="str">
        <f>IFERROR(VLOOKUP($H$2&amp;"_"&amp;$B168,HELPER,COLUMNS($B$12:V168),0),"")</f>
        <v/>
      </c>
      <c r="W168" s="83" t="str">
        <f>IFERROR(VLOOKUP($H$2&amp;"_"&amp;$B168,HELPER,COLUMNS($B$12:W168),0),"")</f>
        <v/>
      </c>
      <c r="X168" s="83" t="str">
        <f>IFERROR(VLOOKUP($H$2&amp;"_"&amp;$B168,HELPER,COLUMNS($B$12:X168),0),"")</f>
        <v/>
      </c>
      <c r="Y168" s="83" t="str">
        <f>IFERROR(VLOOKUP($H$2&amp;"_"&amp;$B168,HELPER,COLUMNS($B$12:Y168),0),"")</f>
        <v/>
      </c>
      <c r="Z168" s="83" t="str">
        <f>IFERROR(VLOOKUP($H$2&amp;"_"&amp;$B168,HELPER,COLUMNS($B$12:Z168),0),"")</f>
        <v/>
      </c>
      <c r="AA168" s="83" t="str">
        <f>IFERROR(VLOOKUP($H$2&amp;"_"&amp;$B168,HELPER,COLUMNS($B$12:AA168),0),"")</f>
        <v/>
      </c>
      <c r="AB168" s="83" t="str">
        <f>IFERROR(VLOOKUP($H$2&amp;"_"&amp;$B168,HELPER,COLUMNS($B$12:AB168),0),"")</f>
        <v/>
      </c>
      <c r="AC168" s="83" t="str">
        <f>IFERROR(VLOOKUP($H$2&amp;"_"&amp;$B168,HELPER,COLUMNS($B$12:AC168),0),"")</f>
        <v/>
      </c>
      <c r="AD168" s="83" t="str">
        <f>IFERROR(VLOOKUP($H$2&amp;"_"&amp;$B168,HELPER,COLUMNS($B$12:AD168),0),"")</f>
        <v/>
      </c>
      <c r="AE168" s="83" t="str">
        <f>IFERROR(VLOOKUP($H$2&amp;"_"&amp;$B168,HELPER,COLUMNS($B$12:AE168),0),"")</f>
        <v/>
      </c>
      <c r="AF168" s="83" t="str">
        <f>IFERROR(VLOOKUP($H$2&amp;"_"&amp;$B168,HELPER,COLUMNS($B$12:AF168),0),"")</f>
        <v/>
      </c>
      <c r="AG168" s="83" t="str">
        <f>IFERROR(VLOOKUP($H$2&amp;"_"&amp;$B168,HELPER,COLUMNS($B$12:AG168),0),"")</f>
        <v/>
      </c>
      <c r="AH168" s="83" t="str">
        <f>IFERROR(VLOOKUP($H$2&amp;"_"&amp;$B168,HELPER,COLUMNS($B$12:AH168),0),"")</f>
        <v/>
      </c>
      <c r="AI168" s="83" t="str">
        <f>IFERROR(VLOOKUP($H$2&amp;"_"&amp;$B168,HELPER,COLUMNS($B$12:AI168),0),"")</f>
        <v/>
      </c>
      <c r="AJ168" s="83" t="str">
        <f>IFERROR(VLOOKUP($H$2&amp;"_"&amp;$B168,HELPER,COLUMNS($B$12:AJ168),0),"")</f>
        <v/>
      </c>
      <c r="AK168" s="83" t="str">
        <f>IFERROR(VLOOKUP($H$2&amp;"_"&amp;$B168,HELPER,COLUMNS($B$12:AK168),0),"")</f>
        <v/>
      </c>
      <c r="AL168" s="83" t="str">
        <f>IFERROR(VLOOKUP($H$2&amp;"_"&amp;$B168,HELPER,COLUMNS($B$12:AL168),0),"")</f>
        <v/>
      </c>
      <c r="AM168" s="83" t="str">
        <f>IFERROR(VLOOKUP($H$2&amp;"_"&amp;$B168,HELPER,COLUMNS($B$12:AM168),0),"")</f>
        <v/>
      </c>
      <c r="AN168" s="83" t="str">
        <f>IFERROR(VLOOKUP($H$2&amp;"_"&amp;$B168,HELPER,COLUMNS($B$12:AN168),0),"")</f>
        <v/>
      </c>
      <c r="AO168" s="83" t="str">
        <f>IFERROR(VLOOKUP($H$2&amp;"_"&amp;$B168,HELPER,COLUMNS($B$12:AO168),0),"")</f>
        <v/>
      </c>
      <c r="AP168" s="83" t="str">
        <f>IFERROR(VLOOKUP($H$2&amp;"_"&amp;$B168,HELPER,COLUMNS($B$12:AP168),0),"")</f>
        <v/>
      </c>
      <c r="AQ168" s="83" t="str">
        <f>IFERROR(VLOOKUP($H$2&amp;"_"&amp;$B168,HELPER,COLUMNS($B$12:AQ168),0),"")</f>
        <v/>
      </c>
      <c r="AR168" s="83" t="str">
        <f>IFERROR(VLOOKUP($H$2&amp;"_"&amp;$B168,HELPER,COLUMNS($B$12:AR168),0),"")</f>
        <v/>
      </c>
      <c r="AS168" s="83" t="str">
        <f>IFERROR(VLOOKUP($H$2&amp;"_"&amp;$B168,HELPER,COLUMNS($B$12:AS168),0),"")</f>
        <v/>
      </c>
      <c r="AT168" s="83" t="str">
        <f>IFERROR(VLOOKUP($H$2&amp;"_"&amp;$B168,HELPER,COLUMNS($B$12:AT168),0),"")</f>
        <v/>
      </c>
      <c r="AU168" s="83" t="str">
        <f>IFERROR(VLOOKUP($H$2&amp;"_"&amp;$B168,HELPER,COLUMNS($B$12:AU168),0),"")</f>
        <v/>
      </c>
      <c r="AV168" s="83" t="str">
        <f>IFERROR(VLOOKUP($H$2&amp;"_"&amp;$B168,HELPER,COLUMNS($B$12:AV168),0),"")</f>
        <v/>
      </c>
      <c r="AW168" s="83" t="str">
        <f>IFERROR(VLOOKUP($H$2&amp;"_"&amp;$B168,HELPER,COLUMNS($B$12:AW168),0),"")</f>
        <v/>
      </c>
      <c r="AX168" s="197" t="str">
        <f t="shared" si="32"/>
        <v/>
      </c>
    </row>
    <row r="169" spans="1:50" x14ac:dyDescent="0.3">
      <c r="A169" s="37">
        <f t="shared" si="31"/>
        <v>0</v>
      </c>
      <c r="B169" s="210">
        <v>158</v>
      </c>
      <c r="C169" s="433" t="str">
        <f t="shared" si="33"/>
        <v/>
      </c>
      <c r="D169" s="279" t="str">
        <f>IFERROR(VLOOKUP($H$2&amp;"_"&amp;$B169,HELPER,COLUMNS($B$12:D169),0),"")</f>
        <v/>
      </c>
      <c r="E169" s="83" t="str">
        <f>IFERROR(VLOOKUP($H$2&amp;"_"&amp;$B169,HELPER,COLUMNS($B$12:E169),0),"")</f>
        <v/>
      </c>
      <c r="F169" s="83" t="str">
        <f>IFERROR(VLOOKUP($H$2&amp;"_"&amp;$B169,HELPER,COLUMNS($B$12:F169),0),"")</f>
        <v/>
      </c>
      <c r="G169" s="83" t="str">
        <f>IFERROR(VLOOKUP($H$2&amp;"_"&amp;$B169,HELPER,COLUMNS($B$12:G169),0),"")</f>
        <v/>
      </c>
      <c r="H169" s="83" t="str">
        <f>IFERROR(VLOOKUP($H$2&amp;"_"&amp;$B169,HELPER,COLUMNS($B$12:H169),0),"")</f>
        <v/>
      </c>
      <c r="I169" s="83" t="str">
        <f>IFERROR(VLOOKUP($H$2&amp;"_"&amp;$B169,HELPER,COLUMNS($B$12:I169),0),"")</f>
        <v/>
      </c>
      <c r="J169" s="83" t="str">
        <f>IFERROR(VLOOKUP($H$2&amp;"_"&amp;$B169,HELPER,COLUMNS($B$12:J169),0),"")</f>
        <v/>
      </c>
      <c r="K169" s="83" t="str">
        <f>IFERROR(VLOOKUP($H$2&amp;"_"&amp;$B169,HELPER,COLUMNS($B$12:K169),0),"")</f>
        <v/>
      </c>
      <c r="L169" s="83" t="str">
        <f>IFERROR(VLOOKUP($H$2&amp;"_"&amp;$B169,HELPER,COLUMNS($B$12:L169),0),"")</f>
        <v/>
      </c>
      <c r="M169" s="83" t="str">
        <f>IFERROR(VLOOKUP($H$2&amp;"_"&amp;$B169,HELPER,COLUMNS($B$12:M169),0),"")</f>
        <v/>
      </c>
      <c r="N169" s="83" t="str">
        <f>IFERROR(VLOOKUP($H$2&amp;"_"&amp;$B169,HELPER,COLUMNS($B$12:N169),0),"")</f>
        <v/>
      </c>
      <c r="O169" s="83" t="str">
        <f>IFERROR(VLOOKUP($H$2&amp;"_"&amp;$B169,HELPER,COLUMNS($B$12:O169),0),"")</f>
        <v/>
      </c>
      <c r="P169" s="83" t="str">
        <f>IFERROR(VLOOKUP($H$2&amp;"_"&amp;$B169,HELPER,COLUMNS($B$12:P169),0),"")</f>
        <v/>
      </c>
      <c r="Q169" s="83" t="str">
        <f>IFERROR(VLOOKUP($H$2&amp;"_"&amp;$B169,HELPER,COLUMNS($B$12:Q169),0),"")</f>
        <v/>
      </c>
      <c r="R169" s="83" t="str">
        <f>IFERROR(VLOOKUP($H$2&amp;"_"&amp;$B169,HELPER,COLUMNS($B$12:R169),0),"")</f>
        <v/>
      </c>
      <c r="S169" s="83" t="str">
        <f>IFERROR(VLOOKUP($H$2&amp;"_"&amp;$B169,HELPER,COLUMNS($B$12:S169),0),"")</f>
        <v/>
      </c>
      <c r="T169" s="83" t="str">
        <f>IFERROR(VLOOKUP($H$2&amp;"_"&amp;$B169,HELPER,COLUMNS($B$12:T169),0),"")</f>
        <v/>
      </c>
      <c r="U169" s="83" t="str">
        <f>IFERROR(VLOOKUP($H$2&amp;"_"&amp;$B169,HELPER,COLUMNS($B$12:U169),0),"")</f>
        <v/>
      </c>
      <c r="V169" s="83" t="str">
        <f>IFERROR(VLOOKUP($H$2&amp;"_"&amp;$B169,HELPER,COLUMNS($B$12:V169),0),"")</f>
        <v/>
      </c>
      <c r="W169" s="83" t="str">
        <f>IFERROR(VLOOKUP($H$2&amp;"_"&amp;$B169,HELPER,COLUMNS($B$12:W169),0),"")</f>
        <v/>
      </c>
      <c r="X169" s="83" t="str">
        <f>IFERROR(VLOOKUP($H$2&amp;"_"&amp;$B169,HELPER,COLUMNS($B$12:X169),0),"")</f>
        <v/>
      </c>
      <c r="Y169" s="83" t="str">
        <f>IFERROR(VLOOKUP($H$2&amp;"_"&amp;$B169,HELPER,COLUMNS($B$12:Y169),0),"")</f>
        <v/>
      </c>
      <c r="Z169" s="83" t="str">
        <f>IFERROR(VLOOKUP($H$2&amp;"_"&amp;$B169,HELPER,COLUMNS($B$12:Z169),0),"")</f>
        <v/>
      </c>
      <c r="AA169" s="83" t="str">
        <f>IFERROR(VLOOKUP($H$2&amp;"_"&amp;$B169,HELPER,COLUMNS($B$12:AA169),0),"")</f>
        <v/>
      </c>
      <c r="AB169" s="83" t="str">
        <f>IFERROR(VLOOKUP($H$2&amp;"_"&amp;$B169,HELPER,COLUMNS($B$12:AB169),0),"")</f>
        <v/>
      </c>
      <c r="AC169" s="83" t="str">
        <f>IFERROR(VLOOKUP($H$2&amp;"_"&amp;$B169,HELPER,COLUMNS($B$12:AC169),0),"")</f>
        <v/>
      </c>
      <c r="AD169" s="83" t="str">
        <f>IFERROR(VLOOKUP($H$2&amp;"_"&amp;$B169,HELPER,COLUMNS($B$12:AD169),0),"")</f>
        <v/>
      </c>
      <c r="AE169" s="83" t="str">
        <f>IFERROR(VLOOKUP($H$2&amp;"_"&amp;$B169,HELPER,COLUMNS($B$12:AE169),0),"")</f>
        <v/>
      </c>
      <c r="AF169" s="83" t="str">
        <f>IFERROR(VLOOKUP($H$2&amp;"_"&amp;$B169,HELPER,COLUMNS($B$12:AF169),0),"")</f>
        <v/>
      </c>
      <c r="AG169" s="83" t="str">
        <f>IFERROR(VLOOKUP($H$2&amp;"_"&amp;$B169,HELPER,COLUMNS($B$12:AG169),0),"")</f>
        <v/>
      </c>
      <c r="AH169" s="83" t="str">
        <f>IFERROR(VLOOKUP($H$2&amp;"_"&amp;$B169,HELPER,COLUMNS($B$12:AH169),0),"")</f>
        <v/>
      </c>
      <c r="AI169" s="83" t="str">
        <f>IFERROR(VLOOKUP($H$2&amp;"_"&amp;$B169,HELPER,COLUMNS($B$12:AI169),0),"")</f>
        <v/>
      </c>
      <c r="AJ169" s="83" t="str">
        <f>IFERROR(VLOOKUP($H$2&amp;"_"&amp;$B169,HELPER,COLUMNS($B$12:AJ169),0),"")</f>
        <v/>
      </c>
      <c r="AK169" s="83" t="str">
        <f>IFERROR(VLOOKUP($H$2&amp;"_"&amp;$B169,HELPER,COLUMNS($B$12:AK169),0),"")</f>
        <v/>
      </c>
      <c r="AL169" s="83" t="str">
        <f>IFERROR(VLOOKUP($H$2&amp;"_"&amp;$B169,HELPER,COLUMNS($B$12:AL169),0),"")</f>
        <v/>
      </c>
      <c r="AM169" s="83" t="str">
        <f>IFERROR(VLOOKUP($H$2&amp;"_"&amp;$B169,HELPER,COLUMNS($B$12:AM169),0),"")</f>
        <v/>
      </c>
      <c r="AN169" s="83" t="str">
        <f>IFERROR(VLOOKUP($H$2&amp;"_"&amp;$B169,HELPER,COLUMNS($B$12:AN169),0),"")</f>
        <v/>
      </c>
      <c r="AO169" s="83" t="str">
        <f>IFERROR(VLOOKUP($H$2&amp;"_"&amp;$B169,HELPER,COLUMNS($B$12:AO169),0),"")</f>
        <v/>
      </c>
      <c r="AP169" s="83" t="str">
        <f>IFERROR(VLOOKUP($H$2&amp;"_"&amp;$B169,HELPER,COLUMNS($B$12:AP169),0),"")</f>
        <v/>
      </c>
      <c r="AQ169" s="83" t="str">
        <f>IFERROR(VLOOKUP($H$2&amp;"_"&amp;$B169,HELPER,COLUMNS($B$12:AQ169),0),"")</f>
        <v/>
      </c>
      <c r="AR169" s="83" t="str">
        <f>IFERROR(VLOOKUP($H$2&amp;"_"&amp;$B169,HELPER,COLUMNS($B$12:AR169),0),"")</f>
        <v/>
      </c>
      <c r="AS169" s="83" t="str">
        <f>IFERROR(VLOOKUP($H$2&amp;"_"&amp;$B169,HELPER,COLUMNS($B$12:AS169),0),"")</f>
        <v/>
      </c>
      <c r="AT169" s="83" t="str">
        <f>IFERROR(VLOOKUP($H$2&amp;"_"&amp;$B169,HELPER,COLUMNS($B$12:AT169),0),"")</f>
        <v/>
      </c>
      <c r="AU169" s="83" t="str">
        <f>IFERROR(VLOOKUP($H$2&amp;"_"&amp;$B169,HELPER,COLUMNS($B$12:AU169),0),"")</f>
        <v/>
      </c>
      <c r="AV169" s="83" t="str">
        <f>IFERROR(VLOOKUP($H$2&amp;"_"&amp;$B169,HELPER,COLUMNS($B$12:AV169),0),"")</f>
        <v/>
      </c>
      <c r="AW169" s="83" t="str">
        <f>IFERROR(VLOOKUP($H$2&amp;"_"&amp;$B169,HELPER,COLUMNS($B$12:AW169),0),"")</f>
        <v/>
      </c>
      <c r="AX169" s="197" t="str">
        <f t="shared" si="32"/>
        <v/>
      </c>
    </row>
    <row r="170" spans="1:50" x14ac:dyDescent="0.3">
      <c r="A170" s="37">
        <f t="shared" si="31"/>
        <v>0</v>
      </c>
      <c r="B170" s="210">
        <v>159</v>
      </c>
      <c r="C170" s="433" t="str">
        <f t="shared" si="33"/>
        <v/>
      </c>
      <c r="D170" s="279" t="str">
        <f>IFERROR(VLOOKUP($H$2&amp;"_"&amp;$B170,HELPER,COLUMNS($B$12:D170),0),"")</f>
        <v/>
      </c>
      <c r="E170" s="83" t="str">
        <f>IFERROR(VLOOKUP($H$2&amp;"_"&amp;$B170,HELPER,COLUMNS($B$12:E170),0),"")</f>
        <v/>
      </c>
      <c r="F170" s="83" t="str">
        <f>IFERROR(VLOOKUP($H$2&amp;"_"&amp;$B170,HELPER,COLUMNS($B$12:F170),0),"")</f>
        <v/>
      </c>
      <c r="G170" s="83" t="str">
        <f>IFERROR(VLOOKUP($H$2&amp;"_"&amp;$B170,HELPER,COLUMNS($B$12:G170),0),"")</f>
        <v/>
      </c>
      <c r="H170" s="83" t="str">
        <f>IFERROR(VLOOKUP($H$2&amp;"_"&amp;$B170,HELPER,COLUMNS($B$12:H170),0),"")</f>
        <v/>
      </c>
      <c r="I170" s="83" t="str">
        <f>IFERROR(VLOOKUP($H$2&amp;"_"&amp;$B170,HELPER,COLUMNS($B$12:I170),0),"")</f>
        <v/>
      </c>
      <c r="J170" s="83" t="str">
        <f>IFERROR(VLOOKUP($H$2&amp;"_"&amp;$B170,HELPER,COLUMNS($B$12:J170),0),"")</f>
        <v/>
      </c>
      <c r="K170" s="83" t="str">
        <f>IFERROR(VLOOKUP($H$2&amp;"_"&amp;$B170,HELPER,COLUMNS($B$12:K170),0),"")</f>
        <v/>
      </c>
      <c r="L170" s="83" t="str">
        <f>IFERROR(VLOOKUP($H$2&amp;"_"&amp;$B170,HELPER,COLUMNS($B$12:L170),0),"")</f>
        <v/>
      </c>
      <c r="M170" s="83" t="str">
        <f>IFERROR(VLOOKUP($H$2&amp;"_"&amp;$B170,HELPER,COLUMNS($B$12:M170),0),"")</f>
        <v/>
      </c>
      <c r="N170" s="83" t="str">
        <f>IFERROR(VLOOKUP($H$2&amp;"_"&amp;$B170,HELPER,COLUMNS($B$12:N170),0),"")</f>
        <v/>
      </c>
      <c r="O170" s="83" t="str">
        <f>IFERROR(VLOOKUP($H$2&amp;"_"&amp;$B170,HELPER,COLUMNS($B$12:O170),0),"")</f>
        <v/>
      </c>
      <c r="P170" s="83" t="str">
        <f>IFERROR(VLOOKUP($H$2&amp;"_"&amp;$B170,HELPER,COLUMNS($B$12:P170),0),"")</f>
        <v/>
      </c>
      <c r="Q170" s="83" t="str">
        <f>IFERROR(VLOOKUP($H$2&amp;"_"&amp;$B170,HELPER,COLUMNS($B$12:Q170),0),"")</f>
        <v/>
      </c>
      <c r="R170" s="83" t="str">
        <f>IFERROR(VLOOKUP($H$2&amp;"_"&amp;$B170,HELPER,COLUMNS($B$12:R170),0),"")</f>
        <v/>
      </c>
      <c r="S170" s="83" t="str">
        <f>IFERROR(VLOOKUP($H$2&amp;"_"&amp;$B170,HELPER,COLUMNS($B$12:S170),0),"")</f>
        <v/>
      </c>
      <c r="T170" s="83" t="str">
        <f>IFERROR(VLOOKUP($H$2&amp;"_"&amp;$B170,HELPER,COLUMNS($B$12:T170),0),"")</f>
        <v/>
      </c>
      <c r="U170" s="83" t="str">
        <f>IFERROR(VLOOKUP($H$2&amp;"_"&amp;$B170,HELPER,COLUMNS($B$12:U170),0),"")</f>
        <v/>
      </c>
      <c r="V170" s="83" t="str">
        <f>IFERROR(VLOOKUP($H$2&amp;"_"&amp;$B170,HELPER,COLUMNS($B$12:V170),0),"")</f>
        <v/>
      </c>
      <c r="W170" s="83" t="str">
        <f>IFERROR(VLOOKUP($H$2&amp;"_"&amp;$B170,HELPER,COLUMNS($B$12:W170),0),"")</f>
        <v/>
      </c>
      <c r="X170" s="83" t="str">
        <f>IFERROR(VLOOKUP($H$2&amp;"_"&amp;$B170,HELPER,COLUMNS($B$12:X170),0),"")</f>
        <v/>
      </c>
      <c r="Y170" s="83" t="str">
        <f>IFERROR(VLOOKUP($H$2&amp;"_"&amp;$B170,HELPER,COLUMNS($B$12:Y170),0),"")</f>
        <v/>
      </c>
      <c r="Z170" s="83" t="str">
        <f>IFERROR(VLOOKUP($H$2&amp;"_"&amp;$B170,HELPER,COLUMNS($B$12:Z170),0),"")</f>
        <v/>
      </c>
      <c r="AA170" s="83" t="str">
        <f>IFERROR(VLOOKUP($H$2&amp;"_"&amp;$B170,HELPER,COLUMNS($B$12:AA170),0),"")</f>
        <v/>
      </c>
      <c r="AB170" s="83" t="str">
        <f>IFERROR(VLOOKUP($H$2&amp;"_"&amp;$B170,HELPER,COLUMNS($B$12:AB170),0),"")</f>
        <v/>
      </c>
      <c r="AC170" s="83" t="str">
        <f>IFERROR(VLOOKUP($H$2&amp;"_"&amp;$B170,HELPER,COLUMNS($B$12:AC170),0),"")</f>
        <v/>
      </c>
      <c r="AD170" s="83" t="str">
        <f>IFERROR(VLOOKUP($H$2&amp;"_"&amp;$B170,HELPER,COLUMNS($B$12:AD170),0),"")</f>
        <v/>
      </c>
      <c r="AE170" s="83" t="str">
        <f>IFERROR(VLOOKUP($H$2&amp;"_"&amp;$B170,HELPER,COLUMNS($B$12:AE170),0),"")</f>
        <v/>
      </c>
      <c r="AF170" s="83" t="str">
        <f>IFERROR(VLOOKUP($H$2&amp;"_"&amp;$B170,HELPER,COLUMNS($B$12:AF170),0),"")</f>
        <v/>
      </c>
      <c r="AG170" s="83" t="str">
        <f>IFERROR(VLOOKUP($H$2&amp;"_"&amp;$B170,HELPER,COLUMNS($B$12:AG170),0),"")</f>
        <v/>
      </c>
      <c r="AH170" s="83" t="str">
        <f>IFERROR(VLOOKUP($H$2&amp;"_"&amp;$B170,HELPER,COLUMNS($B$12:AH170),0),"")</f>
        <v/>
      </c>
      <c r="AI170" s="83" t="str">
        <f>IFERROR(VLOOKUP($H$2&amp;"_"&amp;$B170,HELPER,COLUMNS($B$12:AI170),0),"")</f>
        <v/>
      </c>
      <c r="AJ170" s="83" t="str">
        <f>IFERROR(VLOOKUP($H$2&amp;"_"&amp;$B170,HELPER,COLUMNS($B$12:AJ170),0),"")</f>
        <v/>
      </c>
      <c r="AK170" s="83" t="str">
        <f>IFERROR(VLOOKUP($H$2&amp;"_"&amp;$B170,HELPER,COLUMNS($B$12:AK170),0),"")</f>
        <v/>
      </c>
      <c r="AL170" s="83" t="str">
        <f>IFERROR(VLOOKUP($H$2&amp;"_"&amp;$B170,HELPER,COLUMNS($B$12:AL170),0),"")</f>
        <v/>
      </c>
      <c r="AM170" s="83" t="str">
        <f>IFERROR(VLOOKUP($H$2&amp;"_"&amp;$B170,HELPER,COLUMNS($B$12:AM170),0),"")</f>
        <v/>
      </c>
      <c r="AN170" s="83" t="str">
        <f>IFERROR(VLOOKUP($H$2&amp;"_"&amp;$B170,HELPER,COLUMNS($B$12:AN170),0),"")</f>
        <v/>
      </c>
      <c r="AO170" s="83" t="str">
        <f>IFERROR(VLOOKUP($H$2&amp;"_"&amp;$B170,HELPER,COLUMNS($B$12:AO170),0),"")</f>
        <v/>
      </c>
      <c r="AP170" s="83" t="str">
        <f>IFERROR(VLOOKUP($H$2&amp;"_"&amp;$B170,HELPER,COLUMNS($B$12:AP170),0),"")</f>
        <v/>
      </c>
      <c r="AQ170" s="83" t="str">
        <f>IFERROR(VLOOKUP($H$2&amp;"_"&amp;$B170,HELPER,COLUMNS($B$12:AQ170),0),"")</f>
        <v/>
      </c>
      <c r="AR170" s="83" t="str">
        <f>IFERROR(VLOOKUP($H$2&amp;"_"&amp;$B170,HELPER,COLUMNS($B$12:AR170),0),"")</f>
        <v/>
      </c>
      <c r="AS170" s="83" t="str">
        <f>IFERROR(VLOOKUP($H$2&amp;"_"&amp;$B170,HELPER,COLUMNS($B$12:AS170),0),"")</f>
        <v/>
      </c>
      <c r="AT170" s="83" t="str">
        <f>IFERROR(VLOOKUP($H$2&amp;"_"&amp;$B170,HELPER,COLUMNS($B$12:AT170),0),"")</f>
        <v/>
      </c>
      <c r="AU170" s="83" t="str">
        <f>IFERROR(VLOOKUP($H$2&amp;"_"&amp;$B170,HELPER,COLUMNS($B$12:AU170),0),"")</f>
        <v/>
      </c>
      <c r="AV170" s="83" t="str">
        <f>IFERROR(VLOOKUP($H$2&amp;"_"&amp;$B170,HELPER,COLUMNS($B$12:AV170),0),"")</f>
        <v/>
      </c>
      <c r="AW170" s="83" t="str">
        <f>IFERROR(VLOOKUP($H$2&amp;"_"&amp;$B170,HELPER,COLUMNS($B$12:AW170),0),"")</f>
        <v/>
      </c>
      <c r="AX170" s="197" t="str">
        <f t="shared" si="32"/>
        <v/>
      </c>
    </row>
    <row r="171" spans="1:50" x14ac:dyDescent="0.3">
      <c r="A171" s="37">
        <f t="shared" si="31"/>
        <v>0</v>
      </c>
      <c r="B171" s="210">
        <v>160</v>
      </c>
      <c r="C171" s="433" t="str">
        <f t="shared" si="33"/>
        <v/>
      </c>
      <c r="D171" s="279" t="str">
        <f>IFERROR(VLOOKUP($H$2&amp;"_"&amp;$B171,HELPER,COLUMNS($B$12:D171),0),"")</f>
        <v/>
      </c>
      <c r="E171" s="83" t="str">
        <f>IFERROR(VLOOKUP($H$2&amp;"_"&amp;$B171,HELPER,COLUMNS($B$12:E171),0),"")</f>
        <v/>
      </c>
      <c r="F171" s="83" t="str">
        <f>IFERROR(VLOOKUP($H$2&amp;"_"&amp;$B171,HELPER,COLUMNS($B$12:F171),0),"")</f>
        <v/>
      </c>
      <c r="G171" s="83" t="str">
        <f>IFERROR(VLOOKUP($H$2&amp;"_"&amp;$B171,HELPER,COLUMNS($B$12:G171),0),"")</f>
        <v/>
      </c>
      <c r="H171" s="83" t="str">
        <f>IFERROR(VLOOKUP($H$2&amp;"_"&amp;$B171,HELPER,COLUMNS($B$12:H171),0),"")</f>
        <v/>
      </c>
      <c r="I171" s="83" t="str">
        <f>IFERROR(VLOOKUP($H$2&amp;"_"&amp;$B171,HELPER,COLUMNS($B$12:I171),0),"")</f>
        <v/>
      </c>
      <c r="J171" s="83" t="str">
        <f>IFERROR(VLOOKUP($H$2&amp;"_"&amp;$B171,HELPER,COLUMNS($B$12:J171),0),"")</f>
        <v/>
      </c>
      <c r="K171" s="83" t="str">
        <f>IFERROR(VLOOKUP($H$2&amp;"_"&amp;$B171,HELPER,COLUMNS($B$12:K171),0),"")</f>
        <v/>
      </c>
      <c r="L171" s="83" t="str">
        <f>IFERROR(VLOOKUP($H$2&amp;"_"&amp;$B171,HELPER,COLUMNS($B$12:L171),0),"")</f>
        <v/>
      </c>
      <c r="M171" s="83" t="str">
        <f>IFERROR(VLOOKUP($H$2&amp;"_"&amp;$B171,HELPER,COLUMNS($B$12:M171),0),"")</f>
        <v/>
      </c>
      <c r="N171" s="83" t="str">
        <f>IFERROR(VLOOKUP($H$2&amp;"_"&amp;$B171,HELPER,COLUMNS($B$12:N171),0),"")</f>
        <v/>
      </c>
      <c r="O171" s="83" t="str">
        <f>IFERROR(VLOOKUP($H$2&amp;"_"&amp;$B171,HELPER,COLUMNS($B$12:O171),0),"")</f>
        <v/>
      </c>
      <c r="P171" s="83" t="str">
        <f>IFERROR(VLOOKUP($H$2&amp;"_"&amp;$B171,HELPER,COLUMNS($B$12:P171),0),"")</f>
        <v/>
      </c>
      <c r="Q171" s="83" t="str">
        <f>IFERROR(VLOOKUP($H$2&amp;"_"&amp;$B171,HELPER,COLUMNS($B$12:Q171),0),"")</f>
        <v/>
      </c>
      <c r="R171" s="83" t="str">
        <f>IFERROR(VLOOKUP($H$2&amp;"_"&amp;$B171,HELPER,COLUMNS($B$12:R171),0),"")</f>
        <v/>
      </c>
      <c r="S171" s="83" t="str">
        <f>IFERROR(VLOOKUP($H$2&amp;"_"&amp;$B171,HELPER,COLUMNS($B$12:S171),0),"")</f>
        <v/>
      </c>
      <c r="T171" s="83" t="str">
        <f>IFERROR(VLOOKUP($H$2&amp;"_"&amp;$B171,HELPER,COLUMNS($B$12:T171),0),"")</f>
        <v/>
      </c>
      <c r="U171" s="83" t="str">
        <f>IFERROR(VLOOKUP($H$2&amp;"_"&amp;$B171,HELPER,COLUMNS($B$12:U171),0),"")</f>
        <v/>
      </c>
      <c r="V171" s="83" t="str">
        <f>IFERROR(VLOOKUP($H$2&amp;"_"&amp;$B171,HELPER,COLUMNS($B$12:V171),0),"")</f>
        <v/>
      </c>
      <c r="W171" s="83" t="str">
        <f>IFERROR(VLOOKUP($H$2&amp;"_"&amp;$B171,HELPER,COLUMNS($B$12:W171),0),"")</f>
        <v/>
      </c>
      <c r="X171" s="83" t="str">
        <f>IFERROR(VLOOKUP($H$2&amp;"_"&amp;$B171,HELPER,COLUMNS($B$12:X171),0),"")</f>
        <v/>
      </c>
      <c r="Y171" s="83" t="str">
        <f>IFERROR(VLOOKUP($H$2&amp;"_"&amp;$B171,HELPER,COLUMNS($B$12:Y171),0),"")</f>
        <v/>
      </c>
      <c r="Z171" s="83" t="str">
        <f>IFERROR(VLOOKUP($H$2&amp;"_"&amp;$B171,HELPER,COLUMNS($B$12:Z171),0),"")</f>
        <v/>
      </c>
      <c r="AA171" s="83" t="str">
        <f>IFERROR(VLOOKUP($H$2&amp;"_"&amp;$B171,HELPER,COLUMNS($B$12:AA171),0),"")</f>
        <v/>
      </c>
      <c r="AB171" s="83" t="str">
        <f>IFERROR(VLOOKUP($H$2&amp;"_"&amp;$B171,HELPER,COLUMNS($B$12:AB171),0),"")</f>
        <v/>
      </c>
      <c r="AC171" s="83" t="str">
        <f>IFERROR(VLOOKUP($H$2&amp;"_"&amp;$B171,HELPER,COLUMNS($B$12:AC171),0),"")</f>
        <v/>
      </c>
      <c r="AD171" s="83" t="str">
        <f>IFERROR(VLOOKUP($H$2&amp;"_"&amp;$B171,HELPER,COLUMNS($B$12:AD171),0),"")</f>
        <v/>
      </c>
      <c r="AE171" s="83" t="str">
        <f>IFERROR(VLOOKUP($H$2&amp;"_"&amp;$B171,HELPER,COLUMNS($B$12:AE171),0),"")</f>
        <v/>
      </c>
      <c r="AF171" s="83" t="str">
        <f>IFERROR(VLOOKUP($H$2&amp;"_"&amp;$B171,HELPER,COLUMNS($B$12:AF171),0),"")</f>
        <v/>
      </c>
      <c r="AG171" s="83" t="str">
        <f>IFERROR(VLOOKUP($H$2&amp;"_"&amp;$B171,HELPER,COLUMNS($B$12:AG171),0),"")</f>
        <v/>
      </c>
      <c r="AH171" s="83" t="str">
        <f>IFERROR(VLOOKUP($H$2&amp;"_"&amp;$B171,HELPER,COLUMNS($B$12:AH171),0),"")</f>
        <v/>
      </c>
      <c r="AI171" s="83" t="str">
        <f>IFERROR(VLOOKUP($H$2&amp;"_"&amp;$B171,HELPER,COLUMNS($B$12:AI171),0),"")</f>
        <v/>
      </c>
      <c r="AJ171" s="83" t="str">
        <f>IFERROR(VLOOKUP($H$2&amp;"_"&amp;$B171,HELPER,COLUMNS($B$12:AJ171),0),"")</f>
        <v/>
      </c>
      <c r="AK171" s="83" t="str">
        <f>IFERROR(VLOOKUP($H$2&amp;"_"&amp;$B171,HELPER,COLUMNS($B$12:AK171),0),"")</f>
        <v/>
      </c>
      <c r="AL171" s="83" t="str">
        <f>IFERROR(VLOOKUP($H$2&amp;"_"&amp;$B171,HELPER,COLUMNS($B$12:AL171),0),"")</f>
        <v/>
      </c>
      <c r="AM171" s="83" t="str">
        <f>IFERROR(VLOOKUP($H$2&amp;"_"&amp;$B171,HELPER,COLUMNS($B$12:AM171),0),"")</f>
        <v/>
      </c>
      <c r="AN171" s="83" t="str">
        <f>IFERROR(VLOOKUP($H$2&amp;"_"&amp;$B171,HELPER,COLUMNS($B$12:AN171),0),"")</f>
        <v/>
      </c>
      <c r="AO171" s="83" t="str">
        <f>IFERROR(VLOOKUP($H$2&amp;"_"&amp;$B171,HELPER,COLUMNS($B$12:AO171),0),"")</f>
        <v/>
      </c>
      <c r="AP171" s="83" t="str">
        <f>IFERROR(VLOOKUP($H$2&amp;"_"&amp;$B171,HELPER,COLUMNS($B$12:AP171),0),"")</f>
        <v/>
      </c>
      <c r="AQ171" s="83" t="str">
        <f>IFERROR(VLOOKUP($H$2&amp;"_"&amp;$B171,HELPER,COLUMNS($B$12:AQ171),0),"")</f>
        <v/>
      </c>
      <c r="AR171" s="83" t="str">
        <f>IFERROR(VLOOKUP($H$2&amp;"_"&amp;$B171,HELPER,COLUMNS($B$12:AR171),0),"")</f>
        <v/>
      </c>
      <c r="AS171" s="83" t="str">
        <f>IFERROR(VLOOKUP($H$2&amp;"_"&amp;$B171,HELPER,COLUMNS($B$12:AS171),0),"")</f>
        <v/>
      </c>
      <c r="AT171" s="83" t="str">
        <f>IFERROR(VLOOKUP($H$2&amp;"_"&amp;$B171,HELPER,COLUMNS($B$12:AT171),0),"")</f>
        <v/>
      </c>
      <c r="AU171" s="83" t="str">
        <f>IFERROR(VLOOKUP($H$2&amp;"_"&amp;$B171,HELPER,COLUMNS($B$12:AU171),0),"")</f>
        <v/>
      </c>
      <c r="AV171" s="83" t="str">
        <f>IFERROR(VLOOKUP($H$2&amp;"_"&amp;$B171,HELPER,COLUMNS($B$12:AV171),0),"")</f>
        <v/>
      </c>
      <c r="AW171" s="83" t="str">
        <f>IFERROR(VLOOKUP($H$2&amp;"_"&amp;$B171,HELPER,COLUMNS($B$12:AW171),0),"")</f>
        <v/>
      </c>
      <c r="AX171" s="197" t="str">
        <f t="shared" si="32"/>
        <v/>
      </c>
    </row>
    <row r="172" spans="1:50" x14ac:dyDescent="0.3">
      <c r="A172" s="37">
        <f t="shared" si="31"/>
        <v>0</v>
      </c>
      <c r="B172" s="210">
        <v>161</v>
      </c>
      <c r="C172" s="433" t="str">
        <f t="shared" si="33"/>
        <v/>
      </c>
      <c r="D172" s="279" t="str">
        <f>IFERROR(VLOOKUP($H$2&amp;"_"&amp;$B172,HELPER,COLUMNS($B$12:D172),0),"")</f>
        <v/>
      </c>
      <c r="E172" s="83" t="str">
        <f>IFERROR(VLOOKUP($H$2&amp;"_"&amp;$B172,HELPER,COLUMNS($B$12:E172),0),"")</f>
        <v/>
      </c>
      <c r="F172" s="83" t="str">
        <f>IFERROR(VLOOKUP($H$2&amp;"_"&amp;$B172,HELPER,COLUMNS($B$12:F172),0),"")</f>
        <v/>
      </c>
      <c r="G172" s="83" t="str">
        <f>IFERROR(VLOOKUP($H$2&amp;"_"&amp;$B172,HELPER,COLUMNS($B$12:G172),0),"")</f>
        <v/>
      </c>
      <c r="H172" s="83" t="str">
        <f>IFERROR(VLOOKUP($H$2&amp;"_"&amp;$B172,HELPER,COLUMNS($B$12:H172),0),"")</f>
        <v/>
      </c>
      <c r="I172" s="83" t="str">
        <f>IFERROR(VLOOKUP($H$2&amp;"_"&amp;$B172,HELPER,COLUMNS($B$12:I172),0),"")</f>
        <v/>
      </c>
      <c r="J172" s="83" t="str">
        <f>IFERROR(VLOOKUP($H$2&amp;"_"&amp;$B172,HELPER,COLUMNS($B$12:J172),0),"")</f>
        <v/>
      </c>
      <c r="K172" s="83" t="str">
        <f>IFERROR(VLOOKUP($H$2&amp;"_"&amp;$B172,HELPER,COLUMNS($B$12:K172),0),"")</f>
        <v/>
      </c>
      <c r="L172" s="83" t="str">
        <f>IFERROR(VLOOKUP($H$2&amp;"_"&amp;$B172,HELPER,COLUMNS($B$12:L172),0),"")</f>
        <v/>
      </c>
      <c r="M172" s="83" t="str">
        <f>IFERROR(VLOOKUP($H$2&amp;"_"&amp;$B172,HELPER,COLUMNS($B$12:M172),0),"")</f>
        <v/>
      </c>
      <c r="N172" s="83" t="str">
        <f>IFERROR(VLOOKUP($H$2&amp;"_"&amp;$B172,HELPER,COLUMNS($B$12:N172),0),"")</f>
        <v/>
      </c>
      <c r="O172" s="83" t="str">
        <f>IFERROR(VLOOKUP($H$2&amp;"_"&amp;$B172,HELPER,COLUMNS($B$12:O172),0),"")</f>
        <v/>
      </c>
      <c r="P172" s="83" t="str">
        <f>IFERROR(VLOOKUP($H$2&amp;"_"&amp;$B172,HELPER,COLUMNS($B$12:P172),0),"")</f>
        <v/>
      </c>
      <c r="Q172" s="83" t="str">
        <f>IFERROR(VLOOKUP($H$2&amp;"_"&amp;$B172,HELPER,COLUMNS($B$12:Q172),0),"")</f>
        <v/>
      </c>
      <c r="R172" s="83" t="str">
        <f>IFERROR(VLOOKUP($H$2&amp;"_"&amp;$B172,HELPER,COLUMNS($B$12:R172),0),"")</f>
        <v/>
      </c>
      <c r="S172" s="83" t="str">
        <f>IFERROR(VLOOKUP($H$2&amp;"_"&amp;$B172,HELPER,COLUMNS($B$12:S172),0),"")</f>
        <v/>
      </c>
      <c r="T172" s="83" t="str">
        <f>IFERROR(VLOOKUP($H$2&amp;"_"&amp;$B172,HELPER,COLUMNS($B$12:T172),0),"")</f>
        <v/>
      </c>
      <c r="U172" s="83" t="str">
        <f>IFERROR(VLOOKUP($H$2&amp;"_"&amp;$B172,HELPER,COLUMNS($B$12:U172),0),"")</f>
        <v/>
      </c>
      <c r="V172" s="83" t="str">
        <f>IFERROR(VLOOKUP($H$2&amp;"_"&amp;$B172,HELPER,COLUMNS($B$12:V172),0),"")</f>
        <v/>
      </c>
      <c r="W172" s="83" t="str">
        <f>IFERROR(VLOOKUP($H$2&amp;"_"&amp;$B172,HELPER,COLUMNS($B$12:W172),0),"")</f>
        <v/>
      </c>
      <c r="X172" s="83" t="str">
        <f>IFERROR(VLOOKUP($H$2&amp;"_"&amp;$B172,HELPER,COLUMNS($B$12:X172),0),"")</f>
        <v/>
      </c>
      <c r="Y172" s="83" t="str">
        <f>IFERROR(VLOOKUP($H$2&amp;"_"&amp;$B172,HELPER,COLUMNS($B$12:Y172),0),"")</f>
        <v/>
      </c>
      <c r="Z172" s="83" t="str">
        <f>IFERROR(VLOOKUP($H$2&amp;"_"&amp;$B172,HELPER,COLUMNS($B$12:Z172),0),"")</f>
        <v/>
      </c>
      <c r="AA172" s="83" t="str">
        <f>IFERROR(VLOOKUP($H$2&amp;"_"&amp;$B172,HELPER,COLUMNS($B$12:AA172),0),"")</f>
        <v/>
      </c>
      <c r="AB172" s="83" t="str">
        <f>IFERROR(VLOOKUP($H$2&amp;"_"&amp;$B172,HELPER,COLUMNS($B$12:AB172),0),"")</f>
        <v/>
      </c>
      <c r="AC172" s="83" t="str">
        <f>IFERROR(VLOOKUP($H$2&amp;"_"&amp;$B172,HELPER,COLUMNS($B$12:AC172),0),"")</f>
        <v/>
      </c>
      <c r="AD172" s="83" t="str">
        <f>IFERROR(VLOOKUP($H$2&amp;"_"&amp;$B172,HELPER,COLUMNS($B$12:AD172),0),"")</f>
        <v/>
      </c>
      <c r="AE172" s="83" t="str">
        <f>IFERROR(VLOOKUP($H$2&amp;"_"&amp;$B172,HELPER,COLUMNS($B$12:AE172),0),"")</f>
        <v/>
      </c>
      <c r="AF172" s="83" t="str">
        <f>IFERROR(VLOOKUP($H$2&amp;"_"&amp;$B172,HELPER,COLUMNS($B$12:AF172),0),"")</f>
        <v/>
      </c>
      <c r="AG172" s="83" t="str">
        <f>IFERROR(VLOOKUP($H$2&amp;"_"&amp;$B172,HELPER,COLUMNS($B$12:AG172),0),"")</f>
        <v/>
      </c>
      <c r="AH172" s="83" t="str">
        <f>IFERROR(VLOOKUP($H$2&amp;"_"&amp;$B172,HELPER,COLUMNS($B$12:AH172),0),"")</f>
        <v/>
      </c>
      <c r="AI172" s="83" t="str">
        <f>IFERROR(VLOOKUP($H$2&amp;"_"&amp;$B172,HELPER,COLUMNS($B$12:AI172),0),"")</f>
        <v/>
      </c>
      <c r="AJ172" s="83" t="str">
        <f>IFERROR(VLOOKUP($H$2&amp;"_"&amp;$B172,HELPER,COLUMNS($B$12:AJ172),0),"")</f>
        <v/>
      </c>
      <c r="AK172" s="83" t="str">
        <f>IFERROR(VLOOKUP($H$2&amp;"_"&amp;$B172,HELPER,COLUMNS($B$12:AK172),0),"")</f>
        <v/>
      </c>
      <c r="AL172" s="83" t="str">
        <f>IFERROR(VLOOKUP($H$2&amp;"_"&amp;$B172,HELPER,COLUMNS($B$12:AL172),0),"")</f>
        <v/>
      </c>
      <c r="AM172" s="83" t="str">
        <f>IFERROR(VLOOKUP($H$2&amp;"_"&amp;$B172,HELPER,COLUMNS($B$12:AM172),0),"")</f>
        <v/>
      </c>
      <c r="AN172" s="83" t="str">
        <f>IFERROR(VLOOKUP($H$2&amp;"_"&amp;$B172,HELPER,COLUMNS($B$12:AN172),0),"")</f>
        <v/>
      </c>
      <c r="AO172" s="83" t="str">
        <f>IFERROR(VLOOKUP($H$2&amp;"_"&amp;$B172,HELPER,COLUMNS($B$12:AO172),0),"")</f>
        <v/>
      </c>
      <c r="AP172" s="83" t="str">
        <f>IFERROR(VLOOKUP($H$2&amp;"_"&amp;$B172,HELPER,COLUMNS($B$12:AP172),0),"")</f>
        <v/>
      </c>
      <c r="AQ172" s="83" t="str">
        <f>IFERROR(VLOOKUP($H$2&amp;"_"&amp;$B172,HELPER,COLUMNS($B$12:AQ172),0),"")</f>
        <v/>
      </c>
      <c r="AR172" s="83" t="str">
        <f>IFERROR(VLOOKUP($H$2&amp;"_"&amp;$B172,HELPER,COLUMNS($B$12:AR172),0),"")</f>
        <v/>
      </c>
      <c r="AS172" s="83" t="str">
        <f>IFERROR(VLOOKUP($H$2&amp;"_"&amp;$B172,HELPER,COLUMNS($B$12:AS172),0),"")</f>
        <v/>
      </c>
      <c r="AT172" s="83" t="str">
        <f>IFERROR(VLOOKUP($H$2&amp;"_"&amp;$B172,HELPER,COLUMNS($B$12:AT172),0),"")</f>
        <v/>
      </c>
      <c r="AU172" s="83" t="str">
        <f>IFERROR(VLOOKUP($H$2&amp;"_"&amp;$B172,HELPER,COLUMNS($B$12:AU172),0),"")</f>
        <v/>
      </c>
      <c r="AV172" s="83" t="str">
        <f>IFERROR(VLOOKUP($H$2&amp;"_"&amp;$B172,HELPER,COLUMNS($B$12:AV172),0),"")</f>
        <v/>
      </c>
      <c r="AW172" s="83" t="str">
        <f>IFERROR(VLOOKUP($H$2&amp;"_"&amp;$B172,HELPER,COLUMNS($B$12:AW172),0),"")</f>
        <v/>
      </c>
      <c r="AX172" s="197" t="str">
        <f t="shared" si="32"/>
        <v/>
      </c>
    </row>
    <row r="173" spans="1:50" x14ac:dyDescent="0.3">
      <c r="A173" s="37">
        <f t="shared" si="31"/>
        <v>0</v>
      </c>
      <c r="B173" s="210">
        <v>162</v>
      </c>
      <c r="C173" s="433" t="str">
        <f t="shared" si="33"/>
        <v/>
      </c>
      <c r="D173" s="279" t="str">
        <f>IFERROR(VLOOKUP($H$2&amp;"_"&amp;$B173,HELPER,COLUMNS($B$12:D173),0),"")</f>
        <v/>
      </c>
      <c r="E173" s="83" t="str">
        <f>IFERROR(VLOOKUP($H$2&amp;"_"&amp;$B173,HELPER,COLUMNS($B$12:E173),0),"")</f>
        <v/>
      </c>
      <c r="F173" s="83" t="str">
        <f>IFERROR(VLOOKUP($H$2&amp;"_"&amp;$B173,HELPER,COLUMNS($B$12:F173),0),"")</f>
        <v/>
      </c>
      <c r="G173" s="83" t="str">
        <f>IFERROR(VLOOKUP($H$2&amp;"_"&amp;$B173,HELPER,COLUMNS($B$12:G173),0),"")</f>
        <v/>
      </c>
      <c r="H173" s="83" t="str">
        <f>IFERROR(VLOOKUP($H$2&amp;"_"&amp;$B173,HELPER,COLUMNS($B$12:H173),0),"")</f>
        <v/>
      </c>
      <c r="I173" s="83" t="str">
        <f>IFERROR(VLOOKUP($H$2&amp;"_"&amp;$B173,HELPER,COLUMNS($B$12:I173),0),"")</f>
        <v/>
      </c>
      <c r="J173" s="83" t="str">
        <f>IFERROR(VLOOKUP($H$2&amp;"_"&amp;$B173,HELPER,COLUMNS($B$12:J173),0),"")</f>
        <v/>
      </c>
      <c r="K173" s="83" t="str">
        <f>IFERROR(VLOOKUP($H$2&amp;"_"&amp;$B173,HELPER,COLUMNS($B$12:K173),0),"")</f>
        <v/>
      </c>
      <c r="L173" s="83" t="str">
        <f>IFERROR(VLOOKUP($H$2&amp;"_"&amp;$B173,HELPER,COLUMNS($B$12:L173),0),"")</f>
        <v/>
      </c>
      <c r="M173" s="83" t="str">
        <f>IFERROR(VLOOKUP($H$2&amp;"_"&amp;$B173,HELPER,COLUMNS($B$12:M173),0),"")</f>
        <v/>
      </c>
      <c r="N173" s="83" t="str">
        <f>IFERROR(VLOOKUP($H$2&amp;"_"&amp;$B173,HELPER,COLUMNS($B$12:N173),0),"")</f>
        <v/>
      </c>
      <c r="O173" s="83" t="str">
        <f>IFERROR(VLOOKUP($H$2&amp;"_"&amp;$B173,HELPER,COLUMNS($B$12:O173),0),"")</f>
        <v/>
      </c>
      <c r="P173" s="83" t="str">
        <f>IFERROR(VLOOKUP($H$2&amp;"_"&amp;$B173,HELPER,COLUMNS($B$12:P173),0),"")</f>
        <v/>
      </c>
      <c r="Q173" s="83" t="str">
        <f>IFERROR(VLOOKUP($H$2&amp;"_"&amp;$B173,HELPER,COLUMNS($B$12:Q173),0),"")</f>
        <v/>
      </c>
      <c r="R173" s="83" t="str">
        <f>IFERROR(VLOOKUP($H$2&amp;"_"&amp;$B173,HELPER,COLUMNS($B$12:R173),0),"")</f>
        <v/>
      </c>
      <c r="S173" s="83" t="str">
        <f>IFERROR(VLOOKUP($H$2&amp;"_"&amp;$B173,HELPER,COLUMNS($B$12:S173),0),"")</f>
        <v/>
      </c>
      <c r="T173" s="83" t="str">
        <f>IFERROR(VLOOKUP($H$2&amp;"_"&amp;$B173,HELPER,COLUMNS($B$12:T173),0),"")</f>
        <v/>
      </c>
      <c r="U173" s="83" t="str">
        <f>IFERROR(VLOOKUP($H$2&amp;"_"&amp;$B173,HELPER,COLUMNS($B$12:U173),0),"")</f>
        <v/>
      </c>
      <c r="V173" s="83" t="str">
        <f>IFERROR(VLOOKUP($H$2&amp;"_"&amp;$B173,HELPER,COLUMNS($B$12:V173),0),"")</f>
        <v/>
      </c>
      <c r="W173" s="83" t="str">
        <f>IFERROR(VLOOKUP($H$2&amp;"_"&amp;$B173,HELPER,COLUMNS($B$12:W173),0),"")</f>
        <v/>
      </c>
      <c r="X173" s="83" t="str">
        <f>IFERROR(VLOOKUP($H$2&amp;"_"&amp;$B173,HELPER,COLUMNS($B$12:X173),0),"")</f>
        <v/>
      </c>
      <c r="Y173" s="83" t="str">
        <f>IFERROR(VLOOKUP($H$2&amp;"_"&amp;$B173,HELPER,COLUMNS($B$12:Y173),0),"")</f>
        <v/>
      </c>
      <c r="Z173" s="83" t="str">
        <f>IFERROR(VLOOKUP($H$2&amp;"_"&amp;$B173,HELPER,COLUMNS($B$12:Z173),0),"")</f>
        <v/>
      </c>
      <c r="AA173" s="83" t="str">
        <f>IFERROR(VLOOKUP($H$2&amp;"_"&amp;$B173,HELPER,COLUMNS($B$12:AA173),0),"")</f>
        <v/>
      </c>
      <c r="AB173" s="83" t="str">
        <f>IFERROR(VLOOKUP($H$2&amp;"_"&amp;$B173,HELPER,COLUMNS($B$12:AB173),0),"")</f>
        <v/>
      </c>
      <c r="AC173" s="83" t="str">
        <f>IFERROR(VLOOKUP($H$2&amp;"_"&amp;$B173,HELPER,COLUMNS($B$12:AC173),0),"")</f>
        <v/>
      </c>
      <c r="AD173" s="83" t="str">
        <f>IFERROR(VLOOKUP($H$2&amp;"_"&amp;$B173,HELPER,COLUMNS($B$12:AD173),0),"")</f>
        <v/>
      </c>
      <c r="AE173" s="83" t="str">
        <f>IFERROR(VLOOKUP($H$2&amp;"_"&amp;$B173,HELPER,COLUMNS($B$12:AE173),0),"")</f>
        <v/>
      </c>
      <c r="AF173" s="83" t="str">
        <f>IFERROR(VLOOKUP($H$2&amp;"_"&amp;$B173,HELPER,COLUMNS($B$12:AF173),0),"")</f>
        <v/>
      </c>
      <c r="AG173" s="83" t="str">
        <f>IFERROR(VLOOKUP($H$2&amp;"_"&amp;$B173,HELPER,COLUMNS($B$12:AG173),0),"")</f>
        <v/>
      </c>
      <c r="AH173" s="83" t="str">
        <f>IFERROR(VLOOKUP($H$2&amp;"_"&amp;$B173,HELPER,COLUMNS($B$12:AH173),0),"")</f>
        <v/>
      </c>
      <c r="AI173" s="83" t="str">
        <f>IFERROR(VLOOKUP($H$2&amp;"_"&amp;$B173,HELPER,COLUMNS($B$12:AI173),0),"")</f>
        <v/>
      </c>
      <c r="AJ173" s="83" t="str">
        <f>IFERROR(VLOOKUP($H$2&amp;"_"&amp;$B173,HELPER,COLUMNS($B$12:AJ173),0),"")</f>
        <v/>
      </c>
      <c r="AK173" s="83" t="str">
        <f>IFERROR(VLOOKUP($H$2&amp;"_"&amp;$B173,HELPER,COLUMNS($B$12:AK173),0),"")</f>
        <v/>
      </c>
      <c r="AL173" s="83" t="str">
        <f>IFERROR(VLOOKUP($H$2&amp;"_"&amp;$B173,HELPER,COLUMNS($B$12:AL173),0),"")</f>
        <v/>
      </c>
      <c r="AM173" s="83" t="str">
        <f>IFERROR(VLOOKUP($H$2&amp;"_"&amp;$B173,HELPER,COLUMNS($B$12:AM173),0),"")</f>
        <v/>
      </c>
      <c r="AN173" s="83" t="str">
        <f>IFERROR(VLOOKUP($H$2&amp;"_"&amp;$B173,HELPER,COLUMNS($B$12:AN173),0),"")</f>
        <v/>
      </c>
      <c r="AO173" s="83" t="str">
        <f>IFERROR(VLOOKUP($H$2&amp;"_"&amp;$B173,HELPER,COLUMNS($B$12:AO173),0),"")</f>
        <v/>
      </c>
      <c r="AP173" s="83" t="str">
        <f>IFERROR(VLOOKUP($H$2&amp;"_"&amp;$B173,HELPER,COLUMNS($B$12:AP173),0),"")</f>
        <v/>
      </c>
      <c r="AQ173" s="83" t="str">
        <f>IFERROR(VLOOKUP($H$2&amp;"_"&amp;$B173,HELPER,COLUMNS($B$12:AQ173),0),"")</f>
        <v/>
      </c>
      <c r="AR173" s="83" t="str">
        <f>IFERROR(VLOOKUP($H$2&amp;"_"&amp;$B173,HELPER,COLUMNS($B$12:AR173),0),"")</f>
        <v/>
      </c>
      <c r="AS173" s="83" t="str">
        <f>IFERROR(VLOOKUP($H$2&amp;"_"&amp;$B173,HELPER,COLUMNS($B$12:AS173),0),"")</f>
        <v/>
      </c>
      <c r="AT173" s="83" t="str">
        <f>IFERROR(VLOOKUP($H$2&amp;"_"&amp;$B173,HELPER,COLUMNS($B$12:AT173),0),"")</f>
        <v/>
      </c>
      <c r="AU173" s="83" t="str">
        <f>IFERROR(VLOOKUP($H$2&amp;"_"&amp;$B173,HELPER,COLUMNS($B$12:AU173),0),"")</f>
        <v/>
      </c>
      <c r="AV173" s="83" t="str">
        <f>IFERROR(VLOOKUP($H$2&amp;"_"&amp;$B173,HELPER,COLUMNS($B$12:AV173),0),"")</f>
        <v/>
      </c>
      <c r="AW173" s="83" t="str">
        <f>IFERROR(VLOOKUP($H$2&amp;"_"&amp;$B173,HELPER,COLUMNS($B$12:AW173),0),"")</f>
        <v/>
      </c>
      <c r="AX173" s="197" t="str">
        <f t="shared" si="32"/>
        <v/>
      </c>
    </row>
    <row r="174" spans="1:50" x14ac:dyDescent="0.3">
      <c r="A174" s="37">
        <f t="shared" si="31"/>
        <v>0</v>
      </c>
      <c r="B174" s="210">
        <v>163</v>
      </c>
      <c r="C174" s="433" t="str">
        <f t="shared" si="33"/>
        <v/>
      </c>
      <c r="D174" s="279" t="str">
        <f>IFERROR(VLOOKUP($H$2&amp;"_"&amp;$B174,HELPER,COLUMNS($B$12:D174),0),"")</f>
        <v/>
      </c>
      <c r="E174" s="83" t="str">
        <f>IFERROR(VLOOKUP($H$2&amp;"_"&amp;$B174,HELPER,COLUMNS($B$12:E174),0),"")</f>
        <v/>
      </c>
      <c r="F174" s="83" t="str">
        <f>IFERROR(VLOOKUP($H$2&amp;"_"&amp;$B174,HELPER,COLUMNS($B$12:F174),0),"")</f>
        <v/>
      </c>
      <c r="G174" s="83" t="str">
        <f>IFERROR(VLOOKUP($H$2&amp;"_"&amp;$B174,HELPER,COLUMNS($B$12:G174),0),"")</f>
        <v/>
      </c>
      <c r="H174" s="83" t="str">
        <f>IFERROR(VLOOKUP($H$2&amp;"_"&amp;$B174,HELPER,COLUMNS($B$12:H174),0),"")</f>
        <v/>
      </c>
      <c r="I174" s="83" t="str">
        <f>IFERROR(VLOOKUP($H$2&amp;"_"&amp;$B174,HELPER,COLUMNS($B$12:I174),0),"")</f>
        <v/>
      </c>
      <c r="J174" s="83" t="str">
        <f>IFERROR(VLOOKUP($H$2&amp;"_"&amp;$B174,HELPER,COLUMNS($B$12:J174),0),"")</f>
        <v/>
      </c>
      <c r="K174" s="83" t="str">
        <f>IFERROR(VLOOKUP($H$2&amp;"_"&amp;$B174,HELPER,COLUMNS($B$12:K174),0),"")</f>
        <v/>
      </c>
      <c r="L174" s="83" t="str">
        <f>IFERROR(VLOOKUP($H$2&amp;"_"&amp;$B174,HELPER,COLUMNS($B$12:L174),0),"")</f>
        <v/>
      </c>
      <c r="M174" s="83" t="str">
        <f>IFERROR(VLOOKUP($H$2&amp;"_"&amp;$B174,HELPER,COLUMNS($B$12:M174),0),"")</f>
        <v/>
      </c>
      <c r="N174" s="83" t="str">
        <f>IFERROR(VLOOKUP($H$2&amp;"_"&amp;$B174,HELPER,COLUMNS($B$12:N174),0),"")</f>
        <v/>
      </c>
      <c r="O174" s="83" t="str">
        <f>IFERROR(VLOOKUP($H$2&amp;"_"&amp;$B174,HELPER,COLUMNS($B$12:O174),0),"")</f>
        <v/>
      </c>
      <c r="P174" s="83" t="str">
        <f>IFERROR(VLOOKUP($H$2&amp;"_"&amp;$B174,HELPER,COLUMNS($B$12:P174),0),"")</f>
        <v/>
      </c>
      <c r="Q174" s="83" t="str">
        <f>IFERROR(VLOOKUP($H$2&amp;"_"&amp;$B174,HELPER,COLUMNS($B$12:Q174),0),"")</f>
        <v/>
      </c>
      <c r="R174" s="83" t="str">
        <f>IFERROR(VLOOKUP($H$2&amp;"_"&amp;$B174,HELPER,COLUMNS($B$12:R174),0),"")</f>
        <v/>
      </c>
      <c r="S174" s="83" t="str">
        <f>IFERROR(VLOOKUP($H$2&amp;"_"&amp;$B174,HELPER,COLUMNS($B$12:S174),0),"")</f>
        <v/>
      </c>
      <c r="T174" s="83" t="str">
        <f>IFERROR(VLOOKUP($H$2&amp;"_"&amp;$B174,HELPER,COLUMNS($B$12:T174),0),"")</f>
        <v/>
      </c>
      <c r="U174" s="83" t="str">
        <f>IFERROR(VLOOKUP($H$2&amp;"_"&amp;$B174,HELPER,COLUMNS($B$12:U174),0),"")</f>
        <v/>
      </c>
      <c r="V174" s="83" t="str">
        <f>IFERROR(VLOOKUP($H$2&amp;"_"&amp;$B174,HELPER,COLUMNS($B$12:V174),0),"")</f>
        <v/>
      </c>
      <c r="W174" s="83" t="str">
        <f>IFERROR(VLOOKUP($H$2&amp;"_"&amp;$B174,HELPER,COLUMNS($B$12:W174),0),"")</f>
        <v/>
      </c>
      <c r="X174" s="83" t="str">
        <f>IFERROR(VLOOKUP($H$2&amp;"_"&amp;$B174,HELPER,COLUMNS($B$12:X174),0),"")</f>
        <v/>
      </c>
      <c r="Y174" s="83" t="str">
        <f>IFERROR(VLOOKUP($H$2&amp;"_"&amp;$B174,HELPER,COLUMNS($B$12:Y174),0),"")</f>
        <v/>
      </c>
      <c r="Z174" s="83" t="str">
        <f>IFERROR(VLOOKUP($H$2&amp;"_"&amp;$B174,HELPER,COLUMNS($B$12:Z174),0),"")</f>
        <v/>
      </c>
      <c r="AA174" s="83" t="str">
        <f>IFERROR(VLOOKUP($H$2&amp;"_"&amp;$B174,HELPER,COLUMNS($B$12:AA174),0),"")</f>
        <v/>
      </c>
      <c r="AB174" s="83" t="str">
        <f>IFERROR(VLOOKUP($H$2&amp;"_"&amp;$B174,HELPER,COLUMNS($B$12:AB174),0),"")</f>
        <v/>
      </c>
      <c r="AC174" s="83" t="str">
        <f>IFERROR(VLOOKUP($H$2&amp;"_"&amp;$B174,HELPER,COLUMNS($B$12:AC174),0),"")</f>
        <v/>
      </c>
      <c r="AD174" s="83" t="str">
        <f>IFERROR(VLOOKUP($H$2&amp;"_"&amp;$B174,HELPER,COLUMNS($B$12:AD174),0),"")</f>
        <v/>
      </c>
      <c r="AE174" s="83" t="str">
        <f>IFERROR(VLOOKUP($H$2&amp;"_"&amp;$B174,HELPER,COLUMNS($B$12:AE174),0),"")</f>
        <v/>
      </c>
      <c r="AF174" s="83" t="str">
        <f>IFERROR(VLOOKUP($H$2&amp;"_"&amp;$B174,HELPER,COLUMNS($B$12:AF174),0),"")</f>
        <v/>
      </c>
      <c r="AG174" s="83" t="str">
        <f>IFERROR(VLOOKUP($H$2&amp;"_"&amp;$B174,HELPER,COLUMNS($B$12:AG174),0),"")</f>
        <v/>
      </c>
      <c r="AH174" s="83" t="str">
        <f>IFERROR(VLOOKUP($H$2&amp;"_"&amp;$B174,HELPER,COLUMNS($B$12:AH174),0),"")</f>
        <v/>
      </c>
      <c r="AI174" s="83" t="str">
        <f>IFERROR(VLOOKUP($H$2&amp;"_"&amp;$B174,HELPER,COLUMNS($B$12:AI174),0),"")</f>
        <v/>
      </c>
      <c r="AJ174" s="83" t="str">
        <f>IFERROR(VLOOKUP($H$2&amp;"_"&amp;$B174,HELPER,COLUMNS($B$12:AJ174),0),"")</f>
        <v/>
      </c>
      <c r="AK174" s="83" t="str">
        <f>IFERROR(VLOOKUP($H$2&amp;"_"&amp;$B174,HELPER,COLUMNS($B$12:AK174),0),"")</f>
        <v/>
      </c>
      <c r="AL174" s="83" t="str">
        <f>IFERROR(VLOOKUP($H$2&amp;"_"&amp;$B174,HELPER,COLUMNS($B$12:AL174),0),"")</f>
        <v/>
      </c>
      <c r="AM174" s="83" t="str">
        <f>IFERROR(VLOOKUP($H$2&amp;"_"&amp;$B174,HELPER,COLUMNS($B$12:AM174),0),"")</f>
        <v/>
      </c>
      <c r="AN174" s="83" t="str">
        <f>IFERROR(VLOOKUP($H$2&amp;"_"&amp;$B174,HELPER,COLUMNS($B$12:AN174),0),"")</f>
        <v/>
      </c>
      <c r="AO174" s="83" t="str">
        <f>IFERROR(VLOOKUP($H$2&amp;"_"&amp;$B174,HELPER,COLUMNS($B$12:AO174),0),"")</f>
        <v/>
      </c>
      <c r="AP174" s="83" t="str">
        <f>IFERROR(VLOOKUP($H$2&amp;"_"&amp;$B174,HELPER,COLUMNS($B$12:AP174),0),"")</f>
        <v/>
      </c>
      <c r="AQ174" s="83" t="str">
        <f>IFERROR(VLOOKUP($H$2&amp;"_"&amp;$B174,HELPER,COLUMNS($B$12:AQ174),0),"")</f>
        <v/>
      </c>
      <c r="AR174" s="83" t="str">
        <f>IFERROR(VLOOKUP($H$2&amp;"_"&amp;$B174,HELPER,COLUMNS($B$12:AR174),0),"")</f>
        <v/>
      </c>
      <c r="AS174" s="83" t="str">
        <f>IFERROR(VLOOKUP($H$2&amp;"_"&amp;$B174,HELPER,COLUMNS($B$12:AS174),0),"")</f>
        <v/>
      </c>
      <c r="AT174" s="83" t="str">
        <f>IFERROR(VLOOKUP($H$2&amp;"_"&amp;$B174,HELPER,COLUMNS($B$12:AT174),0),"")</f>
        <v/>
      </c>
      <c r="AU174" s="83" t="str">
        <f>IFERROR(VLOOKUP($H$2&amp;"_"&amp;$B174,HELPER,COLUMNS($B$12:AU174),0),"")</f>
        <v/>
      </c>
      <c r="AV174" s="83" t="str">
        <f>IFERROR(VLOOKUP($H$2&amp;"_"&amp;$B174,HELPER,COLUMNS($B$12:AV174),0),"")</f>
        <v/>
      </c>
      <c r="AW174" s="83" t="str">
        <f>IFERROR(VLOOKUP($H$2&amp;"_"&amp;$B174,HELPER,COLUMNS($B$12:AW174),0),"")</f>
        <v/>
      </c>
      <c r="AX174" s="197" t="str">
        <f t="shared" si="32"/>
        <v/>
      </c>
    </row>
    <row r="175" spans="1:50" x14ac:dyDescent="0.3">
      <c r="A175" s="37">
        <f t="shared" si="31"/>
        <v>0</v>
      </c>
      <c r="B175" s="210">
        <v>164</v>
      </c>
      <c r="C175" s="433" t="str">
        <f t="shared" si="33"/>
        <v/>
      </c>
      <c r="D175" s="279" t="str">
        <f>IFERROR(VLOOKUP($H$2&amp;"_"&amp;$B175,HELPER,COLUMNS($B$12:D175),0),"")</f>
        <v/>
      </c>
      <c r="E175" s="83" t="str">
        <f>IFERROR(VLOOKUP($H$2&amp;"_"&amp;$B175,HELPER,COLUMNS($B$12:E175),0),"")</f>
        <v/>
      </c>
      <c r="F175" s="83" t="str">
        <f>IFERROR(VLOOKUP($H$2&amp;"_"&amp;$B175,HELPER,COLUMNS($B$12:F175),0),"")</f>
        <v/>
      </c>
      <c r="G175" s="83" t="str">
        <f>IFERROR(VLOOKUP($H$2&amp;"_"&amp;$B175,HELPER,COLUMNS($B$12:G175),0),"")</f>
        <v/>
      </c>
      <c r="H175" s="83" t="str">
        <f>IFERROR(VLOOKUP($H$2&amp;"_"&amp;$B175,HELPER,COLUMNS($B$12:H175),0),"")</f>
        <v/>
      </c>
      <c r="I175" s="83" t="str">
        <f>IFERROR(VLOOKUP($H$2&amp;"_"&amp;$B175,HELPER,COLUMNS($B$12:I175),0),"")</f>
        <v/>
      </c>
      <c r="J175" s="83" t="str">
        <f>IFERROR(VLOOKUP($H$2&amp;"_"&amp;$B175,HELPER,COLUMNS($B$12:J175),0),"")</f>
        <v/>
      </c>
      <c r="K175" s="83" t="str">
        <f>IFERROR(VLOOKUP($H$2&amp;"_"&amp;$B175,HELPER,COLUMNS($B$12:K175),0),"")</f>
        <v/>
      </c>
      <c r="L175" s="83" t="str">
        <f>IFERROR(VLOOKUP($H$2&amp;"_"&amp;$B175,HELPER,COLUMNS($B$12:L175),0),"")</f>
        <v/>
      </c>
      <c r="M175" s="83" t="str">
        <f>IFERROR(VLOOKUP($H$2&amp;"_"&amp;$B175,HELPER,COLUMNS($B$12:M175),0),"")</f>
        <v/>
      </c>
      <c r="N175" s="83" t="str">
        <f>IFERROR(VLOOKUP($H$2&amp;"_"&amp;$B175,HELPER,COLUMNS($B$12:N175),0),"")</f>
        <v/>
      </c>
      <c r="O175" s="83" t="str">
        <f>IFERROR(VLOOKUP($H$2&amp;"_"&amp;$B175,HELPER,COLUMNS($B$12:O175),0),"")</f>
        <v/>
      </c>
      <c r="P175" s="83" t="str">
        <f>IFERROR(VLOOKUP($H$2&amp;"_"&amp;$B175,HELPER,COLUMNS($B$12:P175),0),"")</f>
        <v/>
      </c>
      <c r="Q175" s="83" t="str">
        <f>IFERROR(VLOOKUP($H$2&amp;"_"&amp;$B175,HELPER,COLUMNS($B$12:Q175),0),"")</f>
        <v/>
      </c>
      <c r="R175" s="83" t="str">
        <f>IFERROR(VLOOKUP($H$2&amp;"_"&amp;$B175,HELPER,COLUMNS($B$12:R175),0),"")</f>
        <v/>
      </c>
      <c r="S175" s="83" t="str">
        <f>IFERROR(VLOOKUP($H$2&amp;"_"&amp;$B175,HELPER,COLUMNS($B$12:S175),0),"")</f>
        <v/>
      </c>
      <c r="T175" s="83" t="str">
        <f>IFERROR(VLOOKUP($H$2&amp;"_"&amp;$B175,HELPER,COLUMNS($B$12:T175),0),"")</f>
        <v/>
      </c>
      <c r="U175" s="83" t="str">
        <f>IFERROR(VLOOKUP($H$2&amp;"_"&amp;$B175,HELPER,COLUMNS($B$12:U175),0),"")</f>
        <v/>
      </c>
      <c r="V175" s="83" t="str">
        <f>IFERROR(VLOOKUP($H$2&amp;"_"&amp;$B175,HELPER,COLUMNS($B$12:V175),0),"")</f>
        <v/>
      </c>
      <c r="W175" s="83" t="str">
        <f>IFERROR(VLOOKUP($H$2&amp;"_"&amp;$B175,HELPER,COLUMNS($B$12:W175),0),"")</f>
        <v/>
      </c>
      <c r="X175" s="83" t="str">
        <f>IFERROR(VLOOKUP($H$2&amp;"_"&amp;$B175,HELPER,COLUMNS($B$12:X175),0),"")</f>
        <v/>
      </c>
      <c r="Y175" s="83" t="str">
        <f>IFERROR(VLOOKUP($H$2&amp;"_"&amp;$B175,HELPER,COLUMNS($B$12:Y175),0),"")</f>
        <v/>
      </c>
      <c r="Z175" s="83" t="str">
        <f>IFERROR(VLOOKUP($H$2&amp;"_"&amp;$B175,HELPER,COLUMNS($B$12:Z175),0),"")</f>
        <v/>
      </c>
      <c r="AA175" s="83" t="str">
        <f>IFERROR(VLOOKUP($H$2&amp;"_"&amp;$B175,HELPER,COLUMNS($B$12:AA175),0),"")</f>
        <v/>
      </c>
      <c r="AB175" s="83" t="str">
        <f>IFERROR(VLOOKUP($H$2&amp;"_"&amp;$B175,HELPER,COLUMNS($B$12:AB175),0),"")</f>
        <v/>
      </c>
      <c r="AC175" s="83" t="str">
        <f>IFERROR(VLOOKUP($H$2&amp;"_"&amp;$B175,HELPER,COLUMNS($B$12:AC175),0),"")</f>
        <v/>
      </c>
      <c r="AD175" s="83" t="str">
        <f>IFERROR(VLOOKUP($H$2&amp;"_"&amp;$B175,HELPER,COLUMNS($B$12:AD175),0),"")</f>
        <v/>
      </c>
      <c r="AE175" s="83" t="str">
        <f>IFERROR(VLOOKUP($H$2&amp;"_"&amp;$B175,HELPER,COLUMNS($B$12:AE175),0),"")</f>
        <v/>
      </c>
      <c r="AF175" s="83" t="str">
        <f>IFERROR(VLOOKUP($H$2&amp;"_"&amp;$B175,HELPER,COLUMNS($B$12:AF175),0),"")</f>
        <v/>
      </c>
      <c r="AG175" s="83" t="str">
        <f>IFERROR(VLOOKUP($H$2&amp;"_"&amp;$B175,HELPER,COLUMNS($B$12:AG175),0),"")</f>
        <v/>
      </c>
      <c r="AH175" s="83" t="str">
        <f>IFERROR(VLOOKUP($H$2&amp;"_"&amp;$B175,HELPER,COLUMNS($B$12:AH175),0),"")</f>
        <v/>
      </c>
      <c r="AI175" s="83" t="str">
        <f>IFERROR(VLOOKUP($H$2&amp;"_"&amp;$B175,HELPER,COLUMNS($B$12:AI175),0),"")</f>
        <v/>
      </c>
      <c r="AJ175" s="83" t="str">
        <f>IFERROR(VLOOKUP($H$2&amp;"_"&amp;$B175,HELPER,COLUMNS($B$12:AJ175),0),"")</f>
        <v/>
      </c>
      <c r="AK175" s="83" t="str">
        <f>IFERROR(VLOOKUP($H$2&amp;"_"&amp;$B175,HELPER,COLUMNS($B$12:AK175),0),"")</f>
        <v/>
      </c>
      <c r="AL175" s="83" t="str">
        <f>IFERROR(VLOOKUP($H$2&amp;"_"&amp;$B175,HELPER,COLUMNS($B$12:AL175),0),"")</f>
        <v/>
      </c>
      <c r="AM175" s="83" t="str">
        <f>IFERROR(VLOOKUP($H$2&amp;"_"&amp;$B175,HELPER,COLUMNS($B$12:AM175),0),"")</f>
        <v/>
      </c>
      <c r="AN175" s="83" t="str">
        <f>IFERROR(VLOOKUP($H$2&amp;"_"&amp;$B175,HELPER,COLUMNS($B$12:AN175),0),"")</f>
        <v/>
      </c>
      <c r="AO175" s="83" t="str">
        <f>IFERROR(VLOOKUP($H$2&amp;"_"&amp;$B175,HELPER,COLUMNS($B$12:AO175),0),"")</f>
        <v/>
      </c>
      <c r="AP175" s="83" t="str">
        <f>IFERROR(VLOOKUP($H$2&amp;"_"&amp;$B175,HELPER,COLUMNS($B$12:AP175),0),"")</f>
        <v/>
      </c>
      <c r="AQ175" s="83" t="str">
        <f>IFERROR(VLOOKUP($H$2&amp;"_"&amp;$B175,HELPER,COLUMNS($B$12:AQ175),0),"")</f>
        <v/>
      </c>
      <c r="AR175" s="83" t="str">
        <f>IFERROR(VLOOKUP($H$2&amp;"_"&amp;$B175,HELPER,COLUMNS($B$12:AR175),0),"")</f>
        <v/>
      </c>
      <c r="AS175" s="83" t="str">
        <f>IFERROR(VLOOKUP($H$2&amp;"_"&amp;$B175,HELPER,COLUMNS($B$12:AS175),0),"")</f>
        <v/>
      </c>
      <c r="AT175" s="83" t="str">
        <f>IFERROR(VLOOKUP($H$2&amp;"_"&amp;$B175,HELPER,COLUMNS($B$12:AT175),0),"")</f>
        <v/>
      </c>
      <c r="AU175" s="83" t="str">
        <f>IFERROR(VLOOKUP($H$2&amp;"_"&amp;$B175,HELPER,COLUMNS($B$12:AU175),0),"")</f>
        <v/>
      </c>
      <c r="AV175" s="83" t="str">
        <f>IFERROR(VLOOKUP($H$2&amp;"_"&amp;$B175,HELPER,COLUMNS($B$12:AV175),0),"")</f>
        <v/>
      </c>
      <c r="AW175" s="83" t="str">
        <f>IFERROR(VLOOKUP($H$2&amp;"_"&amp;$B175,HELPER,COLUMNS($B$12:AW175),0),"")</f>
        <v/>
      </c>
      <c r="AX175" s="197" t="str">
        <f t="shared" si="32"/>
        <v/>
      </c>
    </row>
    <row r="176" spans="1:50" x14ac:dyDescent="0.3">
      <c r="A176" s="37">
        <f t="shared" si="31"/>
        <v>0</v>
      </c>
      <c r="B176" s="210">
        <v>165</v>
      </c>
      <c r="C176" s="433" t="str">
        <f t="shared" si="33"/>
        <v/>
      </c>
      <c r="D176" s="279" t="str">
        <f>IFERROR(VLOOKUP($H$2&amp;"_"&amp;$B176,HELPER,COLUMNS($B$12:D176),0),"")</f>
        <v/>
      </c>
      <c r="E176" s="83" t="str">
        <f>IFERROR(VLOOKUP($H$2&amp;"_"&amp;$B176,HELPER,COLUMNS($B$12:E176),0),"")</f>
        <v/>
      </c>
      <c r="F176" s="83" t="str">
        <f>IFERROR(VLOOKUP($H$2&amp;"_"&amp;$B176,HELPER,COLUMNS($B$12:F176),0),"")</f>
        <v/>
      </c>
      <c r="G176" s="83" t="str">
        <f>IFERROR(VLOOKUP($H$2&amp;"_"&amp;$B176,HELPER,COLUMNS($B$12:G176),0),"")</f>
        <v/>
      </c>
      <c r="H176" s="83" t="str">
        <f>IFERROR(VLOOKUP($H$2&amp;"_"&amp;$B176,HELPER,COLUMNS($B$12:H176),0),"")</f>
        <v/>
      </c>
      <c r="I176" s="83" t="str">
        <f>IFERROR(VLOOKUP($H$2&amp;"_"&amp;$B176,HELPER,COLUMNS($B$12:I176),0),"")</f>
        <v/>
      </c>
      <c r="J176" s="83" t="str">
        <f>IFERROR(VLOOKUP($H$2&amp;"_"&amp;$B176,HELPER,COLUMNS($B$12:J176),0),"")</f>
        <v/>
      </c>
      <c r="K176" s="83" t="str">
        <f>IFERROR(VLOOKUP($H$2&amp;"_"&amp;$B176,HELPER,COLUMNS($B$12:K176),0),"")</f>
        <v/>
      </c>
      <c r="L176" s="83" t="str">
        <f>IFERROR(VLOOKUP($H$2&amp;"_"&amp;$B176,HELPER,COLUMNS($B$12:L176),0),"")</f>
        <v/>
      </c>
      <c r="M176" s="83" t="str">
        <f>IFERROR(VLOOKUP($H$2&amp;"_"&amp;$B176,HELPER,COLUMNS($B$12:M176),0),"")</f>
        <v/>
      </c>
      <c r="N176" s="83" t="str">
        <f>IFERROR(VLOOKUP($H$2&amp;"_"&amp;$B176,HELPER,COLUMNS($B$12:N176),0),"")</f>
        <v/>
      </c>
      <c r="O176" s="83" t="str">
        <f>IFERROR(VLOOKUP($H$2&amp;"_"&amp;$B176,HELPER,COLUMNS($B$12:O176),0),"")</f>
        <v/>
      </c>
      <c r="P176" s="83" t="str">
        <f>IFERROR(VLOOKUP($H$2&amp;"_"&amp;$B176,HELPER,COLUMNS($B$12:P176),0),"")</f>
        <v/>
      </c>
      <c r="Q176" s="83" t="str">
        <f>IFERROR(VLOOKUP($H$2&amp;"_"&amp;$B176,HELPER,COLUMNS($B$12:Q176),0),"")</f>
        <v/>
      </c>
      <c r="R176" s="83" t="str">
        <f>IFERROR(VLOOKUP($H$2&amp;"_"&amp;$B176,HELPER,COLUMNS($B$12:R176),0),"")</f>
        <v/>
      </c>
      <c r="S176" s="83" t="str">
        <f>IFERROR(VLOOKUP($H$2&amp;"_"&amp;$B176,HELPER,COLUMNS($B$12:S176),0),"")</f>
        <v/>
      </c>
      <c r="T176" s="83" t="str">
        <f>IFERROR(VLOOKUP($H$2&amp;"_"&amp;$B176,HELPER,COLUMNS($B$12:T176),0),"")</f>
        <v/>
      </c>
      <c r="U176" s="83" t="str">
        <f>IFERROR(VLOOKUP($H$2&amp;"_"&amp;$B176,HELPER,COLUMNS($B$12:U176),0),"")</f>
        <v/>
      </c>
      <c r="V176" s="83" t="str">
        <f>IFERROR(VLOOKUP($H$2&amp;"_"&amp;$B176,HELPER,COLUMNS($B$12:V176),0),"")</f>
        <v/>
      </c>
      <c r="W176" s="83" t="str">
        <f>IFERROR(VLOOKUP($H$2&amp;"_"&amp;$B176,HELPER,COLUMNS($B$12:W176),0),"")</f>
        <v/>
      </c>
      <c r="X176" s="83" t="str">
        <f>IFERROR(VLOOKUP($H$2&amp;"_"&amp;$B176,HELPER,COLUMNS($B$12:X176),0),"")</f>
        <v/>
      </c>
      <c r="Y176" s="83" t="str">
        <f>IFERROR(VLOOKUP($H$2&amp;"_"&amp;$B176,HELPER,COLUMNS($B$12:Y176),0),"")</f>
        <v/>
      </c>
      <c r="Z176" s="83" t="str">
        <f>IFERROR(VLOOKUP($H$2&amp;"_"&amp;$B176,HELPER,COLUMNS($B$12:Z176),0),"")</f>
        <v/>
      </c>
      <c r="AA176" s="83" t="str">
        <f>IFERROR(VLOOKUP($H$2&amp;"_"&amp;$B176,HELPER,COLUMNS($B$12:AA176),0),"")</f>
        <v/>
      </c>
      <c r="AB176" s="83" t="str">
        <f>IFERROR(VLOOKUP($H$2&amp;"_"&amp;$B176,HELPER,COLUMNS($B$12:AB176),0),"")</f>
        <v/>
      </c>
      <c r="AC176" s="83" t="str">
        <f>IFERROR(VLOOKUP($H$2&amp;"_"&amp;$B176,HELPER,COLUMNS($B$12:AC176),0),"")</f>
        <v/>
      </c>
      <c r="AD176" s="83" t="str">
        <f>IFERROR(VLOOKUP($H$2&amp;"_"&amp;$B176,HELPER,COLUMNS($B$12:AD176),0),"")</f>
        <v/>
      </c>
      <c r="AE176" s="83" t="str">
        <f>IFERROR(VLOOKUP($H$2&amp;"_"&amp;$B176,HELPER,COLUMNS($B$12:AE176),0),"")</f>
        <v/>
      </c>
      <c r="AF176" s="83" t="str">
        <f>IFERROR(VLOOKUP($H$2&amp;"_"&amp;$B176,HELPER,COLUMNS($B$12:AF176),0),"")</f>
        <v/>
      </c>
      <c r="AG176" s="83" t="str">
        <f>IFERROR(VLOOKUP($H$2&amp;"_"&amp;$B176,HELPER,COLUMNS($B$12:AG176),0),"")</f>
        <v/>
      </c>
      <c r="AH176" s="83" t="str">
        <f>IFERROR(VLOOKUP($H$2&amp;"_"&amp;$B176,HELPER,COLUMNS($B$12:AH176),0),"")</f>
        <v/>
      </c>
      <c r="AI176" s="83" t="str">
        <f>IFERROR(VLOOKUP($H$2&amp;"_"&amp;$B176,HELPER,COLUMNS($B$12:AI176),0),"")</f>
        <v/>
      </c>
      <c r="AJ176" s="83" t="str">
        <f>IFERROR(VLOOKUP($H$2&amp;"_"&amp;$B176,HELPER,COLUMNS($B$12:AJ176),0),"")</f>
        <v/>
      </c>
      <c r="AK176" s="83" t="str">
        <f>IFERROR(VLOOKUP($H$2&amp;"_"&amp;$B176,HELPER,COLUMNS($B$12:AK176),0),"")</f>
        <v/>
      </c>
      <c r="AL176" s="83" t="str">
        <f>IFERROR(VLOOKUP($H$2&amp;"_"&amp;$B176,HELPER,COLUMNS($B$12:AL176),0),"")</f>
        <v/>
      </c>
      <c r="AM176" s="83" t="str">
        <f>IFERROR(VLOOKUP($H$2&amp;"_"&amp;$B176,HELPER,COLUMNS($B$12:AM176),0),"")</f>
        <v/>
      </c>
      <c r="AN176" s="83" t="str">
        <f>IFERROR(VLOOKUP($H$2&amp;"_"&amp;$B176,HELPER,COLUMNS($B$12:AN176),0),"")</f>
        <v/>
      </c>
      <c r="AO176" s="83" t="str">
        <f>IFERROR(VLOOKUP($H$2&amp;"_"&amp;$B176,HELPER,COLUMNS($B$12:AO176),0),"")</f>
        <v/>
      </c>
      <c r="AP176" s="83" t="str">
        <f>IFERROR(VLOOKUP($H$2&amp;"_"&amp;$B176,HELPER,COLUMNS($B$12:AP176),0),"")</f>
        <v/>
      </c>
      <c r="AQ176" s="83" t="str">
        <f>IFERROR(VLOOKUP($H$2&amp;"_"&amp;$B176,HELPER,COLUMNS($B$12:AQ176),0),"")</f>
        <v/>
      </c>
      <c r="AR176" s="83" t="str">
        <f>IFERROR(VLOOKUP($H$2&amp;"_"&amp;$B176,HELPER,COLUMNS($B$12:AR176),0),"")</f>
        <v/>
      </c>
      <c r="AS176" s="83" t="str">
        <f>IFERROR(VLOOKUP($H$2&amp;"_"&amp;$B176,HELPER,COLUMNS($B$12:AS176),0),"")</f>
        <v/>
      </c>
      <c r="AT176" s="83" t="str">
        <f>IFERROR(VLOOKUP($H$2&amp;"_"&amp;$B176,HELPER,COLUMNS($B$12:AT176),0),"")</f>
        <v/>
      </c>
      <c r="AU176" s="83" t="str">
        <f>IFERROR(VLOOKUP($H$2&amp;"_"&amp;$B176,HELPER,COLUMNS($B$12:AU176),0),"")</f>
        <v/>
      </c>
      <c r="AV176" s="83" t="str">
        <f>IFERROR(VLOOKUP($H$2&amp;"_"&amp;$B176,HELPER,COLUMNS($B$12:AV176),0),"")</f>
        <v/>
      </c>
      <c r="AW176" s="83" t="str">
        <f>IFERROR(VLOOKUP($H$2&amp;"_"&amp;$B176,HELPER,COLUMNS($B$12:AW176),0),"")</f>
        <v/>
      </c>
      <c r="AX176" s="197" t="str">
        <f t="shared" si="32"/>
        <v/>
      </c>
    </row>
    <row r="177" spans="1:50" x14ac:dyDescent="0.3">
      <c r="A177" s="37">
        <f t="shared" si="31"/>
        <v>0</v>
      </c>
      <c r="B177" s="210">
        <v>166</v>
      </c>
      <c r="C177" s="433" t="str">
        <f t="shared" si="33"/>
        <v/>
      </c>
      <c r="D177" s="279" t="str">
        <f>IFERROR(VLOOKUP($H$2&amp;"_"&amp;$B177,HELPER,COLUMNS($B$12:D177),0),"")</f>
        <v/>
      </c>
      <c r="E177" s="83" t="str">
        <f>IFERROR(VLOOKUP($H$2&amp;"_"&amp;$B177,HELPER,COLUMNS($B$12:E177),0),"")</f>
        <v/>
      </c>
      <c r="F177" s="83" t="str">
        <f>IFERROR(VLOOKUP($H$2&amp;"_"&amp;$B177,HELPER,COLUMNS($B$12:F177),0),"")</f>
        <v/>
      </c>
      <c r="G177" s="83" t="str">
        <f>IFERROR(VLOOKUP($H$2&amp;"_"&amp;$B177,HELPER,COLUMNS($B$12:G177),0),"")</f>
        <v/>
      </c>
      <c r="H177" s="83" t="str">
        <f>IFERROR(VLOOKUP($H$2&amp;"_"&amp;$B177,HELPER,COLUMNS($B$12:H177),0),"")</f>
        <v/>
      </c>
      <c r="I177" s="83" t="str">
        <f>IFERROR(VLOOKUP($H$2&amp;"_"&amp;$B177,HELPER,COLUMNS($B$12:I177),0),"")</f>
        <v/>
      </c>
      <c r="J177" s="83" t="str">
        <f>IFERROR(VLOOKUP($H$2&amp;"_"&amp;$B177,HELPER,COLUMNS($B$12:J177),0),"")</f>
        <v/>
      </c>
      <c r="K177" s="83" t="str">
        <f>IFERROR(VLOOKUP($H$2&amp;"_"&amp;$B177,HELPER,COLUMNS($B$12:K177),0),"")</f>
        <v/>
      </c>
      <c r="L177" s="83" t="str">
        <f>IFERROR(VLOOKUP($H$2&amp;"_"&amp;$B177,HELPER,COLUMNS($B$12:L177),0),"")</f>
        <v/>
      </c>
      <c r="M177" s="83" t="str">
        <f>IFERROR(VLOOKUP($H$2&amp;"_"&amp;$B177,HELPER,COLUMNS($B$12:M177),0),"")</f>
        <v/>
      </c>
      <c r="N177" s="83" t="str">
        <f>IFERROR(VLOOKUP($H$2&amp;"_"&amp;$B177,HELPER,COLUMNS($B$12:N177),0),"")</f>
        <v/>
      </c>
      <c r="O177" s="83" t="str">
        <f>IFERROR(VLOOKUP($H$2&amp;"_"&amp;$B177,HELPER,COLUMNS($B$12:O177),0),"")</f>
        <v/>
      </c>
      <c r="P177" s="83" t="str">
        <f>IFERROR(VLOOKUP($H$2&amp;"_"&amp;$B177,HELPER,COLUMNS($B$12:P177),0),"")</f>
        <v/>
      </c>
      <c r="Q177" s="83" t="str">
        <f>IFERROR(VLOOKUP($H$2&amp;"_"&amp;$B177,HELPER,COLUMNS($B$12:Q177),0),"")</f>
        <v/>
      </c>
      <c r="R177" s="83" t="str">
        <f>IFERROR(VLOOKUP($H$2&amp;"_"&amp;$B177,HELPER,COLUMNS($B$12:R177),0),"")</f>
        <v/>
      </c>
      <c r="S177" s="83" t="str">
        <f>IFERROR(VLOOKUP($H$2&amp;"_"&amp;$B177,HELPER,COLUMNS($B$12:S177),0),"")</f>
        <v/>
      </c>
      <c r="T177" s="83" t="str">
        <f>IFERROR(VLOOKUP($H$2&amp;"_"&amp;$B177,HELPER,COLUMNS($B$12:T177),0),"")</f>
        <v/>
      </c>
      <c r="U177" s="83" t="str">
        <f>IFERROR(VLOOKUP($H$2&amp;"_"&amp;$B177,HELPER,COLUMNS($B$12:U177),0),"")</f>
        <v/>
      </c>
      <c r="V177" s="83" t="str">
        <f>IFERROR(VLOOKUP($H$2&amp;"_"&amp;$B177,HELPER,COLUMNS($B$12:V177),0),"")</f>
        <v/>
      </c>
      <c r="W177" s="83" t="str">
        <f>IFERROR(VLOOKUP($H$2&amp;"_"&amp;$B177,HELPER,COLUMNS($B$12:W177),0),"")</f>
        <v/>
      </c>
      <c r="X177" s="83" t="str">
        <f>IFERROR(VLOOKUP($H$2&amp;"_"&amp;$B177,HELPER,COLUMNS($B$12:X177),0),"")</f>
        <v/>
      </c>
      <c r="Y177" s="83" t="str">
        <f>IFERROR(VLOOKUP($H$2&amp;"_"&amp;$B177,HELPER,COLUMNS($B$12:Y177),0),"")</f>
        <v/>
      </c>
      <c r="Z177" s="83" t="str">
        <f>IFERROR(VLOOKUP($H$2&amp;"_"&amp;$B177,HELPER,COLUMNS($B$12:Z177),0),"")</f>
        <v/>
      </c>
      <c r="AA177" s="83" t="str">
        <f>IFERROR(VLOOKUP($H$2&amp;"_"&amp;$B177,HELPER,COLUMNS($B$12:AA177),0),"")</f>
        <v/>
      </c>
      <c r="AB177" s="83" t="str">
        <f>IFERROR(VLOOKUP($H$2&amp;"_"&amp;$B177,HELPER,COLUMNS($B$12:AB177),0),"")</f>
        <v/>
      </c>
      <c r="AC177" s="83" t="str">
        <f>IFERROR(VLOOKUP($H$2&amp;"_"&amp;$B177,HELPER,COLUMNS($B$12:AC177),0),"")</f>
        <v/>
      </c>
      <c r="AD177" s="83" t="str">
        <f>IFERROR(VLOOKUP($H$2&amp;"_"&amp;$B177,HELPER,COLUMNS($B$12:AD177),0),"")</f>
        <v/>
      </c>
      <c r="AE177" s="83" t="str">
        <f>IFERROR(VLOOKUP($H$2&amp;"_"&amp;$B177,HELPER,COLUMNS($B$12:AE177),0),"")</f>
        <v/>
      </c>
      <c r="AF177" s="83" t="str">
        <f>IFERROR(VLOOKUP($H$2&amp;"_"&amp;$B177,HELPER,COLUMNS($B$12:AF177),0),"")</f>
        <v/>
      </c>
      <c r="AG177" s="83" t="str">
        <f>IFERROR(VLOOKUP($H$2&amp;"_"&amp;$B177,HELPER,COLUMNS($B$12:AG177),0),"")</f>
        <v/>
      </c>
      <c r="AH177" s="83" t="str">
        <f>IFERROR(VLOOKUP($H$2&amp;"_"&amp;$B177,HELPER,COLUMNS($B$12:AH177),0),"")</f>
        <v/>
      </c>
      <c r="AI177" s="83" t="str">
        <f>IFERROR(VLOOKUP($H$2&amp;"_"&amp;$B177,HELPER,COLUMNS($B$12:AI177),0),"")</f>
        <v/>
      </c>
      <c r="AJ177" s="83" t="str">
        <f>IFERROR(VLOOKUP($H$2&amp;"_"&amp;$B177,HELPER,COLUMNS($B$12:AJ177),0),"")</f>
        <v/>
      </c>
      <c r="AK177" s="83" t="str">
        <f>IFERROR(VLOOKUP($H$2&amp;"_"&amp;$B177,HELPER,COLUMNS($B$12:AK177),0),"")</f>
        <v/>
      </c>
      <c r="AL177" s="83" t="str">
        <f>IFERROR(VLOOKUP($H$2&amp;"_"&amp;$B177,HELPER,COLUMNS($B$12:AL177),0),"")</f>
        <v/>
      </c>
      <c r="AM177" s="83" t="str">
        <f>IFERROR(VLOOKUP($H$2&amp;"_"&amp;$B177,HELPER,COLUMNS($B$12:AM177),0),"")</f>
        <v/>
      </c>
      <c r="AN177" s="83" t="str">
        <f>IFERROR(VLOOKUP($H$2&amp;"_"&amp;$B177,HELPER,COLUMNS($B$12:AN177),0),"")</f>
        <v/>
      </c>
      <c r="AO177" s="83" t="str">
        <f>IFERROR(VLOOKUP($H$2&amp;"_"&amp;$B177,HELPER,COLUMNS($B$12:AO177),0),"")</f>
        <v/>
      </c>
      <c r="AP177" s="83" t="str">
        <f>IFERROR(VLOOKUP($H$2&amp;"_"&amp;$B177,HELPER,COLUMNS($B$12:AP177),0),"")</f>
        <v/>
      </c>
      <c r="AQ177" s="83" t="str">
        <f>IFERROR(VLOOKUP($H$2&amp;"_"&amp;$B177,HELPER,COLUMNS($B$12:AQ177),0),"")</f>
        <v/>
      </c>
      <c r="AR177" s="83" t="str">
        <f>IFERROR(VLOOKUP($H$2&amp;"_"&amp;$B177,HELPER,COLUMNS($B$12:AR177),0),"")</f>
        <v/>
      </c>
      <c r="AS177" s="83" t="str">
        <f>IFERROR(VLOOKUP($H$2&amp;"_"&amp;$B177,HELPER,COLUMNS($B$12:AS177),0),"")</f>
        <v/>
      </c>
      <c r="AT177" s="83" t="str">
        <f>IFERROR(VLOOKUP($H$2&amp;"_"&amp;$B177,HELPER,COLUMNS($B$12:AT177),0),"")</f>
        <v/>
      </c>
      <c r="AU177" s="83" t="str">
        <f>IFERROR(VLOOKUP($H$2&amp;"_"&amp;$B177,HELPER,COLUMNS($B$12:AU177),0),"")</f>
        <v/>
      </c>
      <c r="AV177" s="83" t="str">
        <f>IFERROR(VLOOKUP($H$2&amp;"_"&amp;$B177,HELPER,COLUMNS($B$12:AV177),0),"")</f>
        <v/>
      </c>
      <c r="AW177" s="83" t="str">
        <f>IFERROR(VLOOKUP($H$2&amp;"_"&amp;$B177,HELPER,COLUMNS($B$12:AW177),0),"")</f>
        <v/>
      </c>
      <c r="AX177" s="197" t="str">
        <f t="shared" si="32"/>
        <v/>
      </c>
    </row>
    <row r="178" spans="1:50" x14ac:dyDescent="0.3">
      <c r="A178" s="37">
        <f t="shared" si="31"/>
        <v>0</v>
      </c>
      <c r="B178" s="210">
        <v>167</v>
      </c>
      <c r="C178" s="433" t="str">
        <f t="shared" si="33"/>
        <v/>
      </c>
      <c r="D178" s="279" t="str">
        <f>IFERROR(VLOOKUP($H$2&amp;"_"&amp;$B178,HELPER,COLUMNS($B$12:D178),0),"")</f>
        <v/>
      </c>
      <c r="E178" s="83" t="str">
        <f>IFERROR(VLOOKUP($H$2&amp;"_"&amp;$B178,HELPER,COLUMNS($B$12:E178),0),"")</f>
        <v/>
      </c>
      <c r="F178" s="83" t="str">
        <f>IFERROR(VLOOKUP($H$2&amp;"_"&amp;$B178,HELPER,COLUMNS($B$12:F178),0),"")</f>
        <v/>
      </c>
      <c r="G178" s="83" t="str">
        <f>IFERROR(VLOOKUP($H$2&amp;"_"&amp;$B178,HELPER,COLUMNS($B$12:G178),0),"")</f>
        <v/>
      </c>
      <c r="H178" s="83" t="str">
        <f>IFERROR(VLOOKUP($H$2&amp;"_"&amp;$B178,HELPER,COLUMNS($B$12:H178),0),"")</f>
        <v/>
      </c>
      <c r="I178" s="83" t="str">
        <f>IFERROR(VLOOKUP($H$2&amp;"_"&amp;$B178,HELPER,COLUMNS($B$12:I178),0),"")</f>
        <v/>
      </c>
      <c r="J178" s="83" t="str">
        <f>IFERROR(VLOOKUP($H$2&amp;"_"&amp;$B178,HELPER,COLUMNS($B$12:J178),0),"")</f>
        <v/>
      </c>
      <c r="K178" s="83" t="str">
        <f>IFERROR(VLOOKUP($H$2&amp;"_"&amp;$B178,HELPER,COLUMNS($B$12:K178),0),"")</f>
        <v/>
      </c>
      <c r="L178" s="83" t="str">
        <f>IFERROR(VLOOKUP($H$2&amp;"_"&amp;$B178,HELPER,COLUMNS($B$12:L178),0),"")</f>
        <v/>
      </c>
      <c r="M178" s="83" t="str">
        <f>IFERROR(VLOOKUP($H$2&amp;"_"&amp;$B178,HELPER,COLUMNS($B$12:M178),0),"")</f>
        <v/>
      </c>
      <c r="N178" s="83" t="str">
        <f>IFERROR(VLOOKUP($H$2&amp;"_"&amp;$B178,HELPER,COLUMNS($B$12:N178),0),"")</f>
        <v/>
      </c>
      <c r="O178" s="83" t="str">
        <f>IFERROR(VLOOKUP($H$2&amp;"_"&amp;$B178,HELPER,COLUMNS($B$12:O178),0),"")</f>
        <v/>
      </c>
      <c r="P178" s="83" t="str">
        <f>IFERROR(VLOOKUP($H$2&amp;"_"&amp;$B178,HELPER,COLUMNS($B$12:P178),0),"")</f>
        <v/>
      </c>
      <c r="Q178" s="83" t="str">
        <f>IFERROR(VLOOKUP($H$2&amp;"_"&amp;$B178,HELPER,COLUMNS($B$12:Q178),0),"")</f>
        <v/>
      </c>
      <c r="R178" s="83" t="str">
        <f>IFERROR(VLOOKUP($H$2&amp;"_"&amp;$B178,HELPER,COLUMNS($B$12:R178),0),"")</f>
        <v/>
      </c>
      <c r="S178" s="83" t="str">
        <f>IFERROR(VLOOKUP($H$2&amp;"_"&amp;$B178,HELPER,COLUMNS($B$12:S178),0),"")</f>
        <v/>
      </c>
      <c r="T178" s="83" t="str">
        <f>IFERROR(VLOOKUP($H$2&amp;"_"&amp;$B178,HELPER,COLUMNS($B$12:T178),0),"")</f>
        <v/>
      </c>
      <c r="U178" s="83" t="str">
        <f>IFERROR(VLOOKUP($H$2&amp;"_"&amp;$B178,HELPER,COLUMNS($B$12:U178),0),"")</f>
        <v/>
      </c>
      <c r="V178" s="83" t="str">
        <f>IFERROR(VLOOKUP($H$2&amp;"_"&amp;$B178,HELPER,COLUMNS($B$12:V178),0),"")</f>
        <v/>
      </c>
      <c r="W178" s="83" t="str">
        <f>IFERROR(VLOOKUP($H$2&amp;"_"&amp;$B178,HELPER,COLUMNS($B$12:W178),0),"")</f>
        <v/>
      </c>
      <c r="X178" s="83" t="str">
        <f>IFERROR(VLOOKUP($H$2&amp;"_"&amp;$B178,HELPER,COLUMNS($B$12:X178),0),"")</f>
        <v/>
      </c>
      <c r="Y178" s="83" t="str">
        <f>IFERROR(VLOOKUP($H$2&amp;"_"&amp;$B178,HELPER,COLUMNS($B$12:Y178),0),"")</f>
        <v/>
      </c>
      <c r="Z178" s="83" t="str">
        <f>IFERROR(VLOOKUP($H$2&amp;"_"&amp;$B178,HELPER,COLUMNS($B$12:Z178),0),"")</f>
        <v/>
      </c>
      <c r="AA178" s="83" t="str">
        <f>IFERROR(VLOOKUP($H$2&amp;"_"&amp;$B178,HELPER,COLUMNS($B$12:AA178),0),"")</f>
        <v/>
      </c>
      <c r="AB178" s="83" t="str">
        <f>IFERROR(VLOOKUP($H$2&amp;"_"&amp;$B178,HELPER,COLUMNS($B$12:AB178),0),"")</f>
        <v/>
      </c>
      <c r="AC178" s="83" t="str">
        <f>IFERROR(VLOOKUP($H$2&amp;"_"&amp;$B178,HELPER,COLUMNS($B$12:AC178),0),"")</f>
        <v/>
      </c>
      <c r="AD178" s="83" t="str">
        <f>IFERROR(VLOOKUP($H$2&amp;"_"&amp;$B178,HELPER,COLUMNS($B$12:AD178),0),"")</f>
        <v/>
      </c>
      <c r="AE178" s="83" t="str">
        <f>IFERROR(VLOOKUP($H$2&amp;"_"&amp;$B178,HELPER,COLUMNS($B$12:AE178),0),"")</f>
        <v/>
      </c>
      <c r="AF178" s="83" t="str">
        <f>IFERROR(VLOOKUP($H$2&amp;"_"&amp;$B178,HELPER,COLUMNS($B$12:AF178),0),"")</f>
        <v/>
      </c>
      <c r="AG178" s="83" t="str">
        <f>IFERROR(VLOOKUP($H$2&amp;"_"&amp;$B178,HELPER,COLUMNS($B$12:AG178),0),"")</f>
        <v/>
      </c>
      <c r="AH178" s="83" t="str">
        <f>IFERROR(VLOOKUP($H$2&amp;"_"&amp;$B178,HELPER,COLUMNS($B$12:AH178),0),"")</f>
        <v/>
      </c>
      <c r="AI178" s="83" t="str">
        <f>IFERROR(VLOOKUP($H$2&amp;"_"&amp;$B178,HELPER,COLUMNS($B$12:AI178),0),"")</f>
        <v/>
      </c>
      <c r="AJ178" s="83" t="str">
        <f>IFERROR(VLOOKUP($H$2&amp;"_"&amp;$B178,HELPER,COLUMNS($B$12:AJ178),0),"")</f>
        <v/>
      </c>
      <c r="AK178" s="83" t="str">
        <f>IFERROR(VLOOKUP($H$2&amp;"_"&amp;$B178,HELPER,COLUMNS($B$12:AK178),0),"")</f>
        <v/>
      </c>
      <c r="AL178" s="83" t="str">
        <f>IFERROR(VLOOKUP($H$2&amp;"_"&amp;$B178,HELPER,COLUMNS($B$12:AL178),0),"")</f>
        <v/>
      </c>
      <c r="AM178" s="83" t="str">
        <f>IFERROR(VLOOKUP($H$2&amp;"_"&amp;$B178,HELPER,COLUMNS($B$12:AM178),0),"")</f>
        <v/>
      </c>
      <c r="AN178" s="83" t="str">
        <f>IFERROR(VLOOKUP($H$2&amp;"_"&amp;$B178,HELPER,COLUMNS($B$12:AN178),0),"")</f>
        <v/>
      </c>
      <c r="AO178" s="83" t="str">
        <f>IFERROR(VLOOKUP($H$2&amp;"_"&amp;$B178,HELPER,COLUMNS($B$12:AO178),0),"")</f>
        <v/>
      </c>
      <c r="AP178" s="83" t="str">
        <f>IFERROR(VLOOKUP($H$2&amp;"_"&amp;$B178,HELPER,COLUMNS($B$12:AP178),0),"")</f>
        <v/>
      </c>
      <c r="AQ178" s="83" t="str">
        <f>IFERROR(VLOOKUP($H$2&amp;"_"&amp;$B178,HELPER,COLUMNS($B$12:AQ178),0),"")</f>
        <v/>
      </c>
      <c r="AR178" s="83" t="str">
        <f>IFERROR(VLOOKUP($H$2&amp;"_"&amp;$B178,HELPER,COLUMNS($B$12:AR178),0),"")</f>
        <v/>
      </c>
      <c r="AS178" s="83" t="str">
        <f>IFERROR(VLOOKUP($H$2&amp;"_"&amp;$B178,HELPER,COLUMNS($B$12:AS178),0),"")</f>
        <v/>
      </c>
      <c r="AT178" s="83" t="str">
        <f>IFERROR(VLOOKUP($H$2&amp;"_"&amp;$B178,HELPER,COLUMNS($B$12:AT178),0),"")</f>
        <v/>
      </c>
      <c r="AU178" s="83" t="str">
        <f>IFERROR(VLOOKUP($H$2&amp;"_"&amp;$B178,HELPER,COLUMNS($B$12:AU178),0),"")</f>
        <v/>
      </c>
      <c r="AV178" s="83" t="str">
        <f>IFERROR(VLOOKUP($H$2&amp;"_"&amp;$B178,HELPER,COLUMNS($B$12:AV178),0),"")</f>
        <v/>
      </c>
      <c r="AW178" s="83" t="str">
        <f>IFERROR(VLOOKUP($H$2&amp;"_"&amp;$B178,HELPER,COLUMNS($B$12:AW178),0),"")</f>
        <v/>
      </c>
      <c r="AX178" s="197" t="str">
        <f t="shared" si="32"/>
        <v/>
      </c>
    </row>
    <row r="179" spans="1:50" x14ac:dyDescent="0.3">
      <c r="A179" s="37">
        <f t="shared" si="31"/>
        <v>0</v>
      </c>
      <c r="B179" s="210">
        <v>168</v>
      </c>
      <c r="C179" s="433" t="str">
        <f t="shared" si="33"/>
        <v/>
      </c>
      <c r="D179" s="279" t="str">
        <f>IFERROR(VLOOKUP($H$2&amp;"_"&amp;$B179,HELPER,COLUMNS($B$12:D179),0),"")</f>
        <v/>
      </c>
      <c r="E179" s="83" t="str">
        <f>IFERROR(VLOOKUP($H$2&amp;"_"&amp;$B179,HELPER,COLUMNS($B$12:E179),0),"")</f>
        <v/>
      </c>
      <c r="F179" s="83" t="str">
        <f>IFERROR(VLOOKUP($H$2&amp;"_"&amp;$B179,HELPER,COLUMNS($B$12:F179),0),"")</f>
        <v/>
      </c>
      <c r="G179" s="83" t="str">
        <f>IFERROR(VLOOKUP($H$2&amp;"_"&amp;$B179,HELPER,COLUMNS($B$12:G179),0),"")</f>
        <v/>
      </c>
      <c r="H179" s="83" t="str">
        <f>IFERROR(VLOOKUP($H$2&amp;"_"&amp;$B179,HELPER,COLUMNS($B$12:H179),0),"")</f>
        <v/>
      </c>
      <c r="I179" s="83" t="str">
        <f>IFERROR(VLOOKUP($H$2&amp;"_"&amp;$B179,HELPER,COLUMNS($B$12:I179),0),"")</f>
        <v/>
      </c>
      <c r="J179" s="83" t="str">
        <f>IFERROR(VLOOKUP($H$2&amp;"_"&amp;$B179,HELPER,COLUMNS($B$12:J179),0),"")</f>
        <v/>
      </c>
      <c r="K179" s="83" t="str">
        <f>IFERROR(VLOOKUP($H$2&amp;"_"&amp;$B179,HELPER,COLUMNS($B$12:K179),0),"")</f>
        <v/>
      </c>
      <c r="L179" s="83" t="str">
        <f>IFERROR(VLOOKUP($H$2&amp;"_"&amp;$B179,HELPER,COLUMNS($B$12:L179),0),"")</f>
        <v/>
      </c>
      <c r="M179" s="83" t="str">
        <f>IFERROR(VLOOKUP($H$2&amp;"_"&amp;$B179,HELPER,COLUMNS($B$12:M179),0),"")</f>
        <v/>
      </c>
      <c r="N179" s="83" t="str">
        <f>IFERROR(VLOOKUP($H$2&amp;"_"&amp;$B179,HELPER,COLUMNS($B$12:N179),0),"")</f>
        <v/>
      </c>
      <c r="O179" s="83" t="str">
        <f>IFERROR(VLOOKUP($H$2&amp;"_"&amp;$B179,HELPER,COLUMNS($B$12:O179),0),"")</f>
        <v/>
      </c>
      <c r="P179" s="83" t="str">
        <f>IFERROR(VLOOKUP($H$2&amp;"_"&amp;$B179,HELPER,COLUMNS($B$12:P179),0),"")</f>
        <v/>
      </c>
      <c r="Q179" s="83" t="str">
        <f>IFERROR(VLOOKUP($H$2&amp;"_"&amp;$B179,HELPER,COLUMNS($B$12:Q179),0),"")</f>
        <v/>
      </c>
      <c r="R179" s="83" t="str">
        <f>IFERROR(VLOOKUP($H$2&amp;"_"&amp;$B179,HELPER,COLUMNS($B$12:R179),0),"")</f>
        <v/>
      </c>
      <c r="S179" s="83" t="str">
        <f>IFERROR(VLOOKUP($H$2&amp;"_"&amp;$B179,HELPER,COLUMNS($B$12:S179),0),"")</f>
        <v/>
      </c>
      <c r="T179" s="83" t="str">
        <f>IFERROR(VLOOKUP($H$2&amp;"_"&amp;$B179,HELPER,COLUMNS($B$12:T179),0),"")</f>
        <v/>
      </c>
      <c r="U179" s="83" t="str">
        <f>IFERROR(VLOOKUP($H$2&amp;"_"&amp;$B179,HELPER,COLUMNS($B$12:U179),0),"")</f>
        <v/>
      </c>
      <c r="V179" s="83" t="str">
        <f>IFERROR(VLOOKUP($H$2&amp;"_"&amp;$B179,HELPER,COLUMNS($B$12:V179),0),"")</f>
        <v/>
      </c>
      <c r="W179" s="83" t="str">
        <f>IFERROR(VLOOKUP($H$2&amp;"_"&amp;$B179,HELPER,COLUMNS($B$12:W179),0),"")</f>
        <v/>
      </c>
      <c r="X179" s="83" t="str">
        <f>IFERROR(VLOOKUP($H$2&amp;"_"&amp;$B179,HELPER,COLUMNS($B$12:X179),0),"")</f>
        <v/>
      </c>
      <c r="Y179" s="83" t="str">
        <f>IFERROR(VLOOKUP($H$2&amp;"_"&amp;$B179,HELPER,COLUMNS($B$12:Y179),0),"")</f>
        <v/>
      </c>
      <c r="Z179" s="83" t="str">
        <f>IFERROR(VLOOKUP($H$2&amp;"_"&amp;$B179,HELPER,COLUMNS($B$12:Z179),0),"")</f>
        <v/>
      </c>
      <c r="AA179" s="83" t="str">
        <f>IFERROR(VLOOKUP($H$2&amp;"_"&amp;$B179,HELPER,COLUMNS($B$12:AA179),0),"")</f>
        <v/>
      </c>
      <c r="AB179" s="83" t="str">
        <f>IFERROR(VLOOKUP($H$2&amp;"_"&amp;$B179,HELPER,COLUMNS($B$12:AB179),0),"")</f>
        <v/>
      </c>
      <c r="AC179" s="83" t="str">
        <f>IFERROR(VLOOKUP($H$2&amp;"_"&amp;$B179,HELPER,COLUMNS($B$12:AC179),0),"")</f>
        <v/>
      </c>
      <c r="AD179" s="83" t="str">
        <f>IFERROR(VLOOKUP($H$2&amp;"_"&amp;$B179,HELPER,COLUMNS($B$12:AD179),0),"")</f>
        <v/>
      </c>
      <c r="AE179" s="83" t="str">
        <f>IFERROR(VLOOKUP($H$2&amp;"_"&amp;$B179,HELPER,COLUMNS($B$12:AE179),0),"")</f>
        <v/>
      </c>
      <c r="AF179" s="83" t="str">
        <f>IFERROR(VLOOKUP($H$2&amp;"_"&amp;$B179,HELPER,COLUMNS($B$12:AF179),0),"")</f>
        <v/>
      </c>
      <c r="AG179" s="83" t="str">
        <f>IFERROR(VLOOKUP($H$2&amp;"_"&amp;$B179,HELPER,COLUMNS($B$12:AG179),0),"")</f>
        <v/>
      </c>
      <c r="AH179" s="83" t="str">
        <f>IFERROR(VLOOKUP($H$2&amp;"_"&amp;$B179,HELPER,COLUMNS($B$12:AH179),0),"")</f>
        <v/>
      </c>
      <c r="AI179" s="83" t="str">
        <f>IFERROR(VLOOKUP($H$2&amp;"_"&amp;$B179,HELPER,COLUMNS($B$12:AI179),0),"")</f>
        <v/>
      </c>
      <c r="AJ179" s="83" t="str">
        <f>IFERROR(VLOOKUP($H$2&amp;"_"&amp;$B179,HELPER,COLUMNS($B$12:AJ179),0),"")</f>
        <v/>
      </c>
      <c r="AK179" s="83" t="str">
        <f>IFERROR(VLOOKUP($H$2&amp;"_"&amp;$B179,HELPER,COLUMNS($B$12:AK179),0),"")</f>
        <v/>
      </c>
      <c r="AL179" s="83" t="str">
        <f>IFERROR(VLOOKUP($H$2&amp;"_"&amp;$B179,HELPER,COLUMNS($B$12:AL179),0),"")</f>
        <v/>
      </c>
      <c r="AM179" s="83" t="str">
        <f>IFERROR(VLOOKUP($H$2&amp;"_"&amp;$B179,HELPER,COLUMNS($B$12:AM179),0),"")</f>
        <v/>
      </c>
      <c r="AN179" s="83" t="str">
        <f>IFERROR(VLOOKUP($H$2&amp;"_"&amp;$B179,HELPER,COLUMNS($B$12:AN179),0),"")</f>
        <v/>
      </c>
      <c r="AO179" s="83" t="str">
        <f>IFERROR(VLOOKUP($H$2&amp;"_"&amp;$B179,HELPER,COLUMNS($B$12:AO179),0),"")</f>
        <v/>
      </c>
      <c r="AP179" s="83" t="str">
        <f>IFERROR(VLOOKUP($H$2&amp;"_"&amp;$B179,HELPER,COLUMNS($B$12:AP179),0),"")</f>
        <v/>
      </c>
      <c r="AQ179" s="83" t="str">
        <f>IFERROR(VLOOKUP($H$2&amp;"_"&amp;$B179,HELPER,COLUMNS($B$12:AQ179),0),"")</f>
        <v/>
      </c>
      <c r="AR179" s="83" t="str">
        <f>IFERROR(VLOOKUP($H$2&amp;"_"&amp;$B179,HELPER,COLUMNS($B$12:AR179),0),"")</f>
        <v/>
      </c>
      <c r="AS179" s="83" t="str">
        <f>IFERROR(VLOOKUP($H$2&amp;"_"&amp;$B179,HELPER,COLUMNS($B$12:AS179),0),"")</f>
        <v/>
      </c>
      <c r="AT179" s="83" t="str">
        <f>IFERROR(VLOOKUP($H$2&amp;"_"&amp;$B179,HELPER,COLUMNS($B$12:AT179),0),"")</f>
        <v/>
      </c>
      <c r="AU179" s="83" t="str">
        <f>IFERROR(VLOOKUP($H$2&amp;"_"&amp;$B179,HELPER,COLUMNS($B$12:AU179),0),"")</f>
        <v/>
      </c>
      <c r="AV179" s="83" t="str">
        <f>IFERROR(VLOOKUP($H$2&amp;"_"&amp;$B179,HELPER,COLUMNS($B$12:AV179),0),"")</f>
        <v/>
      </c>
      <c r="AW179" s="83" t="str">
        <f>IFERROR(VLOOKUP($H$2&amp;"_"&amp;$B179,HELPER,COLUMNS($B$12:AW179),0),"")</f>
        <v/>
      </c>
      <c r="AX179" s="197" t="str">
        <f t="shared" si="32"/>
        <v/>
      </c>
    </row>
    <row r="180" spans="1:50" x14ac:dyDescent="0.3">
      <c r="A180" s="37">
        <f t="shared" si="31"/>
        <v>0</v>
      </c>
      <c r="B180" s="210">
        <v>169</v>
      </c>
      <c r="C180" s="433" t="str">
        <f t="shared" si="33"/>
        <v/>
      </c>
      <c r="D180" s="279" t="str">
        <f>IFERROR(VLOOKUP($H$2&amp;"_"&amp;$B180,HELPER,COLUMNS($B$12:D180),0),"")</f>
        <v/>
      </c>
      <c r="E180" s="83" t="str">
        <f>IFERROR(VLOOKUP($H$2&amp;"_"&amp;$B180,HELPER,COLUMNS($B$12:E180),0),"")</f>
        <v/>
      </c>
      <c r="F180" s="83" t="str">
        <f>IFERROR(VLOOKUP($H$2&amp;"_"&amp;$B180,HELPER,COLUMNS($B$12:F180),0),"")</f>
        <v/>
      </c>
      <c r="G180" s="83" t="str">
        <f>IFERROR(VLOOKUP($H$2&amp;"_"&amp;$B180,HELPER,COLUMNS($B$12:G180),0),"")</f>
        <v/>
      </c>
      <c r="H180" s="83" t="str">
        <f>IFERROR(VLOOKUP($H$2&amp;"_"&amp;$B180,HELPER,COLUMNS($B$12:H180),0),"")</f>
        <v/>
      </c>
      <c r="I180" s="83" t="str">
        <f>IFERROR(VLOOKUP($H$2&amp;"_"&amp;$B180,HELPER,COLUMNS($B$12:I180),0),"")</f>
        <v/>
      </c>
      <c r="J180" s="83" t="str">
        <f>IFERROR(VLOOKUP($H$2&amp;"_"&amp;$B180,HELPER,COLUMNS($B$12:J180),0),"")</f>
        <v/>
      </c>
      <c r="K180" s="83" t="str">
        <f>IFERROR(VLOOKUP($H$2&amp;"_"&amp;$B180,HELPER,COLUMNS($B$12:K180),0),"")</f>
        <v/>
      </c>
      <c r="L180" s="83" t="str">
        <f>IFERROR(VLOOKUP($H$2&amp;"_"&amp;$B180,HELPER,COLUMNS($B$12:L180),0),"")</f>
        <v/>
      </c>
      <c r="M180" s="83" t="str">
        <f>IFERROR(VLOOKUP($H$2&amp;"_"&amp;$B180,HELPER,COLUMNS($B$12:M180),0),"")</f>
        <v/>
      </c>
      <c r="N180" s="83" t="str">
        <f>IFERROR(VLOOKUP($H$2&amp;"_"&amp;$B180,HELPER,COLUMNS($B$12:N180),0),"")</f>
        <v/>
      </c>
      <c r="O180" s="83" t="str">
        <f>IFERROR(VLOOKUP($H$2&amp;"_"&amp;$B180,HELPER,COLUMNS($B$12:O180),0),"")</f>
        <v/>
      </c>
      <c r="P180" s="83" t="str">
        <f>IFERROR(VLOOKUP($H$2&amp;"_"&amp;$B180,HELPER,COLUMNS($B$12:P180),0),"")</f>
        <v/>
      </c>
      <c r="Q180" s="83" t="str">
        <f>IFERROR(VLOOKUP($H$2&amp;"_"&amp;$B180,HELPER,COLUMNS($B$12:Q180),0),"")</f>
        <v/>
      </c>
      <c r="R180" s="83" t="str">
        <f>IFERROR(VLOOKUP($H$2&amp;"_"&amp;$B180,HELPER,COLUMNS($B$12:R180),0),"")</f>
        <v/>
      </c>
      <c r="S180" s="83" t="str">
        <f>IFERROR(VLOOKUP($H$2&amp;"_"&amp;$B180,HELPER,COLUMNS($B$12:S180),0),"")</f>
        <v/>
      </c>
      <c r="T180" s="83" t="str">
        <f>IFERROR(VLOOKUP($H$2&amp;"_"&amp;$B180,HELPER,COLUMNS($B$12:T180),0),"")</f>
        <v/>
      </c>
      <c r="U180" s="83" t="str">
        <f>IFERROR(VLOOKUP($H$2&amp;"_"&amp;$B180,HELPER,COLUMNS($B$12:U180),0),"")</f>
        <v/>
      </c>
      <c r="V180" s="83" t="str">
        <f>IFERROR(VLOOKUP($H$2&amp;"_"&amp;$B180,HELPER,COLUMNS($B$12:V180),0),"")</f>
        <v/>
      </c>
      <c r="W180" s="83" t="str">
        <f>IFERROR(VLOOKUP($H$2&amp;"_"&amp;$B180,HELPER,COLUMNS($B$12:W180),0),"")</f>
        <v/>
      </c>
      <c r="X180" s="83" t="str">
        <f>IFERROR(VLOOKUP($H$2&amp;"_"&amp;$B180,HELPER,COLUMNS($B$12:X180),0),"")</f>
        <v/>
      </c>
      <c r="Y180" s="83" t="str">
        <f>IFERROR(VLOOKUP($H$2&amp;"_"&amp;$B180,HELPER,COLUMNS($B$12:Y180),0),"")</f>
        <v/>
      </c>
      <c r="Z180" s="83" t="str">
        <f>IFERROR(VLOOKUP($H$2&amp;"_"&amp;$B180,HELPER,COLUMNS($B$12:Z180),0),"")</f>
        <v/>
      </c>
      <c r="AA180" s="83" t="str">
        <f>IFERROR(VLOOKUP($H$2&amp;"_"&amp;$B180,HELPER,COLUMNS($B$12:AA180),0),"")</f>
        <v/>
      </c>
      <c r="AB180" s="83" t="str">
        <f>IFERROR(VLOOKUP($H$2&amp;"_"&amp;$B180,HELPER,COLUMNS($B$12:AB180),0),"")</f>
        <v/>
      </c>
      <c r="AC180" s="83" t="str">
        <f>IFERROR(VLOOKUP($H$2&amp;"_"&amp;$B180,HELPER,COLUMNS($B$12:AC180),0),"")</f>
        <v/>
      </c>
      <c r="AD180" s="83" t="str">
        <f>IFERROR(VLOOKUP($H$2&amp;"_"&amp;$B180,HELPER,COLUMNS($B$12:AD180),0),"")</f>
        <v/>
      </c>
      <c r="AE180" s="83" t="str">
        <f>IFERROR(VLOOKUP($H$2&amp;"_"&amp;$B180,HELPER,COLUMNS($B$12:AE180),0),"")</f>
        <v/>
      </c>
      <c r="AF180" s="83" t="str">
        <f>IFERROR(VLOOKUP($H$2&amp;"_"&amp;$B180,HELPER,COLUMNS($B$12:AF180),0),"")</f>
        <v/>
      </c>
      <c r="AG180" s="83" t="str">
        <f>IFERROR(VLOOKUP($H$2&amp;"_"&amp;$B180,HELPER,COLUMNS($B$12:AG180),0),"")</f>
        <v/>
      </c>
      <c r="AH180" s="83" t="str">
        <f>IFERROR(VLOOKUP($H$2&amp;"_"&amp;$B180,HELPER,COLUMNS($B$12:AH180),0),"")</f>
        <v/>
      </c>
      <c r="AI180" s="83" t="str">
        <f>IFERROR(VLOOKUP($H$2&amp;"_"&amp;$B180,HELPER,COLUMNS($B$12:AI180),0),"")</f>
        <v/>
      </c>
      <c r="AJ180" s="83" t="str">
        <f>IFERROR(VLOOKUP($H$2&amp;"_"&amp;$B180,HELPER,COLUMNS($B$12:AJ180),0),"")</f>
        <v/>
      </c>
      <c r="AK180" s="83" t="str">
        <f>IFERROR(VLOOKUP($H$2&amp;"_"&amp;$B180,HELPER,COLUMNS($B$12:AK180),0),"")</f>
        <v/>
      </c>
      <c r="AL180" s="83" t="str">
        <f>IFERROR(VLOOKUP($H$2&amp;"_"&amp;$B180,HELPER,COLUMNS($B$12:AL180),0),"")</f>
        <v/>
      </c>
      <c r="AM180" s="83" t="str">
        <f>IFERROR(VLOOKUP($H$2&amp;"_"&amp;$B180,HELPER,COLUMNS($B$12:AM180),0),"")</f>
        <v/>
      </c>
      <c r="AN180" s="83" t="str">
        <f>IFERROR(VLOOKUP($H$2&amp;"_"&amp;$B180,HELPER,COLUMNS($B$12:AN180),0),"")</f>
        <v/>
      </c>
      <c r="AO180" s="83" t="str">
        <f>IFERROR(VLOOKUP($H$2&amp;"_"&amp;$B180,HELPER,COLUMNS($B$12:AO180),0),"")</f>
        <v/>
      </c>
      <c r="AP180" s="83" t="str">
        <f>IFERROR(VLOOKUP($H$2&amp;"_"&amp;$B180,HELPER,COLUMNS($B$12:AP180),0),"")</f>
        <v/>
      </c>
      <c r="AQ180" s="83" t="str">
        <f>IFERROR(VLOOKUP($H$2&amp;"_"&amp;$B180,HELPER,COLUMNS($B$12:AQ180),0),"")</f>
        <v/>
      </c>
      <c r="AR180" s="83" t="str">
        <f>IFERROR(VLOOKUP($H$2&amp;"_"&amp;$B180,HELPER,COLUMNS($B$12:AR180),0),"")</f>
        <v/>
      </c>
      <c r="AS180" s="83" t="str">
        <f>IFERROR(VLOOKUP($H$2&amp;"_"&amp;$B180,HELPER,COLUMNS($B$12:AS180),0),"")</f>
        <v/>
      </c>
      <c r="AT180" s="83" t="str">
        <f>IFERROR(VLOOKUP($H$2&amp;"_"&amp;$B180,HELPER,COLUMNS($B$12:AT180),0),"")</f>
        <v/>
      </c>
      <c r="AU180" s="83" t="str">
        <f>IFERROR(VLOOKUP($H$2&amp;"_"&amp;$B180,HELPER,COLUMNS($B$12:AU180),0),"")</f>
        <v/>
      </c>
      <c r="AV180" s="83" t="str">
        <f>IFERROR(VLOOKUP($H$2&amp;"_"&amp;$B180,HELPER,COLUMNS($B$12:AV180),0),"")</f>
        <v/>
      </c>
      <c r="AW180" s="83" t="str">
        <f>IFERROR(VLOOKUP($H$2&amp;"_"&amp;$B180,HELPER,COLUMNS($B$12:AW180),0),"")</f>
        <v/>
      </c>
      <c r="AX180" s="197" t="str">
        <f t="shared" si="32"/>
        <v/>
      </c>
    </row>
    <row r="181" spans="1:50" x14ac:dyDescent="0.3">
      <c r="A181" s="37">
        <f t="shared" si="31"/>
        <v>0</v>
      </c>
      <c r="B181" s="210">
        <v>170</v>
      </c>
      <c r="C181" s="433" t="str">
        <f t="shared" si="33"/>
        <v/>
      </c>
      <c r="D181" s="279" t="str">
        <f>IFERROR(VLOOKUP($H$2&amp;"_"&amp;$B181,HELPER,COLUMNS($B$12:D181),0),"")</f>
        <v/>
      </c>
      <c r="E181" s="83" t="str">
        <f>IFERROR(VLOOKUP($H$2&amp;"_"&amp;$B181,HELPER,COLUMNS($B$12:E181),0),"")</f>
        <v/>
      </c>
      <c r="F181" s="83" t="str">
        <f>IFERROR(VLOOKUP($H$2&amp;"_"&amp;$B181,HELPER,COLUMNS($B$12:F181),0),"")</f>
        <v/>
      </c>
      <c r="G181" s="83" t="str">
        <f>IFERROR(VLOOKUP($H$2&amp;"_"&amp;$B181,HELPER,COLUMNS($B$12:G181),0),"")</f>
        <v/>
      </c>
      <c r="H181" s="83" t="str">
        <f>IFERROR(VLOOKUP($H$2&amp;"_"&amp;$B181,HELPER,COLUMNS($B$12:H181),0),"")</f>
        <v/>
      </c>
      <c r="I181" s="83" t="str">
        <f>IFERROR(VLOOKUP($H$2&amp;"_"&amp;$B181,HELPER,COLUMNS($B$12:I181),0),"")</f>
        <v/>
      </c>
      <c r="J181" s="83" t="str">
        <f>IFERROR(VLOOKUP($H$2&amp;"_"&amp;$B181,HELPER,COLUMNS($B$12:J181),0),"")</f>
        <v/>
      </c>
      <c r="K181" s="83" t="str">
        <f>IFERROR(VLOOKUP($H$2&amp;"_"&amp;$B181,HELPER,COLUMNS($B$12:K181),0),"")</f>
        <v/>
      </c>
      <c r="L181" s="83" t="str">
        <f>IFERROR(VLOOKUP($H$2&amp;"_"&amp;$B181,HELPER,COLUMNS($B$12:L181),0),"")</f>
        <v/>
      </c>
      <c r="M181" s="83" t="str">
        <f>IFERROR(VLOOKUP($H$2&amp;"_"&amp;$B181,HELPER,COLUMNS($B$12:M181),0),"")</f>
        <v/>
      </c>
      <c r="N181" s="83" t="str">
        <f>IFERROR(VLOOKUP($H$2&amp;"_"&amp;$B181,HELPER,COLUMNS($B$12:N181),0),"")</f>
        <v/>
      </c>
      <c r="O181" s="83" t="str">
        <f>IFERROR(VLOOKUP($H$2&amp;"_"&amp;$B181,HELPER,COLUMNS($B$12:O181),0),"")</f>
        <v/>
      </c>
      <c r="P181" s="83" t="str">
        <f>IFERROR(VLOOKUP($H$2&amp;"_"&amp;$B181,HELPER,COLUMNS($B$12:P181),0),"")</f>
        <v/>
      </c>
      <c r="Q181" s="83" t="str">
        <f>IFERROR(VLOOKUP($H$2&amp;"_"&amp;$B181,HELPER,COLUMNS($B$12:Q181),0),"")</f>
        <v/>
      </c>
      <c r="R181" s="83" t="str">
        <f>IFERROR(VLOOKUP($H$2&amp;"_"&amp;$B181,HELPER,COLUMNS($B$12:R181),0),"")</f>
        <v/>
      </c>
      <c r="S181" s="83" t="str">
        <f>IFERROR(VLOOKUP($H$2&amp;"_"&amp;$B181,HELPER,COLUMNS($B$12:S181),0),"")</f>
        <v/>
      </c>
      <c r="T181" s="83" t="str">
        <f>IFERROR(VLOOKUP($H$2&amp;"_"&amp;$B181,HELPER,COLUMNS($B$12:T181),0),"")</f>
        <v/>
      </c>
      <c r="U181" s="83" t="str">
        <f>IFERROR(VLOOKUP($H$2&amp;"_"&amp;$B181,HELPER,COLUMNS($B$12:U181),0),"")</f>
        <v/>
      </c>
      <c r="V181" s="83" t="str">
        <f>IFERROR(VLOOKUP($H$2&amp;"_"&amp;$B181,HELPER,COLUMNS($B$12:V181),0),"")</f>
        <v/>
      </c>
      <c r="W181" s="83" t="str">
        <f>IFERROR(VLOOKUP($H$2&amp;"_"&amp;$B181,HELPER,COLUMNS($B$12:W181),0),"")</f>
        <v/>
      </c>
      <c r="X181" s="83" t="str">
        <f>IFERROR(VLOOKUP($H$2&amp;"_"&amp;$B181,HELPER,COLUMNS($B$12:X181),0),"")</f>
        <v/>
      </c>
      <c r="Y181" s="83" t="str">
        <f>IFERROR(VLOOKUP($H$2&amp;"_"&amp;$B181,HELPER,COLUMNS($B$12:Y181),0),"")</f>
        <v/>
      </c>
      <c r="Z181" s="83" t="str">
        <f>IFERROR(VLOOKUP($H$2&amp;"_"&amp;$B181,HELPER,COLUMNS($B$12:Z181),0),"")</f>
        <v/>
      </c>
      <c r="AA181" s="83" t="str">
        <f>IFERROR(VLOOKUP($H$2&amp;"_"&amp;$B181,HELPER,COLUMNS($B$12:AA181),0),"")</f>
        <v/>
      </c>
      <c r="AB181" s="83" t="str">
        <f>IFERROR(VLOOKUP($H$2&amp;"_"&amp;$B181,HELPER,COLUMNS($B$12:AB181),0),"")</f>
        <v/>
      </c>
      <c r="AC181" s="83" t="str">
        <f>IFERROR(VLOOKUP($H$2&amp;"_"&amp;$B181,HELPER,COLUMNS($B$12:AC181),0),"")</f>
        <v/>
      </c>
      <c r="AD181" s="83" t="str">
        <f>IFERROR(VLOOKUP($H$2&amp;"_"&amp;$B181,HELPER,COLUMNS($B$12:AD181),0),"")</f>
        <v/>
      </c>
      <c r="AE181" s="83" t="str">
        <f>IFERROR(VLOOKUP($H$2&amp;"_"&amp;$B181,HELPER,COLUMNS($B$12:AE181),0),"")</f>
        <v/>
      </c>
      <c r="AF181" s="83" t="str">
        <f>IFERROR(VLOOKUP($H$2&amp;"_"&amp;$B181,HELPER,COLUMNS($B$12:AF181),0),"")</f>
        <v/>
      </c>
      <c r="AG181" s="83" t="str">
        <f>IFERROR(VLOOKUP($H$2&amp;"_"&amp;$B181,HELPER,COLUMNS($B$12:AG181),0),"")</f>
        <v/>
      </c>
      <c r="AH181" s="83" t="str">
        <f>IFERROR(VLOOKUP($H$2&amp;"_"&amp;$B181,HELPER,COLUMNS($B$12:AH181),0),"")</f>
        <v/>
      </c>
      <c r="AI181" s="83" t="str">
        <f>IFERROR(VLOOKUP($H$2&amp;"_"&amp;$B181,HELPER,COLUMNS($B$12:AI181),0),"")</f>
        <v/>
      </c>
      <c r="AJ181" s="83" t="str">
        <f>IFERROR(VLOOKUP($H$2&amp;"_"&amp;$B181,HELPER,COLUMNS($B$12:AJ181),0),"")</f>
        <v/>
      </c>
      <c r="AK181" s="83" t="str">
        <f>IFERROR(VLOOKUP($H$2&amp;"_"&amp;$B181,HELPER,COLUMNS($B$12:AK181),0),"")</f>
        <v/>
      </c>
      <c r="AL181" s="83" t="str">
        <f>IFERROR(VLOOKUP($H$2&amp;"_"&amp;$B181,HELPER,COLUMNS($B$12:AL181),0),"")</f>
        <v/>
      </c>
      <c r="AM181" s="83" t="str">
        <f>IFERROR(VLOOKUP($H$2&amp;"_"&amp;$B181,HELPER,COLUMNS($B$12:AM181),0),"")</f>
        <v/>
      </c>
      <c r="AN181" s="83" t="str">
        <f>IFERROR(VLOOKUP($H$2&amp;"_"&amp;$B181,HELPER,COLUMNS($B$12:AN181),0),"")</f>
        <v/>
      </c>
      <c r="AO181" s="83" t="str">
        <f>IFERROR(VLOOKUP($H$2&amp;"_"&amp;$B181,HELPER,COLUMNS($B$12:AO181),0),"")</f>
        <v/>
      </c>
      <c r="AP181" s="83" t="str">
        <f>IFERROR(VLOOKUP($H$2&amp;"_"&amp;$B181,HELPER,COLUMNS($B$12:AP181),0),"")</f>
        <v/>
      </c>
      <c r="AQ181" s="83" t="str">
        <f>IFERROR(VLOOKUP($H$2&amp;"_"&amp;$B181,HELPER,COLUMNS($B$12:AQ181),0),"")</f>
        <v/>
      </c>
      <c r="AR181" s="83" t="str">
        <f>IFERROR(VLOOKUP($H$2&amp;"_"&amp;$B181,HELPER,COLUMNS($B$12:AR181),0),"")</f>
        <v/>
      </c>
      <c r="AS181" s="83" t="str">
        <f>IFERROR(VLOOKUP($H$2&amp;"_"&amp;$B181,HELPER,COLUMNS($B$12:AS181),0),"")</f>
        <v/>
      </c>
      <c r="AT181" s="83" t="str">
        <f>IFERROR(VLOOKUP($H$2&amp;"_"&amp;$B181,HELPER,COLUMNS($B$12:AT181),0),"")</f>
        <v/>
      </c>
      <c r="AU181" s="83" t="str">
        <f>IFERROR(VLOOKUP($H$2&amp;"_"&amp;$B181,HELPER,COLUMNS($B$12:AU181),0),"")</f>
        <v/>
      </c>
      <c r="AV181" s="83" t="str">
        <f>IFERROR(VLOOKUP($H$2&amp;"_"&amp;$B181,HELPER,COLUMNS($B$12:AV181),0),"")</f>
        <v/>
      </c>
      <c r="AW181" s="83" t="str">
        <f>IFERROR(VLOOKUP($H$2&amp;"_"&amp;$B181,HELPER,COLUMNS($B$12:AW181),0),"")</f>
        <v/>
      </c>
      <c r="AX181" s="197" t="str">
        <f t="shared" si="32"/>
        <v/>
      </c>
    </row>
    <row r="182" spans="1:50" x14ac:dyDescent="0.3">
      <c r="A182" s="37">
        <f t="shared" si="31"/>
        <v>0</v>
      </c>
      <c r="B182" s="210">
        <v>171</v>
      </c>
      <c r="C182" s="433" t="str">
        <f t="shared" si="33"/>
        <v/>
      </c>
      <c r="D182" s="279" t="str">
        <f>IFERROR(VLOOKUP($H$2&amp;"_"&amp;$B182,HELPER,COLUMNS($B$12:D182),0),"")</f>
        <v/>
      </c>
      <c r="E182" s="83" t="str">
        <f>IFERROR(VLOOKUP($H$2&amp;"_"&amp;$B182,HELPER,COLUMNS($B$12:E182),0),"")</f>
        <v/>
      </c>
      <c r="F182" s="83" t="str">
        <f>IFERROR(VLOOKUP($H$2&amp;"_"&amp;$B182,HELPER,COLUMNS($B$12:F182),0),"")</f>
        <v/>
      </c>
      <c r="G182" s="83" t="str">
        <f>IFERROR(VLOOKUP($H$2&amp;"_"&amp;$B182,HELPER,COLUMNS($B$12:G182),0),"")</f>
        <v/>
      </c>
      <c r="H182" s="83" t="str">
        <f>IFERROR(VLOOKUP($H$2&amp;"_"&amp;$B182,HELPER,COLUMNS($B$12:H182),0),"")</f>
        <v/>
      </c>
      <c r="I182" s="83" t="str">
        <f>IFERROR(VLOOKUP($H$2&amp;"_"&amp;$B182,HELPER,COLUMNS($B$12:I182),0),"")</f>
        <v/>
      </c>
      <c r="J182" s="83" t="str">
        <f>IFERROR(VLOOKUP($H$2&amp;"_"&amp;$B182,HELPER,COLUMNS($B$12:J182),0),"")</f>
        <v/>
      </c>
      <c r="K182" s="83" t="str">
        <f>IFERROR(VLOOKUP($H$2&amp;"_"&amp;$B182,HELPER,COLUMNS($B$12:K182),0),"")</f>
        <v/>
      </c>
      <c r="L182" s="83" t="str">
        <f>IFERROR(VLOOKUP($H$2&amp;"_"&amp;$B182,HELPER,COLUMNS($B$12:L182),0),"")</f>
        <v/>
      </c>
      <c r="M182" s="83" t="str">
        <f>IFERROR(VLOOKUP($H$2&amp;"_"&amp;$B182,HELPER,COLUMNS($B$12:M182),0),"")</f>
        <v/>
      </c>
      <c r="N182" s="83" t="str">
        <f>IFERROR(VLOOKUP($H$2&amp;"_"&amp;$B182,HELPER,COLUMNS($B$12:N182),0),"")</f>
        <v/>
      </c>
      <c r="O182" s="83" t="str">
        <f>IFERROR(VLOOKUP($H$2&amp;"_"&amp;$B182,HELPER,COLUMNS($B$12:O182),0),"")</f>
        <v/>
      </c>
      <c r="P182" s="83" t="str">
        <f>IFERROR(VLOOKUP($H$2&amp;"_"&amp;$B182,HELPER,COLUMNS($B$12:P182),0),"")</f>
        <v/>
      </c>
      <c r="Q182" s="83" t="str">
        <f>IFERROR(VLOOKUP($H$2&amp;"_"&amp;$B182,HELPER,COLUMNS($B$12:Q182),0),"")</f>
        <v/>
      </c>
      <c r="R182" s="83" t="str">
        <f>IFERROR(VLOOKUP($H$2&amp;"_"&amp;$B182,HELPER,COLUMNS($B$12:R182),0),"")</f>
        <v/>
      </c>
      <c r="S182" s="83" t="str">
        <f>IFERROR(VLOOKUP($H$2&amp;"_"&amp;$B182,HELPER,COLUMNS($B$12:S182),0),"")</f>
        <v/>
      </c>
      <c r="T182" s="83" t="str">
        <f>IFERROR(VLOOKUP($H$2&amp;"_"&amp;$B182,HELPER,COLUMNS($B$12:T182),0),"")</f>
        <v/>
      </c>
      <c r="U182" s="83" t="str">
        <f>IFERROR(VLOOKUP($H$2&amp;"_"&amp;$B182,HELPER,COLUMNS($B$12:U182),0),"")</f>
        <v/>
      </c>
      <c r="V182" s="83" t="str">
        <f>IFERROR(VLOOKUP($H$2&amp;"_"&amp;$B182,HELPER,COLUMNS($B$12:V182),0),"")</f>
        <v/>
      </c>
      <c r="W182" s="83" t="str">
        <f>IFERROR(VLOOKUP($H$2&amp;"_"&amp;$B182,HELPER,COLUMNS($B$12:W182),0),"")</f>
        <v/>
      </c>
      <c r="X182" s="83" t="str">
        <f>IFERROR(VLOOKUP($H$2&amp;"_"&amp;$B182,HELPER,COLUMNS($B$12:X182),0),"")</f>
        <v/>
      </c>
      <c r="Y182" s="83" t="str">
        <f>IFERROR(VLOOKUP($H$2&amp;"_"&amp;$B182,HELPER,COLUMNS($B$12:Y182),0),"")</f>
        <v/>
      </c>
      <c r="Z182" s="83" t="str">
        <f>IFERROR(VLOOKUP($H$2&amp;"_"&amp;$B182,HELPER,COLUMNS($B$12:Z182),0),"")</f>
        <v/>
      </c>
      <c r="AA182" s="83" t="str">
        <f>IFERROR(VLOOKUP($H$2&amp;"_"&amp;$B182,HELPER,COLUMNS($B$12:AA182),0),"")</f>
        <v/>
      </c>
      <c r="AB182" s="83" t="str">
        <f>IFERROR(VLOOKUP($H$2&amp;"_"&amp;$B182,HELPER,COLUMNS($B$12:AB182),0),"")</f>
        <v/>
      </c>
      <c r="AC182" s="83" t="str">
        <f>IFERROR(VLOOKUP($H$2&amp;"_"&amp;$B182,HELPER,COLUMNS($B$12:AC182),0),"")</f>
        <v/>
      </c>
      <c r="AD182" s="83" t="str">
        <f>IFERROR(VLOOKUP($H$2&amp;"_"&amp;$B182,HELPER,COLUMNS($B$12:AD182),0),"")</f>
        <v/>
      </c>
      <c r="AE182" s="83" t="str">
        <f>IFERROR(VLOOKUP($H$2&amp;"_"&amp;$B182,HELPER,COLUMNS($B$12:AE182),0),"")</f>
        <v/>
      </c>
      <c r="AF182" s="83" t="str">
        <f>IFERROR(VLOOKUP($H$2&amp;"_"&amp;$B182,HELPER,COLUMNS($B$12:AF182),0),"")</f>
        <v/>
      </c>
      <c r="AG182" s="83" t="str">
        <f>IFERROR(VLOOKUP($H$2&amp;"_"&amp;$B182,HELPER,COLUMNS($B$12:AG182),0),"")</f>
        <v/>
      </c>
      <c r="AH182" s="83" t="str">
        <f>IFERROR(VLOOKUP($H$2&amp;"_"&amp;$B182,HELPER,COLUMNS($B$12:AH182),0),"")</f>
        <v/>
      </c>
      <c r="AI182" s="83" t="str">
        <f>IFERROR(VLOOKUP($H$2&amp;"_"&amp;$B182,HELPER,COLUMNS($B$12:AI182),0),"")</f>
        <v/>
      </c>
      <c r="AJ182" s="83" t="str">
        <f>IFERROR(VLOOKUP($H$2&amp;"_"&amp;$B182,HELPER,COLUMNS($B$12:AJ182),0),"")</f>
        <v/>
      </c>
      <c r="AK182" s="83" t="str">
        <f>IFERROR(VLOOKUP($H$2&amp;"_"&amp;$B182,HELPER,COLUMNS($B$12:AK182),0),"")</f>
        <v/>
      </c>
      <c r="AL182" s="83" t="str">
        <f>IFERROR(VLOOKUP($H$2&amp;"_"&amp;$B182,HELPER,COLUMNS($B$12:AL182),0),"")</f>
        <v/>
      </c>
      <c r="AM182" s="83" t="str">
        <f>IFERROR(VLOOKUP($H$2&amp;"_"&amp;$B182,HELPER,COLUMNS($B$12:AM182),0),"")</f>
        <v/>
      </c>
      <c r="AN182" s="83" t="str">
        <f>IFERROR(VLOOKUP($H$2&amp;"_"&amp;$B182,HELPER,COLUMNS($B$12:AN182),0),"")</f>
        <v/>
      </c>
      <c r="AO182" s="83" t="str">
        <f>IFERROR(VLOOKUP($H$2&amp;"_"&amp;$B182,HELPER,COLUMNS($B$12:AO182),0),"")</f>
        <v/>
      </c>
      <c r="AP182" s="83" t="str">
        <f>IFERROR(VLOOKUP($H$2&amp;"_"&amp;$B182,HELPER,COLUMNS($B$12:AP182),0),"")</f>
        <v/>
      </c>
      <c r="AQ182" s="83" t="str">
        <f>IFERROR(VLOOKUP($H$2&amp;"_"&amp;$B182,HELPER,COLUMNS($B$12:AQ182),0),"")</f>
        <v/>
      </c>
      <c r="AR182" s="83" t="str">
        <f>IFERROR(VLOOKUP($H$2&amp;"_"&amp;$B182,HELPER,COLUMNS($B$12:AR182),0),"")</f>
        <v/>
      </c>
      <c r="AS182" s="83" t="str">
        <f>IFERROR(VLOOKUP($H$2&amp;"_"&amp;$B182,HELPER,COLUMNS($B$12:AS182),0),"")</f>
        <v/>
      </c>
      <c r="AT182" s="83" t="str">
        <f>IFERROR(VLOOKUP($H$2&amp;"_"&amp;$B182,HELPER,COLUMNS($B$12:AT182),0),"")</f>
        <v/>
      </c>
      <c r="AU182" s="83" t="str">
        <f>IFERROR(VLOOKUP($H$2&amp;"_"&amp;$B182,HELPER,COLUMNS($B$12:AU182),0),"")</f>
        <v/>
      </c>
      <c r="AV182" s="83" t="str">
        <f>IFERROR(VLOOKUP($H$2&amp;"_"&amp;$B182,HELPER,COLUMNS($B$12:AV182),0),"")</f>
        <v/>
      </c>
      <c r="AW182" s="83" t="str">
        <f>IFERROR(VLOOKUP($H$2&amp;"_"&amp;$B182,HELPER,COLUMNS($B$12:AW182),0),"")</f>
        <v/>
      </c>
      <c r="AX182" s="197" t="str">
        <f t="shared" si="32"/>
        <v/>
      </c>
    </row>
    <row r="183" spans="1:50" x14ac:dyDescent="0.3">
      <c r="A183" s="37">
        <f t="shared" si="31"/>
        <v>0</v>
      </c>
      <c r="B183" s="210">
        <v>172</v>
      </c>
      <c r="C183" s="433" t="str">
        <f t="shared" si="33"/>
        <v/>
      </c>
      <c r="D183" s="279" t="str">
        <f>IFERROR(VLOOKUP($H$2&amp;"_"&amp;$B183,HELPER,COLUMNS($B$12:D183),0),"")</f>
        <v/>
      </c>
      <c r="E183" s="83" t="str">
        <f>IFERROR(VLOOKUP($H$2&amp;"_"&amp;$B183,HELPER,COLUMNS($B$12:E183),0),"")</f>
        <v/>
      </c>
      <c r="F183" s="83" t="str">
        <f>IFERROR(VLOOKUP($H$2&amp;"_"&amp;$B183,HELPER,COLUMNS($B$12:F183),0),"")</f>
        <v/>
      </c>
      <c r="G183" s="83" t="str">
        <f>IFERROR(VLOOKUP($H$2&amp;"_"&amp;$B183,HELPER,COLUMNS($B$12:G183),0),"")</f>
        <v/>
      </c>
      <c r="H183" s="83" t="str">
        <f>IFERROR(VLOOKUP($H$2&amp;"_"&amp;$B183,HELPER,COLUMNS($B$12:H183),0),"")</f>
        <v/>
      </c>
      <c r="I183" s="83" t="str">
        <f>IFERROR(VLOOKUP($H$2&amp;"_"&amp;$B183,HELPER,COLUMNS($B$12:I183),0),"")</f>
        <v/>
      </c>
      <c r="J183" s="83" t="str">
        <f>IFERROR(VLOOKUP($H$2&amp;"_"&amp;$B183,HELPER,COLUMNS($B$12:J183),0),"")</f>
        <v/>
      </c>
      <c r="K183" s="83" t="str">
        <f>IFERROR(VLOOKUP($H$2&amp;"_"&amp;$B183,HELPER,COLUMNS($B$12:K183),0),"")</f>
        <v/>
      </c>
      <c r="L183" s="83" t="str">
        <f>IFERROR(VLOOKUP($H$2&amp;"_"&amp;$B183,HELPER,COLUMNS($B$12:L183),0),"")</f>
        <v/>
      </c>
      <c r="M183" s="83" t="str">
        <f>IFERROR(VLOOKUP($H$2&amp;"_"&amp;$B183,HELPER,COLUMNS($B$12:M183),0),"")</f>
        <v/>
      </c>
      <c r="N183" s="83" t="str">
        <f>IFERROR(VLOOKUP($H$2&amp;"_"&amp;$B183,HELPER,COLUMNS($B$12:N183),0),"")</f>
        <v/>
      </c>
      <c r="O183" s="83" t="str">
        <f>IFERROR(VLOOKUP($H$2&amp;"_"&amp;$B183,HELPER,COLUMNS($B$12:O183),0),"")</f>
        <v/>
      </c>
      <c r="P183" s="83" t="str">
        <f>IFERROR(VLOOKUP($H$2&amp;"_"&amp;$B183,HELPER,COLUMNS($B$12:P183),0),"")</f>
        <v/>
      </c>
      <c r="Q183" s="83" t="str">
        <f>IFERROR(VLOOKUP($H$2&amp;"_"&amp;$B183,HELPER,COLUMNS($B$12:Q183),0),"")</f>
        <v/>
      </c>
      <c r="R183" s="83" t="str">
        <f>IFERROR(VLOOKUP($H$2&amp;"_"&amp;$B183,HELPER,COLUMNS($B$12:R183),0),"")</f>
        <v/>
      </c>
      <c r="S183" s="83" t="str">
        <f>IFERROR(VLOOKUP($H$2&amp;"_"&amp;$B183,HELPER,COLUMNS($B$12:S183),0),"")</f>
        <v/>
      </c>
      <c r="T183" s="83" t="str">
        <f>IFERROR(VLOOKUP($H$2&amp;"_"&amp;$B183,HELPER,COLUMNS($B$12:T183),0),"")</f>
        <v/>
      </c>
      <c r="U183" s="83" t="str">
        <f>IFERROR(VLOOKUP($H$2&amp;"_"&amp;$B183,HELPER,COLUMNS($B$12:U183),0),"")</f>
        <v/>
      </c>
      <c r="V183" s="83" t="str">
        <f>IFERROR(VLOOKUP($H$2&amp;"_"&amp;$B183,HELPER,COLUMNS($B$12:V183),0),"")</f>
        <v/>
      </c>
      <c r="W183" s="83" t="str">
        <f>IFERROR(VLOOKUP($H$2&amp;"_"&amp;$B183,HELPER,COLUMNS($B$12:W183),0),"")</f>
        <v/>
      </c>
      <c r="X183" s="83" t="str">
        <f>IFERROR(VLOOKUP($H$2&amp;"_"&amp;$B183,HELPER,COLUMNS($B$12:X183),0),"")</f>
        <v/>
      </c>
      <c r="Y183" s="83" t="str">
        <f>IFERROR(VLOOKUP($H$2&amp;"_"&amp;$B183,HELPER,COLUMNS($B$12:Y183),0),"")</f>
        <v/>
      </c>
      <c r="Z183" s="83" t="str">
        <f>IFERROR(VLOOKUP($H$2&amp;"_"&amp;$B183,HELPER,COLUMNS($B$12:Z183),0),"")</f>
        <v/>
      </c>
      <c r="AA183" s="83" t="str">
        <f>IFERROR(VLOOKUP($H$2&amp;"_"&amp;$B183,HELPER,COLUMNS($B$12:AA183),0),"")</f>
        <v/>
      </c>
      <c r="AB183" s="83" t="str">
        <f>IFERROR(VLOOKUP($H$2&amp;"_"&amp;$B183,HELPER,COLUMNS($B$12:AB183),0),"")</f>
        <v/>
      </c>
      <c r="AC183" s="83" t="str">
        <f>IFERROR(VLOOKUP($H$2&amp;"_"&amp;$B183,HELPER,COLUMNS($B$12:AC183),0),"")</f>
        <v/>
      </c>
      <c r="AD183" s="83" t="str">
        <f>IFERROR(VLOOKUP($H$2&amp;"_"&amp;$B183,HELPER,COLUMNS($B$12:AD183),0),"")</f>
        <v/>
      </c>
      <c r="AE183" s="83" t="str">
        <f>IFERROR(VLOOKUP($H$2&amp;"_"&amp;$B183,HELPER,COLUMNS($B$12:AE183),0),"")</f>
        <v/>
      </c>
      <c r="AF183" s="83" t="str">
        <f>IFERROR(VLOOKUP($H$2&amp;"_"&amp;$B183,HELPER,COLUMNS($B$12:AF183),0),"")</f>
        <v/>
      </c>
      <c r="AG183" s="83" t="str">
        <f>IFERROR(VLOOKUP($H$2&amp;"_"&amp;$B183,HELPER,COLUMNS($B$12:AG183),0),"")</f>
        <v/>
      </c>
      <c r="AH183" s="83" t="str">
        <f>IFERROR(VLOOKUP($H$2&amp;"_"&amp;$B183,HELPER,COLUMNS($B$12:AH183),0),"")</f>
        <v/>
      </c>
      <c r="AI183" s="83" t="str">
        <f>IFERROR(VLOOKUP($H$2&amp;"_"&amp;$B183,HELPER,COLUMNS($B$12:AI183),0),"")</f>
        <v/>
      </c>
      <c r="AJ183" s="83" t="str">
        <f>IFERROR(VLOOKUP($H$2&amp;"_"&amp;$B183,HELPER,COLUMNS($B$12:AJ183),0),"")</f>
        <v/>
      </c>
      <c r="AK183" s="83" t="str">
        <f>IFERROR(VLOOKUP($H$2&amp;"_"&amp;$B183,HELPER,COLUMNS($B$12:AK183),0),"")</f>
        <v/>
      </c>
      <c r="AL183" s="83" t="str">
        <f>IFERROR(VLOOKUP($H$2&amp;"_"&amp;$B183,HELPER,COLUMNS($B$12:AL183),0),"")</f>
        <v/>
      </c>
      <c r="AM183" s="83" t="str">
        <f>IFERROR(VLOOKUP($H$2&amp;"_"&amp;$B183,HELPER,COLUMNS($B$12:AM183),0),"")</f>
        <v/>
      </c>
      <c r="AN183" s="83" t="str">
        <f>IFERROR(VLOOKUP($H$2&amp;"_"&amp;$B183,HELPER,COLUMNS($B$12:AN183),0),"")</f>
        <v/>
      </c>
      <c r="AO183" s="83" t="str">
        <f>IFERROR(VLOOKUP($H$2&amp;"_"&amp;$B183,HELPER,COLUMNS($B$12:AO183),0),"")</f>
        <v/>
      </c>
      <c r="AP183" s="83" t="str">
        <f>IFERROR(VLOOKUP($H$2&amp;"_"&amp;$B183,HELPER,COLUMNS($B$12:AP183),0),"")</f>
        <v/>
      </c>
      <c r="AQ183" s="83" t="str">
        <f>IFERROR(VLOOKUP($H$2&amp;"_"&amp;$B183,HELPER,COLUMNS($B$12:AQ183),0),"")</f>
        <v/>
      </c>
      <c r="AR183" s="83" t="str">
        <f>IFERROR(VLOOKUP($H$2&amp;"_"&amp;$B183,HELPER,COLUMNS($B$12:AR183),0),"")</f>
        <v/>
      </c>
      <c r="AS183" s="83" t="str">
        <f>IFERROR(VLOOKUP($H$2&amp;"_"&amp;$B183,HELPER,COLUMNS($B$12:AS183),0),"")</f>
        <v/>
      </c>
      <c r="AT183" s="83" t="str">
        <f>IFERROR(VLOOKUP($H$2&amp;"_"&amp;$B183,HELPER,COLUMNS($B$12:AT183),0),"")</f>
        <v/>
      </c>
      <c r="AU183" s="83" t="str">
        <f>IFERROR(VLOOKUP($H$2&amp;"_"&amp;$B183,HELPER,COLUMNS($B$12:AU183),0),"")</f>
        <v/>
      </c>
      <c r="AV183" s="83" t="str">
        <f>IFERROR(VLOOKUP($H$2&amp;"_"&amp;$B183,HELPER,COLUMNS($B$12:AV183),0),"")</f>
        <v/>
      </c>
      <c r="AW183" s="83" t="str">
        <f>IFERROR(VLOOKUP($H$2&amp;"_"&amp;$B183,HELPER,COLUMNS($B$12:AW183),0),"")</f>
        <v/>
      </c>
      <c r="AX183" s="197" t="str">
        <f t="shared" si="32"/>
        <v/>
      </c>
    </row>
    <row r="184" spans="1:50" x14ac:dyDescent="0.3">
      <c r="A184" s="37">
        <f t="shared" si="31"/>
        <v>0</v>
      </c>
      <c r="B184" s="210">
        <v>173</v>
      </c>
      <c r="C184" s="433" t="str">
        <f t="shared" si="33"/>
        <v/>
      </c>
      <c r="D184" s="279" t="str">
        <f>IFERROR(VLOOKUP($H$2&amp;"_"&amp;$B184,HELPER,COLUMNS($B$12:D184),0),"")</f>
        <v/>
      </c>
      <c r="E184" s="83" t="str">
        <f>IFERROR(VLOOKUP($H$2&amp;"_"&amp;$B184,HELPER,COLUMNS($B$12:E184),0),"")</f>
        <v/>
      </c>
      <c r="F184" s="83" t="str">
        <f>IFERROR(VLOOKUP($H$2&amp;"_"&amp;$B184,HELPER,COLUMNS($B$12:F184),0),"")</f>
        <v/>
      </c>
      <c r="G184" s="83" t="str">
        <f>IFERROR(VLOOKUP($H$2&amp;"_"&amp;$B184,HELPER,COLUMNS($B$12:G184),0),"")</f>
        <v/>
      </c>
      <c r="H184" s="83" t="str">
        <f>IFERROR(VLOOKUP($H$2&amp;"_"&amp;$B184,HELPER,COLUMNS($B$12:H184),0),"")</f>
        <v/>
      </c>
      <c r="I184" s="83" t="str">
        <f>IFERROR(VLOOKUP($H$2&amp;"_"&amp;$B184,HELPER,COLUMNS($B$12:I184),0),"")</f>
        <v/>
      </c>
      <c r="J184" s="83" t="str">
        <f>IFERROR(VLOOKUP($H$2&amp;"_"&amp;$B184,HELPER,COLUMNS($B$12:J184),0),"")</f>
        <v/>
      </c>
      <c r="K184" s="83" t="str">
        <f>IFERROR(VLOOKUP($H$2&amp;"_"&amp;$B184,HELPER,COLUMNS($B$12:K184),0),"")</f>
        <v/>
      </c>
      <c r="L184" s="83" t="str">
        <f>IFERROR(VLOOKUP($H$2&amp;"_"&amp;$B184,HELPER,COLUMNS($B$12:L184),0),"")</f>
        <v/>
      </c>
      <c r="M184" s="83" t="str">
        <f>IFERROR(VLOOKUP($H$2&amp;"_"&amp;$B184,HELPER,COLUMNS($B$12:M184),0),"")</f>
        <v/>
      </c>
      <c r="N184" s="83" t="str">
        <f>IFERROR(VLOOKUP($H$2&amp;"_"&amp;$B184,HELPER,COLUMNS($B$12:N184),0),"")</f>
        <v/>
      </c>
      <c r="O184" s="83" t="str">
        <f>IFERROR(VLOOKUP($H$2&amp;"_"&amp;$B184,HELPER,COLUMNS($B$12:O184),0),"")</f>
        <v/>
      </c>
      <c r="P184" s="83" t="str">
        <f>IFERROR(VLOOKUP($H$2&amp;"_"&amp;$B184,HELPER,COLUMNS($B$12:P184),0),"")</f>
        <v/>
      </c>
      <c r="Q184" s="83" t="str">
        <f>IFERROR(VLOOKUP($H$2&amp;"_"&amp;$B184,HELPER,COLUMNS($B$12:Q184),0),"")</f>
        <v/>
      </c>
      <c r="R184" s="83" t="str">
        <f>IFERROR(VLOOKUP($H$2&amp;"_"&amp;$B184,HELPER,COLUMNS($B$12:R184),0),"")</f>
        <v/>
      </c>
      <c r="S184" s="83" t="str">
        <f>IFERROR(VLOOKUP($H$2&amp;"_"&amp;$B184,HELPER,COLUMNS($B$12:S184),0),"")</f>
        <v/>
      </c>
      <c r="T184" s="83" t="str">
        <f>IFERROR(VLOOKUP($H$2&amp;"_"&amp;$B184,HELPER,COLUMNS($B$12:T184),0),"")</f>
        <v/>
      </c>
      <c r="U184" s="83" t="str">
        <f>IFERROR(VLOOKUP($H$2&amp;"_"&amp;$B184,HELPER,COLUMNS($B$12:U184),0),"")</f>
        <v/>
      </c>
      <c r="V184" s="83" t="str">
        <f>IFERROR(VLOOKUP($H$2&amp;"_"&amp;$B184,HELPER,COLUMNS($B$12:V184),0),"")</f>
        <v/>
      </c>
      <c r="W184" s="83" t="str">
        <f>IFERROR(VLOOKUP($H$2&amp;"_"&amp;$B184,HELPER,COLUMNS($B$12:W184),0),"")</f>
        <v/>
      </c>
      <c r="X184" s="83" t="str">
        <f>IFERROR(VLOOKUP($H$2&amp;"_"&amp;$B184,HELPER,COLUMNS($B$12:X184),0),"")</f>
        <v/>
      </c>
      <c r="Y184" s="83" t="str">
        <f>IFERROR(VLOOKUP($H$2&amp;"_"&amp;$B184,HELPER,COLUMNS($B$12:Y184),0),"")</f>
        <v/>
      </c>
      <c r="Z184" s="83" t="str">
        <f>IFERROR(VLOOKUP($H$2&amp;"_"&amp;$B184,HELPER,COLUMNS($B$12:Z184),0),"")</f>
        <v/>
      </c>
      <c r="AA184" s="83" t="str">
        <f>IFERROR(VLOOKUP($H$2&amp;"_"&amp;$B184,HELPER,COLUMNS($B$12:AA184),0),"")</f>
        <v/>
      </c>
      <c r="AB184" s="83" t="str">
        <f>IFERROR(VLOOKUP($H$2&amp;"_"&amp;$B184,HELPER,COLUMNS($B$12:AB184),0),"")</f>
        <v/>
      </c>
      <c r="AC184" s="83" t="str">
        <f>IFERROR(VLOOKUP($H$2&amp;"_"&amp;$B184,HELPER,COLUMNS($B$12:AC184),0),"")</f>
        <v/>
      </c>
      <c r="AD184" s="83" t="str">
        <f>IFERROR(VLOOKUP($H$2&amp;"_"&amp;$B184,HELPER,COLUMNS($B$12:AD184),0),"")</f>
        <v/>
      </c>
      <c r="AE184" s="83" t="str">
        <f>IFERROR(VLOOKUP($H$2&amp;"_"&amp;$B184,HELPER,COLUMNS($B$12:AE184),0),"")</f>
        <v/>
      </c>
      <c r="AF184" s="83" t="str">
        <f>IFERROR(VLOOKUP($H$2&amp;"_"&amp;$B184,HELPER,COLUMNS($B$12:AF184),0),"")</f>
        <v/>
      </c>
      <c r="AG184" s="83" t="str">
        <f>IFERROR(VLOOKUP($H$2&amp;"_"&amp;$B184,HELPER,COLUMNS($B$12:AG184),0),"")</f>
        <v/>
      </c>
      <c r="AH184" s="83" t="str">
        <f>IFERROR(VLOOKUP($H$2&amp;"_"&amp;$B184,HELPER,COLUMNS($B$12:AH184),0),"")</f>
        <v/>
      </c>
      <c r="AI184" s="83" t="str">
        <f>IFERROR(VLOOKUP($H$2&amp;"_"&amp;$B184,HELPER,COLUMNS($B$12:AI184),0),"")</f>
        <v/>
      </c>
      <c r="AJ184" s="83" t="str">
        <f>IFERROR(VLOOKUP($H$2&amp;"_"&amp;$B184,HELPER,COLUMNS($B$12:AJ184),0),"")</f>
        <v/>
      </c>
      <c r="AK184" s="83" t="str">
        <f>IFERROR(VLOOKUP($H$2&amp;"_"&amp;$B184,HELPER,COLUMNS($B$12:AK184),0),"")</f>
        <v/>
      </c>
      <c r="AL184" s="83" t="str">
        <f>IFERROR(VLOOKUP($H$2&amp;"_"&amp;$B184,HELPER,COLUMNS($B$12:AL184),0),"")</f>
        <v/>
      </c>
      <c r="AM184" s="83" t="str">
        <f>IFERROR(VLOOKUP($H$2&amp;"_"&amp;$B184,HELPER,COLUMNS($B$12:AM184),0),"")</f>
        <v/>
      </c>
      <c r="AN184" s="83" t="str">
        <f>IFERROR(VLOOKUP($H$2&amp;"_"&amp;$B184,HELPER,COLUMNS($B$12:AN184),0),"")</f>
        <v/>
      </c>
      <c r="AO184" s="83" t="str">
        <f>IFERROR(VLOOKUP($H$2&amp;"_"&amp;$B184,HELPER,COLUMNS($B$12:AO184),0),"")</f>
        <v/>
      </c>
      <c r="AP184" s="83" t="str">
        <f>IFERROR(VLOOKUP($H$2&amp;"_"&amp;$B184,HELPER,COLUMNS($B$12:AP184),0),"")</f>
        <v/>
      </c>
      <c r="AQ184" s="83" t="str">
        <f>IFERROR(VLOOKUP($H$2&amp;"_"&amp;$B184,HELPER,COLUMNS($B$12:AQ184),0),"")</f>
        <v/>
      </c>
      <c r="AR184" s="83" t="str">
        <f>IFERROR(VLOOKUP($H$2&amp;"_"&amp;$B184,HELPER,COLUMNS($B$12:AR184),0),"")</f>
        <v/>
      </c>
      <c r="AS184" s="83" t="str">
        <f>IFERROR(VLOOKUP($H$2&amp;"_"&amp;$B184,HELPER,COLUMNS($B$12:AS184),0),"")</f>
        <v/>
      </c>
      <c r="AT184" s="83" t="str">
        <f>IFERROR(VLOOKUP($H$2&amp;"_"&amp;$B184,HELPER,COLUMNS($B$12:AT184),0),"")</f>
        <v/>
      </c>
      <c r="AU184" s="83" t="str">
        <f>IFERROR(VLOOKUP($H$2&amp;"_"&amp;$B184,HELPER,COLUMNS($B$12:AU184),0),"")</f>
        <v/>
      </c>
      <c r="AV184" s="83" t="str">
        <f>IFERROR(VLOOKUP($H$2&amp;"_"&amp;$B184,HELPER,COLUMNS($B$12:AV184),0),"")</f>
        <v/>
      </c>
      <c r="AW184" s="83" t="str">
        <f>IFERROR(VLOOKUP($H$2&amp;"_"&amp;$B184,HELPER,COLUMNS($B$12:AW184),0),"")</f>
        <v/>
      </c>
      <c r="AX184" s="197" t="str">
        <f t="shared" si="32"/>
        <v/>
      </c>
    </row>
    <row r="185" spans="1:50" x14ac:dyDescent="0.3">
      <c r="A185" s="37">
        <f t="shared" si="31"/>
        <v>0</v>
      </c>
      <c r="B185" s="210">
        <v>174</v>
      </c>
      <c r="C185" s="433" t="str">
        <f t="shared" si="33"/>
        <v/>
      </c>
      <c r="D185" s="279" t="str">
        <f>IFERROR(VLOOKUP($H$2&amp;"_"&amp;$B185,HELPER,COLUMNS($B$12:D185),0),"")</f>
        <v/>
      </c>
      <c r="E185" s="83" t="str">
        <f>IFERROR(VLOOKUP($H$2&amp;"_"&amp;$B185,HELPER,COLUMNS($B$12:E185),0),"")</f>
        <v/>
      </c>
      <c r="F185" s="83" t="str">
        <f>IFERROR(VLOOKUP($H$2&amp;"_"&amp;$B185,HELPER,COLUMNS($B$12:F185),0),"")</f>
        <v/>
      </c>
      <c r="G185" s="83" t="str">
        <f>IFERROR(VLOOKUP($H$2&amp;"_"&amp;$B185,HELPER,COLUMNS($B$12:G185),0),"")</f>
        <v/>
      </c>
      <c r="H185" s="83" t="str">
        <f>IFERROR(VLOOKUP($H$2&amp;"_"&amp;$B185,HELPER,COLUMNS($B$12:H185),0),"")</f>
        <v/>
      </c>
      <c r="I185" s="83" t="str">
        <f>IFERROR(VLOOKUP($H$2&amp;"_"&amp;$B185,HELPER,COLUMNS($B$12:I185),0),"")</f>
        <v/>
      </c>
      <c r="J185" s="83" t="str">
        <f>IFERROR(VLOOKUP($H$2&amp;"_"&amp;$B185,HELPER,COLUMNS($B$12:J185),0),"")</f>
        <v/>
      </c>
      <c r="K185" s="83" t="str">
        <f>IFERROR(VLOOKUP($H$2&amp;"_"&amp;$B185,HELPER,COLUMNS($B$12:K185),0),"")</f>
        <v/>
      </c>
      <c r="L185" s="83" t="str">
        <f>IFERROR(VLOOKUP($H$2&amp;"_"&amp;$B185,HELPER,COLUMNS($B$12:L185),0),"")</f>
        <v/>
      </c>
      <c r="M185" s="83" t="str">
        <f>IFERROR(VLOOKUP($H$2&amp;"_"&amp;$B185,HELPER,COLUMNS($B$12:M185),0),"")</f>
        <v/>
      </c>
      <c r="N185" s="83" t="str">
        <f>IFERROR(VLOOKUP($H$2&amp;"_"&amp;$B185,HELPER,COLUMNS($B$12:N185),0),"")</f>
        <v/>
      </c>
      <c r="O185" s="83" t="str">
        <f>IFERROR(VLOOKUP($H$2&amp;"_"&amp;$B185,HELPER,COLUMNS($B$12:O185),0),"")</f>
        <v/>
      </c>
      <c r="P185" s="83" t="str">
        <f>IFERROR(VLOOKUP($H$2&amp;"_"&amp;$B185,HELPER,COLUMNS($B$12:P185),0),"")</f>
        <v/>
      </c>
      <c r="Q185" s="83" t="str">
        <f>IFERROR(VLOOKUP($H$2&amp;"_"&amp;$B185,HELPER,COLUMNS($B$12:Q185),0),"")</f>
        <v/>
      </c>
      <c r="R185" s="83" t="str">
        <f>IFERROR(VLOOKUP($H$2&amp;"_"&amp;$B185,HELPER,COLUMNS($B$12:R185),0),"")</f>
        <v/>
      </c>
      <c r="S185" s="83" t="str">
        <f>IFERROR(VLOOKUP($H$2&amp;"_"&amp;$B185,HELPER,COLUMNS($B$12:S185),0),"")</f>
        <v/>
      </c>
      <c r="T185" s="83" t="str">
        <f>IFERROR(VLOOKUP($H$2&amp;"_"&amp;$B185,HELPER,COLUMNS($B$12:T185),0),"")</f>
        <v/>
      </c>
      <c r="U185" s="83" t="str">
        <f>IFERROR(VLOOKUP($H$2&amp;"_"&amp;$B185,HELPER,COLUMNS($B$12:U185),0),"")</f>
        <v/>
      </c>
      <c r="V185" s="83" t="str">
        <f>IFERROR(VLOOKUP($H$2&amp;"_"&amp;$B185,HELPER,COLUMNS($B$12:V185),0),"")</f>
        <v/>
      </c>
      <c r="W185" s="83" t="str">
        <f>IFERROR(VLOOKUP($H$2&amp;"_"&amp;$B185,HELPER,COLUMNS($B$12:W185),0),"")</f>
        <v/>
      </c>
      <c r="X185" s="83" t="str">
        <f>IFERROR(VLOOKUP($H$2&amp;"_"&amp;$B185,HELPER,COLUMNS($B$12:X185),0),"")</f>
        <v/>
      </c>
      <c r="Y185" s="83" t="str">
        <f>IFERROR(VLOOKUP($H$2&amp;"_"&amp;$B185,HELPER,COLUMNS($B$12:Y185),0),"")</f>
        <v/>
      </c>
      <c r="Z185" s="83" t="str">
        <f>IFERROR(VLOOKUP($H$2&amp;"_"&amp;$B185,HELPER,COLUMNS($B$12:Z185),0),"")</f>
        <v/>
      </c>
      <c r="AA185" s="83" t="str">
        <f>IFERROR(VLOOKUP($H$2&amp;"_"&amp;$B185,HELPER,COLUMNS($B$12:AA185),0),"")</f>
        <v/>
      </c>
      <c r="AB185" s="83" t="str">
        <f>IFERROR(VLOOKUP($H$2&amp;"_"&amp;$B185,HELPER,COLUMNS($B$12:AB185),0),"")</f>
        <v/>
      </c>
      <c r="AC185" s="83" t="str">
        <f>IFERROR(VLOOKUP($H$2&amp;"_"&amp;$B185,HELPER,COLUMNS($B$12:AC185),0),"")</f>
        <v/>
      </c>
      <c r="AD185" s="83" t="str">
        <f>IFERROR(VLOOKUP($H$2&amp;"_"&amp;$B185,HELPER,COLUMNS($B$12:AD185),0),"")</f>
        <v/>
      </c>
      <c r="AE185" s="83" t="str">
        <f>IFERROR(VLOOKUP($H$2&amp;"_"&amp;$B185,HELPER,COLUMNS($B$12:AE185),0),"")</f>
        <v/>
      </c>
      <c r="AF185" s="83" t="str">
        <f>IFERROR(VLOOKUP($H$2&amp;"_"&amp;$B185,HELPER,COLUMNS($B$12:AF185),0),"")</f>
        <v/>
      </c>
      <c r="AG185" s="83" t="str">
        <f>IFERROR(VLOOKUP($H$2&amp;"_"&amp;$B185,HELPER,COLUMNS($B$12:AG185),0),"")</f>
        <v/>
      </c>
      <c r="AH185" s="83" t="str">
        <f>IFERROR(VLOOKUP($H$2&amp;"_"&amp;$B185,HELPER,COLUMNS($B$12:AH185),0),"")</f>
        <v/>
      </c>
      <c r="AI185" s="83" t="str">
        <f>IFERROR(VLOOKUP($H$2&amp;"_"&amp;$B185,HELPER,COLUMNS($B$12:AI185),0),"")</f>
        <v/>
      </c>
      <c r="AJ185" s="83" t="str">
        <f>IFERROR(VLOOKUP($H$2&amp;"_"&amp;$B185,HELPER,COLUMNS($B$12:AJ185),0),"")</f>
        <v/>
      </c>
      <c r="AK185" s="83" t="str">
        <f>IFERROR(VLOOKUP($H$2&amp;"_"&amp;$B185,HELPER,COLUMNS($B$12:AK185),0),"")</f>
        <v/>
      </c>
      <c r="AL185" s="83" t="str">
        <f>IFERROR(VLOOKUP($H$2&amp;"_"&amp;$B185,HELPER,COLUMNS($B$12:AL185),0),"")</f>
        <v/>
      </c>
      <c r="AM185" s="83" t="str">
        <f>IFERROR(VLOOKUP($H$2&amp;"_"&amp;$B185,HELPER,COLUMNS($B$12:AM185),0),"")</f>
        <v/>
      </c>
      <c r="AN185" s="83" t="str">
        <f>IFERROR(VLOOKUP($H$2&amp;"_"&amp;$B185,HELPER,COLUMNS($B$12:AN185),0),"")</f>
        <v/>
      </c>
      <c r="AO185" s="83" t="str">
        <f>IFERROR(VLOOKUP($H$2&amp;"_"&amp;$B185,HELPER,COLUMNS($B$12:AO185),0),"")</f>
        <v/>
      </c>
      <c r="AP185" s="83" t="str">
        <f>IFERROR(VLOOKUP($H$2&amp;"_"&amp;$B185,HELPER,COLUMNS($B$12:AP185),0),"")</f>
        <v/>
      </c>
      <c r="AQ185" s="83" t="str">
        <f>IFERROR(VLOOKUP($H$2&amp;"_"&amp;$B185,HELPER,COLUMNS($B$12:AQ185),0),"")</f>
        <v/>
      </c>
      <c r="AR185" s="83" t="str">
        <f>IFERROR(VLOOKUP($H$2&amp;"_"&amp;$B185,HELPER,COLUMNS($B$12:AR185),0),"")</f>
        <v/>
      </c>
      <c r="AS185" s="83" t="str">
        <f>IFERROR(VLOOKUP($H$2&amp;"_"&amp;$B185,HELPER,COLUMNS($B$12:AS185),0),"")</f>
        <v/>
      </c>
      <c r="AT185" s="83" t="str">
        <f>IFERROR(VLOOKUP($H$2&amp;"_"&amp;$B185,HELPER,COLUMNS($B$12:AT185),0),"")</f>
        <v/>
      </c>
      <c r="AU185" s="83" t="str">
        <f>IFERROR(VLOOKUP($H$2&amp;"_"&amp;$B185,HELPER,COLUMNS($B$12:AU185),0),"")</f>
        <v/>
      </c>
      <c r="AV185" s="83" t="str">
        <f>IFERROR(VLOOKUP($H$2&amp;"_"&amp;$B185,HELPER,COLUMNS($B$12:AV185),0),"")</f>
        <v/>
      </c>
      <c r="AW185" s="83" t="str">
        <f>IFERROR(VLOOKUP($H$2&amp;"_"&amp;$B185,HELPER,COLUMNS($B$12:AW185),0),"")</f>
        <v/>
      </c>
      <c r="AX185" s="197" t="str">
        <f t="shared" si="32"/>
        <v/>
      </c>
    </row>
    <row r="186" spans="1:50" x14ac:dyDescent="0.3">
      <c r="A186" s="37">
        <f t="shared" si="31"/>
        <v>0</v>
      </c>
      <c r="B186" s="210">
        <v>175</v>
      </c>
      <c r="C186" s="433" t="str">
        <f t="shared" si="33"/>
        <v/>
      </c>
      <c r="D186" s="279" t="str">
        <f>IFERROR(VLOOKUP($H$2&amp;"_"&amp;$B186,HELPER,COLUMNS($B$12:D186),0),"")</f>
        <v/>
      </c>
      <c r="E186" s="83" t="str">
        <f>IFERROR(VLOOKUP($H$2&amp;"_"&amp;$B186,HELPER,COLUMNS($B$12:E186),0),"")</f>
        <v/>
      </c>
      <c r="F186" s="83" t="str">
        <f>IFERROR(VLOOKUP($H$2&amp;"_"&amp;$B186,HELPER,COLUMNS($B$12:F186),0),"")</f>
        <v/>
      </c>
      <c r="G186" s="83" t="str">
        <f>IFERROR(VLOOKUP($H$2&amp;"_"&amp;$B186,HELPER,COLUMNS($B$12:G186),0),"")</f>
        <v/>
      </c>
      <c r="H186" s="83" t="str">
        <f>IFERROR(VLOOKUP($H$2&amp;"_"&amp;$B186,HELPER,COLUMNS($B$12:H186),0),"")</f>
        <v/>
      </c>
      <c r="I186" s="83" t="str">
        <f>IFERROR(VLOOKUP($H$2&amp;"_"&amp;$B186,HELPER,COLUMNS($B$12:I186),0),"")</f>
        <v/>
      </c>
      <c r="J186" s="83" t="str">
        <f>IFERROR(VLOOKUP($H$2&amp;"_"&amp;$B186,HELPER,COLUMNS($B$12:J186),0),"")</f>
        <v/>
      </c>
      <c r="K186" s="83" t="str">
        <f>IFERROR(VLOOKUP($H$2&amp;"_"&amp;$B186,HELPER,COLUMNS($B$12:K186),0),"")</f>
        <v/>
      </c>
      <c r="L186" s="83" t="str">
        <f>IFERROR(VLOOKUP($H$2&amp;"_"&amp;$B186,HELPER,COLUMNS($B$12:L186),0),"")</f>
        <v/>
      </c>
      <c r="M186" s="83" t="str">
        <f>IFERROR(VLOOKUP($H$2&amp;"_"&amp;$B186,HELPER,COLUMNS($B$12:M186),0),"")</f>
        <v/>
      </c>
      <c r="N186" s="83" t="str">
        <f>IFERROR(VLOOKUP($H$2&amp;"_"&amp;$B186,HELPER,COLUMNS($B$12:N186),0),"")</f>
        <v/>
      </c>
      <c r="O186" s="83" t="str">
        <f>IFERROR(VLOOKUP($H$2&amp;"_"&amp;$B186,HELPER,COLUMNS($B$12:O186),0),"")</f>
        <v/>
      </c>
      <c r="P186" s="83" t="str">
        <f>IFERROR(VLOOKUP($H$2&amp;"_"&amp;$B186,HELPER,COLUMNS($B$12:P186),0),"")</f>
        <v/>
      </c>
      <c r="Q186" s="83" t="str">
        <f>IFERROR(VLOOKUP($H$2&amp;"_"&amp;$B186,HELPER,COLUMNS($B$12:Q186),0),"")</f>
        <v/>
      </c>
      <c r="R186" s="83" t="str">
        <f>IFERROR(VLOOKUP($H$2&amp;"_"&amp;$B186,HELPER,COLUMNS($B$12:R186),0),"")</f>
        <v/>
      </c>
      <c r="S186" s="83" t="str">
        <f>IFERROR(VLOOKUP($H$2&amp;"_"&amp;$B186,HELPER,COLUMNS($B$12:S186),0),"")</f>
        <v/>
      </c>
      <c r="T186" s="83" t="str">
        <f>IFERROR(VLOOKUP($H$2&amp;"_"&amp;$B186,HELPER,COLUMNS($B$12:T186),0),"")</f>
        <v/>
      </c>
      <c r="U186" s="83" t="str">
        <f>IFERROR(VLOOKUP($H$2&amp;"_"&amp;$B186,HELPER,COLUMNS($B$12:U186),0),"")</f>
        <v/>
      </c>
      <c r="V186" s="83" t="str">
        <f>IFERROR(VLOOKUP($H$2&amp;"_"&amp;$B186,HELPER,COLUMNS($B$12:V186),0),"")</f>
        <v/>
      </c>
      <c r="W186" s="83" t="str">
        <f>IFERROR(VLOOKUP($H$2&amp;"_"&amp;$B186,HELPER,COLUMNS($B$12:W186),0),"")</f>
        <v/>
      </c>
      <c r="X186" s="83" t="str">
        <f>IFERROR(VLOOKUP($H$2&amp;"_"&amp;$B186,HELPER,COLUMNS($B$12:X186),0),"")</f>
        <v/>
      </c>
      <c r="Y186" s="83" t="str">
        <f>IFERROR(VLOOKUP($H$2&amp;"_"&amp;$B186,HELPER,COLUMNS($B$12:Y186),0),"")</f>
        <v/>
      </c>
      <c r="Z186" s="83" t="str">
        <f>IFERROR(VLOOKUP($H$2&amp;"_"&amp;$B186,HELPER,COLUMNS($B$12:Z186),0),"")</f>
        <v/>
      </c>
      <c r="AA186" s="83" t="str">
        <f>IFERROR(VLOOKUP($H$2&amp;"_"&amp;$B186,HELPER,COLUMNS($B$12:AA186),0),"")</f>
        <v/>
      </c>
      <c r="AB186" s="83" t="str">
        <f>IFERROR(VLOOKUP($H$2&amp;"_"&amp;$B186,HELPER,COLUMNS($B$12:AB186),0),"")</f>
        <v/>
      </c>
      <c r="AC186" s="83" t="str">
        <f>IFERROR(VLOOKUP($H$2&amp;"_"&amp;$B186,HELPER,COLUMNS($B$12:AC186),0),"")</f>
        <v/>
      </c>
      <c r="AD186" s="83" t="str">
        <f>IFERROR(VLOOKUP($H$2&amp;"_"&amp;$B186,HELPER,COLUMNS($B$12:AD186),0),"")</f>
        <v/>
      </c>
      <c r="AE186" s="83" t="str">
        <f>IFERROR(VLOOKUP($H$2&amp;"_"&amp;$B186,HELPER,COLUMNS($B$12:AE186),0),"")</f>
        <v/>
      </c>
      <c r="AF186" s="83" t="str">
        <f>IFERROR(VLOOKUP($H$2&amp;"_"&amp;$B186,HELPER,COLUMNS($B$12:AF186),0),"")</f>
        <v/>
      </c>
      <c r="AG186" s="83" t="str">
        <f>IFERROR(VLOOKUP($H$2&amp;"_"&amp;$B186,HELPER,COLUMNS($B$12:AG186),0),"")</f>
        <v/>
      </c>
      <c r="AH186" s="83" t="str">
        <f>IFERROR(VLOOKUP($H$2&amp;"_"&amp;$B186,HELPER,COLUMNS($B$12:AH186),0),"")</f>
        <v/>
      </c>
      <c r="AI186" s="83" t="str">
        <f>IFERROR(VLOOKUP($H$2&amp;"_"&amp;$B186,HELPER,COLUMNS($B$12:AI186),0),"")</f>
        <v/>
      </c>
      <c r="AJ186" s="83" t="str">
        <f>IFERROR(VLOOKUP($H$2&amp;"_"&amp;$B186,HELPER,COLUMNS($B$12:AJ186),0),"")</f>
        <v/>
      </c>
      <c r="AK186" s="83" t="str">
        <f>IFERROR(VLOOKUP($H$2&amp;"_"&amp;$B186,HELPER,COLUMNS($B$12:AK186),0),"")</f>
        <v/>
      </c>
      <c r="AL186" s="83" t="str">
        <f>IFERROR(VLOOKUP($H$2&amp;"_"&amp;$B186,HELPER,COLUMNS($B$12:AL186),0),"")</f>
        <v/>
      </c>
      <c r="AM186" s="83" t="str">
        <f>IFERROR(VLOOKUP($H$2&amp;"_"&amp;$B186,HELPER,COLUMNS($B$12:AM186),0),"")</f>
        <v/>
      </c>
      <c r="AN186" s="83" t="str">
        <f>IFERROR(VLOOKUP($H$2&amp;"_"&amp;$B186,HELPER,COLUMNS($B$12:AN186),0),"")</f>
        <v/>
      </c>
      <c r="AO186" s="83" t="str">
        <f>IFERROR(VLOOKUP($H$2&amp;"_"&amp;$B186,HELPER,COLUMNS($B$12:AO186),0),"")</f>
        <v/>
      </c>
      <c r="AP186" s="83" t="str">
        <f>IFERROR(VLOOKUP($H$2&amp;"_"&amp;$B186,HELPER,COLUMNS($B$12:AP186),0),"")</f>
        <v/>
      </c>
      <c r="AQ186" s="83" t="str">
        <f>IFERROR(VLOOKUP($H$2&amp;"_"&amp;$B186,HELPER,COLUMNS($B$12:AQ186),0),"")</f>
        <v/>
      </c>
      <c r="AR186" s="83" t="str">
        <f>IFERROR(VLOOKUP($H$2&amp;"_"&amp;$B186,HELPER,COLUMNS($B$12:AR186),0),"")</f>
        <v/>
      </c>
      <c r="AS186" s="83" t="str">
        <f>IFERROR(VLOOKUP($H$2&amp;"_"&amp;$B186,HELPER,COLUMNS($B$12:AS186),0),"")</f>
        <v/>
      </c>
      <c r="AT186" s="83" t="str">
        <f>IFERROR(VLOOKUP($H$2&amp;"_"&amp;$B186,HELPER,COLUMNS($B$12:AT186),0),"")</f>
        <v/>
      </c>
      <c r="AU186" s="83" t="str">
        <f>IFERROR(VLOOKUP($H$2&amp;"_"&amp;$B186,HELPER,COLUMNS($B$12:AU186),0),"")</f>
        <v/>
      </c>
      <c r="AV186" s="83" t="str">
        <f>IFERROR(VLOOKUP($H$2&amp;"_"&amp;$B186,HELPER,COLUMNS($B$12:AV186),0),"")</f>
        <v/>
      </c>
      <c r="AW186" s="83" t="str">
        <f>IFERROR(VLOOKUP($H$2&amp;"_"&amp;$B186,HELPER,COLUMNS($B$12:AW186),0),"")</f>
        <v/>
      </c>
      <c r="AX186" s="197" t="str">
        <f t="shared" si="32"/>
        <v/>
      </c>
    </row>
    <row r="187" spans="1:50" x14ac:dyDescent="0.3">
      <c r="A187" s="37">
        <f t="shared" si="31"/>
        <v>0</v>
      </c>
      <c r="B187" s="210">
        <v>176</v>
      </c>
      <c r="C187" s="433" t="str">
        <f t="shared" si="33"/>
        <v/>
      </c>
      <c r="D187" s="279" t="str">
        <f>IFERROR(VLOOKUP($H$2&amp;"_"&amp;$B187,HELPER,COLUMNS($B$12:D187),0),"")</f>
        <v/>
      </c>
      <c r="E187" s="83" t="str">
        <f>IFERROR(VLOOKUP($H$2&amp;"_"&amp;$B187,HELPER,COLUMNS($B$12:E187),0),"")</f>
        <v/>
      </c>
      <c r="F187" s="83" t="str">
        <f>IFERROR(VLOOKUP($H$2&amp;"_"&amp;$B187,HELPER,COLUMNS($B$12:F187),0),"")</f>
        <v/>
      </c>
      <c r="G187" s="83" t="str">
        <f>IFERROR(VLOOKUP($H$2&amp;"_"&amp;$B187,HELPER,COLUMNS($B$12:G187),0),"")</f>
        <v/>
      </c>
      <c r="H187" s="83" t="str">
        <f>IFERROR(VLOOKUP($H$2&amp;"_"&amp;$B187,HELPER,COLUMNS($B$12:H187),0),"")</f>
        <v/>
      </c>
      <c r="I187" s="83" t="str">
        <f>IFERROR(VLOOKUP($H$2&amp;"_"&amp;$B187,HELPER,COLUMNS($B$12:I187),0),"")</f>
        <v/>
      </c>
      <c r="J187" s="83" t="str">
        <f>IFERROR(VLOOKUP($H$2&amp;"_"&amp;$B187,HELPER,COLUMNS($B$12:J187),0),"")</f>
        <v/>
      </c>
      <c r="K187" s="83" t="str">
        <f>IFERROR(VLOOKUP($H$2&amp;"_"&amp;$B187,HELPER,COLUMNS($B$12:K187),0),"")</f>
        <v/>
      </c>
      <c r="L187" s="83" t="str">
        <f>IFERROR(VLOOKUP($H$2&amp;"_"&amp;$B187,HELPER,COLUMNS($B$12:L187),0),"")</f>
        <v/>
      </c>
      <c r="M187" s="83" t="str">
        <f>IFERROR(VLOOKUP($H$2&amp;"_"&amp;$B187,HELPER,COLUMNS($B$12:M187),0),"")</f>
        <v/>
      </c>
      <c r="N187" s="83" t="str">
        <f>IFERROR(VLOOKUP($H$2&amp;"_"&amp;$B187,HELPER,COLUMNS($B$12:N187),0),"")</f>
        <v/>
      </c>
      <c r="O187" s="83" t="str">
        <f>IFERROR(VLOOKUP($H$2&amp;"_"&amp;$B187,HELPER,COLUMNS($B$12:O187),0),"")</f>
        <v/>
      </c>
      <c r="P187" s="83" t="str">
        <f>IFERROR(VLOOKUP($H$2&amp;"_"&amp;$B187,HELPER,COLUMNS($B$12:P187),0),"")</f>
        <v/>
      </c>
      <c r="Q187" s="83" t="str">
        <f>IFERROR(VLOOKUP($H$2&amp;"_"&amp;$B187,HELPER,COLUMNS($B$12:Q187),0),"")</f>
        <v/>
      </c>
      <c r="R187" s="83" t="str">
        <f>IFERROR(VLOOKUP($H$2&amp;"_"&amp;$B187,HELPER,COLUMNS($B$12:R187),0),"")</f>
        <v/>
      </c>
      <c r="S187" s="83" t="str">
        <f>IFERROR(VLOOKUP($H$2&amp;"_"&amp;$B187,HELPER,COLUMNS($B$12:S187),0),"")</f>
        <v/>
      </c>
      <c r="T187" s="83" t="str">
        <f>IFERROR(VLOOKUP($H$2&amp;"_"&amp;$B187,HELPER,COLUMNS($B$12:T187),0),"")</f>
        <v/>
      </c>
      <c r="U187" s="83" t="str">
        <f>IFERROR(VLOOKUP($H$2&amp;"_"&amp;$B187,HELPER,COLUMNS($B$12:U187),0),"")</f>
        <v/>
      </c>
      <c r="V187" s="83" t="str">
        <f>IFERROR(VLOOKUP($H$2&amp;"_"&amp;$B187,HELPER,COLUMNS($B$12:V187),0),"")</f>
        <v/>
      </c>
      <c r="W187" s="83" t="str">
        <f>IFERROR(VLOOKUP($H$2&amp;"_"&amp;$B187,HELPER,COLUMNS($B$12:W187),0),"")</f>
        <v/>
      </c>
      <c r="X187" s="83" t="str">
        <f>IFERROR(VLOOKUP($H$2&amp;"_"&amp;$B187,HELPER,COLUMNS($B$12:X187),0),"")</f>
        <v/>
      </c>
      <c r="Y187" s="83" t="str">
        <f>IFERROR(VLOOKUP($H$2&amp;"_"&amp;$B187,HELPER,COLUMNS($B$12:Y187),0),"")</f>
        <v/>
      </c>
      <c r="Z187" s="83" t="str">
        <f>IFERROR(VLOOKUP($H$2&amp;"_"&amp;$B187,HELPER,COLUMNS($B$12:Z187),0),"")</f>
        <v/>
      </c>
      <c r="AA187" s="83" t="str">
        <f>IFERROR(VLOOKUP($H$2&amp;"_"&amp;$B187,HELPER,COLUMNS($B$12:AA187),0),"")</f>
        <v/>
      </c>
      <c r="AB187" s="83" t="str">
        <f>IFERROR(VLOOKUP($H$2&amp;"_"&amp;$B187,HELPER,COLUMNS($B$12:AB187),0),"")</f>
        <v/>
      </c>
      <c r="AC187" s="83" t="str">
        <f>IFERROR(VLOOKUP($H$2&amp;"_"&amp;$B187,HELPER,COLUMNS($B$12:AC187),0),"")</f>
        <v/>
      </c>
      <c r="AD187" s="83" t="str">
        <f>IFERROR(VLOOKUP($H$2&amp;"_"&amp;$B187,HELPER,COLUMNS($B$12:AD187),0),"")</f>
        <v/>
      </c>
      <c r="AE187" s="83" t="str">
        <f>IFERROR(VLOOKUP($H$2&amp;"_"&amp;$B187,HELPER,COLUMNS($B$12:AE187),0),"")</f>
        <v/>
      </c>
      <c r="AF187" s="83" t="str">
        <f>IFERROR(VLOOKUP($H$2&amp;"_"&amp;$B187,HELPER,COLUMNS($B$12:AF187),0),"")</f>
        <v/>
      </c>
      <c r="AG187" s="83" t="str">
        <f>IFERROR(VLOOKUP($H$2&amp;"_"&amp;$B187,HELPER,COLUMNS($B$12:AG187),0),"")</f>
        <v/>
      </c>
      <c r="AH187" s="83" t="str">
        <f>IFERROR(VLOOKUP($H$2&amp;"_"&amp;$B187,HELPER,COLUMNS($B$12:AH187),0),"")</f>
        <v/>
      </c>
      <c r="AI187" s="83" t="str">
        <f>IFERROR(VLOOKUP($H$2&amp;"_"&amp;$B187,HELPER,COLUMNS($B$12:AI187),0),"")</f>
        <v/>
      </c>
      <c r="AJ187" s="83" t="str">
        <f>IFERROR(VLOOKUP($H$2&amp;"_"&amp;$B187,HELPER,COLUMNS($B$12:AJ187),0),"")</f>
        <v/>
      </c>
      <c r="AK187" s="83" t="str">
        <f>IFERROR(VLOOKUP($H$2&amp;"_"&amp;$B187,HELPER,COLUMNS($B$12:AK187),0),"")</f>
        <v/>
      </c>
      <c r="AL187" s="83" t="str">
        <f>IFERROR(VLOOKUP($H$2&amp;"_"&amp;$B187,HELPER,COLUMNS($B$12:AL187),0),"")</f>
        <v/>
      </c>
      <c r="AM187" s="83" t="str">
        <f>IFERROR(VLOOKUP($H$2&amp;"_"&amp;$B187,HELPER,COLUMNS($B$12:AM187),0),"")</f>
        <v/>
      </c>
      <c r="AN187" s="83" t="str">
        <f>IFERROR(VLOOKUP($H$2&amp;"_"&amp;$B187,HELPER,COLUMNS($B$12:AN187),0),"")</f>
        <v/>
      </c>
      <c r="AO187" s="83" t="str">
        <f>IFERROR(VLOOKUP($H$2&amp;"_"&amp;$B187,HELPER,COLUMNS($B$12:AO187),0),"")</f>
        <v/>
      </c>
      <c r="AP187" s="83" t="str">
        <f>IFERROR(VLOOKUP($H$2&amp;"_"&amp;$B187,HELPER,COLUMNS($B$12:AP187),0),"")</f>
        <v/>
      </c>
      <c r="AQ187" s="83" t="str">
        <f>IFERROR(VLOOKUP($H$2&amp;"_"&amp;$B187,HELPER,COLUMNS($B$12:AQ187),0),"")</f>
        <v/>
      </c>
      <c r="AR187" s="83" t="str">
        <f>IFERROR(VLOOKUP($H$2&amp;"_"&amp;$B187,HELPER,COLUMNS($B$12:AR187),0),"")</f>
        <v/>
      </c>
      <c r="AS187" s="83" t="str">
        <f>IFERROR(VLOOKUP($H$2&amp;"_"&amp;$B187,HELPER,COLUMNS($B$12:AS187),0),"")</f>
        <v/>
      </c>
      <c r="AT187" s="83" t="str">
        <f>IFERROR(VLOOKUP($H$2&amp;"_"&amp;$B187,HELPER,COLUMNS($B$12:AT187),0),"")</f>
        <v/>
      </c>
      <c r="AU187" s="83" t="str">
        <f>IFERROR(VLOOKUP($H$2&amp;"_"&amp;$B187,HELPER,COLUMNS($B$12:AU187),0),"")</f>
        <v/>
      </c>
      <c r="AV187" s="83" t="str">
        <f>IFERROR(VLOOKUP($H$2&amp;"_"&amp;$B187,HELPER,COLUMNS($B$12:AV187),0),"")</f>
        <v/>
      </c>
      <c r="AW187" s="83" t="str">
        <f>IFERROR(VLOOKUP($H$2&amp;"_"&amp;$B187,HELPER,COLUMNS($B$12:AW187),0),"")</f>
        <v/>
      </c>
      <c r="AX187" s="197" t="str">
        <f t="shared" si="32"/>
        <v/>
      </c>
    </row>
    <row r="188" spans="1:50" x14ac:dyDescent="0.3">
      <c r="A188" s="37">
        <f t="shared" si="31"/>
        <v>0</v>
      </c>
      <c r="B188" s="210">
        <v>177</v>
      </c>
      <c r="C188" s="433" t="str">
        <f t="shared" si="33"/>
        <v/>
      </c>
      <c r="D188" s="279" t="str">
        <f>IFERROR(VLOOKUP($H$2&amp;"_"&amp;$B188,HELPER,COLUMNS($B$12:D188),0),"")</f>
        <v/>
      </c>
      <c r="E188" s="83" t="str">
        <f>IFERROR(VLOOKUP($H$2&amp;"_"&amp;$B188,HELPER,COLUMNS($B$12:E188),0),"")</f>
        <v/>
      </c>
      <c r="F188" s="83" t="str">
        <f>IFERROR(VLOOKUP($H$2&amp;"_"&amp;$B188,HELPER,COLUMNS($B$12:F188),0),"")</f>
        <v/>
      </c>
      <c r="G188" s="83" t="str">
        <f>IFERROR(VLOOKUP($H$2&amp;"_"&amp;$B188,HELPER,COLUMNS($B$12:G188),0),"")</f>
        <v/>
      </c>
      <c r="H188" s="83" t="str">
        <f>IFERROR(VLOOKUP($H$2&amp;"_"&amp;$B188,HELPER,COLUMNS($B$12:H188),0),"")</f>
        <v/>
      </c>
      <c r="I188" s="83" t="str">
        <f>IFERROR(VLOOKUP($H$2&amp;"_"&amp;$B188,HELPER,COLUMNS($B$12:I188),0),"")</f>
        <v/>
      </c>
      <c r="J188" s="83" t="str">
        <f>IFERROR(VLOOKUP($H$2&amp;"_"&amp;$B188,HELPER,COLUMNS($B$12:J188),0),"")</f>
        <v/>
      </c>
      <c r="K188" s="83" t="str">
        <f>IFERROR(VLOOKUP($H$2&amp;"_"&amp;$B188,HELPER,COLUMNS($B$12:K188),0),"")</f>
        <v/>
      </c>
      <c r="L188" s="83" t="str">
        <f>IFERROR(VLOOKUP($H$2&amp;"_"&amp;$B188,HELPER,COLUMNS($B$12:L188),0),"")</f>
        <v/>
      </c>
      <c r="M188" s="83" t="str">
        <f>IFERROR(VLOOKUP($H$2&amp;"_"&amp;$B188,HELPER,COLUMNS($B$12:M188),0),"")</f>
        <v/>
      </c>
      <c r="N188" s="83" t="str">
        <f>IFERROR(VLOOKUP($H$2&amp;"_"&amp;$B188,HELPER,COLUMNS($B$12:N188),0),"")</f>
        <v/>
      </c>
      <c r="O188" s="83" t="str">
        <f>IFERROR(VLOOKUP($H$2&amp;"_"&amp;$B188,HELPER,COLUMNS($B$12:O188),0),"")</f>
        <v/>
      </c>
      <c r="P188" s="83" t="str">
        <f>IFERROR(VLOOKUP($H$2&amp;"_"&amp;$B188,HELPER,COLUMNS($B$12:P188),0),"")</f>
        <v/>
      </c>
      <c r="Q188" s="83" t="str">
        <f>IFERROR(VLOOKUP($H$2&amp;"_"&amp;$B188,HELPER,COLUMNS($B$12:Q188),0),"")</f>
        <v/>
      </c>
      <c r="R188" s="83" t="str">
        <f>IFERROR(VLOOKUP($H$2&amp;"_"&amp;$B188,HELPER,COLUMNS($B$12:R188),0),"")</f>
        <v/>
      </c>
      <c r="S188" s="83" t="str">
        <f>IFERROR(VLOOKUP($H$2&amp;"_"&amp;$B188,HELPER,COLUMNS($B$12:S188),0),"")</f>
        <v/>
      </c>
      <c r="T188" s="83" t="str">
        <f>IFERROR(VLOOKUP($H$2&amp;"_"&amp;$B188,HELPER,COLUMNS($B$12:T188),0),"")</f>
        <v/>
      </c>
      <c r="U188" s="83" t="str">
        <f>IFERROR(VLOOKUP($H$2&amp;"_"&amp;$B188,HELPER,COLUMNS($B$12:U188),0),"")</f>
        <v/>
      </c>
      <c r="V188" s="83" t="str">
        <f>IFERROR(VLOOKUP($H$2&amp;"_"&amp;$B188,HELPER,COLUMNS($B$12:V188),0),"")</f>
        <v/>
      </c>
      <c r="W188" s="83" t="str">
        <f>IFERROR(VLOOKUP($H$2&amp;"_"&amp;$B188,HELPER,COLUMNS($B$12:W188),0),"")</f>
        <v/>
      </c>
      <c r="X188" s="83" t="str">
        <f>IFERROR(VLOOKUP($H$2&amp;"_"&amp;$B188,HELPER,COLUMNS($B$12:X188),0),"")</f>
        <v/>
      </c>
      <c r="Y188" s="83" t="str">
        <f>IFERROR(VLOOKUP($H$2&amp;"_"&amp;$B188,HELPER,COLUMNS($B$12:Y188),0),"")</f>
        <v/>
      </c>
      <c r="Z188" s="83" t="str">
        <f>IFERROR(VLOOKUP($H$2&amp;"_"&amp;$B188,HELPER,COLUMNS($B$12:Z188),0),"")</f>
        <v/>
      </c>
      <c r="AA188" s="83" t="str">
        <f>IFERROR(VLOOKUP($H$2&amp;"_"&amp;$B188,HELPER,COLUMNS($B$12:AA188),0),"")</f>
        <v/>
      </c>
      <c r="AB188" s="83" t="str">
        <f>IFERROR(VLOOKUP($H$2&amp;"_"&amp;$B188,HELPER,COLUMNS($B$12:AB188),0),"")</f>
        <v/>
      </c>
      <c r="AC188" s="83" t="str">
        <f>IFERROR(VLOOKUP($H$2&amp;"_"&amp;$B188,HELPER,COLUMNS($B$12:AC188),0),"")</f>
        <v/>
      </c>
      <c r="AD188" s="83" t="str">
        <f>IFERROR(VLOOKUP($H$2&amp;"_"&amp;$B188,HELPER,COLUMNS($B$12:AD188),0),"")</f>
        <v/>
      </c>
      <c r="AE188" s="83" t="str">
        <f>IFERROR(VLOOKUP($H$2&amp;"_"&amp;$B188,HELPER,COLUMNS($B$12:AE188),0),"")</f>
        <v/>
      </c>
      <c r="AF188" s="83" t="str">
        <f>IFERROR(VLOOKUP($H$2&amp;"_"&amp;$B188,HELPER,COLUMNS($B$12:AF188),0),"")</f>
        <v/>
      </c>
      <c r="AG188" s="83" t="str">
        <f>IFERROR(VLOOKUP($H$2&amp;"_"&amp;$B188,HELPER,COLUMNS($B$12:AG188),0),"")</f>
        <v/>
      </c>
      <c r="AH188" s="83" t="str">
        <f>IFERROR(VLOOKUP($H$2&amp;"_"&amp;$B188,HELPER,COLUMNS($B$12:AH188),0),"")</f>
        <v/>
      </c>
      <c r="AI188" s="83" t="str">
        <f>IFERROR(VLOOKUP($H$2&amp;"_"&amp;$B188,HELPER,COLUMNS($B$12:AI188),0),"")</f>
        <v/>
      </c>
      <c r="AJ188" s="83" t="str">
        <f>IFERROR(VLOOKUP($H$2&amp;"_"&amp;$B188,HELPER,COLUMNS($B$12:AJ188),0),"")</f>
        <v/>
      </c>
      <c r="AK188" s="83" t="str">
        <f>IFERROR(VLOOKUP($H$2&amp;"_"&amp;$B188,HELPER,COLUMNS($B$12:AK188),0),"")</f>
        <v/>
      </c>
      <c r="AL188" s="83" t="str">
        <f>IFERROR(VLOOKUP($H$2&amp;"_"&amp;$B188,HELPER,COLUMNS($B$12:AL188),0),"")</f>
        <v/>
      </c>
      <c r="AM188" s="83" t="str">
        <f>IFERROR(VLOOKUP($H$2&amp;"_"&amp;$B188,HELPER,COLUMNS($B$12:AM188),0),"")</f>
        <v/>
      </c>
      <c r="AN188" s="83" t="str">
        <f>IFERROR(VLOOKUP($H$2&amp;"_"&amp;$B188,HELPER,COLUMNS($B$12:AN188),0),"")</f>
        <v/>
      </c>
      <c r="AO188" s="83" t="str">
        <f>IFERROR(VLOOKUP($H$2&amp;"_"&amp;$B188,HELPER,COLUMNS($B$12:AO188),0),"")</f>
        <v/>
      </c>
      <c r="AP188" s="83" t="str">
        <f>IFERROR(VLOOKUP($H$2&amp;"_"&amp;$B188,HELPER,COLUMNS($B$12:AP188),0),"")</f>
        <v/>
      </c>
      <c r="AQ188" s="83" t="str">
        <f>IFERROR(VLOOKUP($H$2&amp;"_"&amp;$B188,HELPER,COLUMNS($B$12:AQ188),0),"")</f>
        <v/>
      </c>
      <c r="AR188" s="83" t="str">
        <f>IFERROR(VLOOKUP($H$2&amp;"_"&amp;$B188,HELPER,COLUMNS($B$12:AR188),0),"")</f>
        <v/>
      </c>
      <c r="AS188" s="83" t="str">
        <f>IFERROR(VLOOKUP($H$2&amp;"_"&amp;$B188,HELPER,COLUMNS($B$12:AS188),0),"")</f>
        <v/>
      </c>
      <c r="AT188" s="83" t="str">
        <f>IFERROR(VLOOKUP($H$2&amp;"_"&amp;$B188,HELPER,COLUMNS($B$12:AT188),0),"")</f>
        <v/>
      </c>
      <c r="AU188" s="83" t="str">
        <f>IFERROR(VLOOKUP($H$2&amp;"_"&amp;$B188,HELPER,COLUMNS($B$12:AU188),0),"")</f>
        <v/>
      </c>
      <c r="AV188" s="83" t="str">
        <f>IFERROR(VLOOKUP($H$2&amp;"_"&amp;$B188,HELPER,COLUMNS($B$12:AV188),0),"")</f>
        <v/>
      </c>
      <c r="AW188" s="83" t="str">
        <f>IFERROR(VLOOKUP($H$2&amp;"_"&amp;$B188,HELPER,COLUMNS($B$12:AW188),0),"")</f>
        <v/>
      </c>
      <c r="AX188" s="197" t="str">
        <f t="shared" si="32"/>
        <v/>
      </c>
    </row>
    <row r="189" spans="1:50" x14ac:dyDescent="0.3">
      <c r="A189" s="37">
        <f t="shared" si="31"/>
        <v>0</v>
      </c>
      <c r="B189" s="210">
        <v>178</v>
      </c>
      <c r="C189" s="433" t="str">
        <f t="shared" si="33"/>
        <v/>
      </c>
      <c r="D189" s="279" t="str">
        <f>IFERROR(VLOOKUP($H$2&amp;"_"&amp;$B189,HELPER,COLUMNS($B$12:D189),0),"")</f>
        <v/>
      </c>
      <c r="E189" s="83" t="str">
        <f>IFERROR(VLOOKUP($H$2&amp;"_"&amp;$B189,HELPER,COLUMNS($B$12:E189),0),"")</f>
        <v/>
      </c>
      <c r="F189" s="83" t="str">
        <f>IFERROR(VLOOKUP($H$2&amp;"_"&amp;$B189,HELPER,COLUMNS($B$12:F189),0),"")</f>
        <v/>
      </c>
      <c r="G189" s="83" t="str">
        <f>IFERROR(VLOOKUP($H$2&amp;"_"&amp;$B189,HELPER,COLUMNS($B$12:G189),0),"")</f>
        <v/>
      </c>
      <c r="H189" s="83" t="str">
        <f>IFERROR(VLOOKUP($H$2&amp;"_"&amp;$B189,HELPER,COLUMNS($B$12:H189),0),"")</f>
        <v/>
      </c>
      <c r="I189" s="83" t="str">
        <f>IFERROR(VLOOKUP($H$2&amp;"_"&amp;$B189,HELPER,COLUMNS($B$12:I189),0),"")</f>
        <v/>
      </c>
      <c r="J189" s="83" t="str">
        <f>IFERROR(VLOOKUP($H$2&amp;"_"&amp;$B189,HELPER,COLUMNS($B$12:J189),0),"")</f>
        <v/>
      </c>
      <c r="K189" s="83" t="str">
        <f>IFERROR(VLOOKUP($H$2&amp;"_"&amp;$B189,HELPER,COLUMNS($B$12:K189),0),"")</f>
        <v/>
      </c>
      <c r="L189" s="83" t="str">
        <f>IFERROR(VLOOKUP($H$2&amp;"_"&amp;$B189,HELPER,COLUMNS($B$12:L189),0),"")</f>
        <v/>
      </c>
      <c r="M189" s="83" t="str">
        <f>IFERROR(VLOOKUP($H$2&amp;"_"&amp;$B189,HELPER,COLUMNS($B$12:M189),0),"")</f>
        <v/>
      </c>
      <c r="N189" s="83" t="str">
        <f>IFERROR(VLOOKUP($H$2&amp;"_"&amp;$B189,HELPER,COLUMNS($B$12:N189),0),"")</f>
        <v/>
      </c>
      <c r="O189" s="83" t="str">
        <f>IFERROR(VLOOKUP($H$2&amp;"_"&amp;$B189,HELPER,COLUMNS($B$12:O189),0),"")</f>
        <v/>
      </c>
      <c r="P189" s="83" t="str">
        <f>IFERROR(VLOOKUP($H$2&amp;"_"&amp;$B189,HELPER,COLUMNS($B$12:P189),0),"")</f>
        <v/>
      </c>
      <c r="Q189" s="83" t="str">
        <f>IFERROR(VLOOKUP($H$2&amp;"_"&amp;$B189,HELPER,COLUMNS($B$12:Q189),0),"")</f>
        <v/>
      </c>
      <c r="R189" s="83" t="str">
        <f>IFERROR(VLOOKUP($H$2&amp;"_"&amp;$B189,HELPER,COLUMNS($B$12:R189),0),"")</f>
        <v/>
      </c>
      <c r="S189" s="83" t="str">
        <f>IFERROR(VLOOKUP($H$2&amp;"_"&amp;$B189,HELPER,COLUMNS($B$12:S189),0),"")</f>
        <v/>
      </c>
      <c r="T189" s="83" t="str">
        <f>IFERROR(VLOOKUP($H$2&amp;"_"&amp;$B189,HELPER,COLUMNS($B$12:T189),0),"")</f>
        <v/>
      </c>
      <c r="U189" s="83" t="str">
        <f>IFERROR(VLOOKUP($H$2&amp;"_"&amp;$B189,HELPER,COLUMNS($B$12:U189),0),"")</f>
        <v/>
      </c>
      <c r="V189" s="83" t="str">
        <f>IFERROR(VLOOKUP($H$2&amp;"_"&amp;$B189,HELPER,COLUMNS($B$12:V189),0),"")</f>
        <v/>
      </c>
      <c r="W189" s="83" t="str">
        <f>IFERROR(VLOOKUP($H$2&amp;"_"&amp;$B189,HELPER,COLUMNS($B$12:W189),0),"")</f>
        <v/>
      </c>
      <c r="X189" s="83" t="str">
        <f>IFERROR(VLOOKUP($H$2&amp;"_"&amp;$B189,HELPER,COLUMNS($B$12:X189),0),"")</f>
        <v/>
      </c>
      <c r="Y189" s="83" t="str">
        <f>IFERROR(VLOOKUP($H$2&amp;"_"&amp;$B189,HELPER,COLUMNS($B$12:Y189),0),"")</f>
        <v/>
      </c>
      <c r="Z189" s="83" t="str">
        <f>IFERROR(VLOOKUP($H$2&amp;"_"&amp;$B189,HELPER,COLUMNS($B$12:Z189),0),"")</f>
        <v/>
      </c>
      <c r="AA189" s="83" t="str">
        <f>IFERROR(VLOOKUP($H$2&amp;"_"&amp;$B189,HELPER,COLUMNS($B$12:AA189),0),"")</f>
        <v/>
      </c>
      <c r="AB189" s="83" t="str">
        <f>IFERROR(VLOOKUP($H$2&amp;"_"&amp;$B189,HELPER,COLUMNS($B$12:AB189),0),"")</f>
        <v/>
      </c>
      <c r="AC189" s="83" t="str">
        <f>IFERROR(VLOOKUP($H$2&amp;"_"&amp;$B189,HELPER,COLUMNS($B$12:AC189),0),"")</f>
        <v/>
      </c>
      <c r="AD189" s="83" t="str">
        <f>IFERROR(VLOOKUP($H$2&amp;"_"&amp;$B189,HELPER,COLUMNS($B$12:AD189),0),"")</f>
        <v/>
      </c>
      <c r="AE189" s="83" t="str">
        <f>IFERROR(VLOOKUP($H$2&amp;"_"&amp;$B189,HELPER,COLUMNS($B$12:AE189),0),"")</f>
        <v/>
      </c>
      <c r="AF189" s="83" t="str">
        <f>IFERROR(VLOOKUP($H$2&amp;"_"&amp;$B189,HELPER,COLUMNS($B$12:AF189),0),"")</f>
        <v/>
      </c>
      <c r="AG189" s="83" t="str">
        <f>IFERROR(VLOOKUP($H$2&amp;"_"&amp;$B189,HELPER,COLUMNS($B$12:AG189),0),"")</f>
        <v/>
      </c>
      <c r="AH189" s="83" t="str">
        <f>IFERROR(VLOOKUP($H$2&amp;"_"&amp;$B189,HELPER,COLUMNS($B$12:AH189),0),"")</f>
        <v/>
      </c>
      <c r="AI189" s="83" t="str">
        <f>IFERROR(VLOOKUP($H$2&amp;"_"&amp;$B189,HELPER,COLUMNS($B$12:AI189),0),"")</f>
        <v/>
      </c>
      <c r="AJ189" s="83" t="str">
        <f>IFERROR(VLOOKUP($H$2&amp;"_"&amp;$B189,HELPER,COLUMNS($B$12:AJ189),0),"")</f>
        <v/>
      </c>
      <c r="AK189" s="83" t="str">
        <f>IFERROR(VLOOKUP($H$2&amp;"_"&amp;$B189,HELPER,COLUMNS($B$12:AK189),0),"")</f>
        <v/>
      </c>
      <c r="AL189" s="83" t="str">
        <f>IFERROR(VLOOKUP($H$2&amp;"_"&amp;$B189,HELPER,COLUMNS($B$12:AL189),0),"")</f>
        <v/>
      </c>
      <c r="AM189" s="83" t="str">
        <f>IFERROR(VLOOKUP($H$2&amp;"_"&amp;$B189,HELPER,COLUMNS($B$12:AM189),0),"")</f>
        <v/>
      </c>
      <c r="AN189" s="83" t="str">
        <f>IFERROR(VLOOKUP($H$2&amp;"_"&amp;$B189,HELPER,COLUMNS($B$12:AN189),0),"")</f>
        <v/>
      </c>
      <c r="AO189" s="83" t="str">
        <f>IFERROR(VLOOKUP($H$2&amp;"_"&amp;$B189,HELPER,COLUMNS($B$12:AO189),0),"")</f>
        <v/>
      </c>
      <c r="AP189" s="83" t="str">
        <f>IFERROR(VLOOKUP($H$2&amp;"_"&amp;$B189,HELPER,COLUMNS($B$12:AP189),0),"")</f>
        <v/>
      </c>
      <c r="AQ189" s="83" t="str">
        <f>IFERROR(VLOOKUP($H$2&amp;"_"&amp;$B189,HELPER,COLUMNS($B$12:AQ189),0),"")</f>
        <v/>
      </c>
      <c r="AR189" s="83" t="str">
        <f>IFERROR(VLOOKUP($H$2&amp;"_"&amp;$B189,HELPER,COLUMNS($B$12:AR189),0),"")</f>
        <v/>
      </c>
      <c r="AS189" s="83" t="str">
        <f>IFERROR(VLOOKUP($H$2&amp;"_"&amp;$B189,HELPER,COLUMNS($B$12:AS189),0),"")</f>
        <v/>
      </c>
      <c r="AT189" s="83" t="str">
        <f>IFERROR(VLOOKUP($H$2&amp;"_"&amp;$B189,HELPER,COLUMNS($B$12:AT189),0),"")</f>
        <v/>
      </c>
      <c r="AU189" s="83" t="str">
        <f>IFERROR(VLOOKUP($H$2&amp;"_"&amp;$B189,HELPER,COLUMNS($B$12:AU189),0),"")</f>
        <v/>
      </c>
      <c r="AV189" s="83" t="str">
        <f>IFERROR(VLOOKUP($H$2&amp;"_"&amp;$B189,HELPER,COLUMNS($B$12:AV189),0),"")</f>
        <v/>
      </c>
      <c r="AW189" s="83" t="str">
        <f>IFERROR(VLOOKUP($H$2&amp;"_"&amp;$B189,HELPER,COLUMNS($B$12:AW189),0),"")</f>
        <v/>
      </c>
      <c r="AX189" s="197" t="str">
        <f t="shared" si="32"/>
        <v/>
      </c>
    </row>
    <row r="190" spans="1:50" x14ac:dyDescent="0.3">
      <c r="A190" s="37">
        <f t="shared" si="31"/>
        <v>0</v>
      </c>
      <c r="B190" s="210">
        <v>179</v>
      </c>
      <c r="C190" s="433" t="str">
        <f t="shared" si="33"/>
        <v/>
      </c>
      <c r="D190" s="279" t="str">
        <f>IFERROR(VLOOKUP($H$2&amp;"_"&amp;$B190,HELPER,COLUMNS($B$12:D190),0),"")</f>
        <v/>
      </c>
      <c r="E190" s="83" t="str">
        <f>IFERROR(VLOOKUP($H$2&amp;"_"&amp;$B190,HELPER,COLUMNS($B$12:E190),0),"")</f>
        <v/>
      </c>
      <c r="F190" s="83" t="str">
        <f>IFERROR(VLOOKUP($H$2&amp;"_"&amp;$B190,HELPER,COLUMNS($B$12:F190),0),"")</f>
        <v/>
      </c>
      <c r="G190" s="83" t="str">
        <f>IFERROR(VLOOKUP($H$2&amp;"_"&amp;$B190,HELPER,COLUMNS($B$12:G190),0),"")</f>
        <v/>
      </c>
      <c r="H190" s="83" t="str">
        <f>IFERROR(VLOOKUP($H$2&amp;"_"&amp;$B190,HELPER,COLUMNS($B$12:H190),0),"")</f>
        <v/>
      </c>
      <c r="I190" s="83" t="str">
        <f>IFERROR(VLOOKUP($H$2&amp;"_"&amp;$B190,HELPER,COLUMNS($B$12:I190),0),"")</f>
        <v/>
      </c>
      <c r="J190" s="83" t="str">
        <f>IFERROR(VLOOKUP($H$2&amp;"_"&amp;$B190,HELPER,COLUMNS($B$12:J190),0),"")</f>
        <v/>
      </c>
      <c r="K190" s="83" t="str">
        <f>IFERROR(VLOOKUP($H$2&amp;"_"&amp;$B190,HELPER,COLUMNS($B$12:K190),0),"")</f>
        <v/>
      </c>
      <c r="L190" s="83" t="str">
        <f>IFERROR(VLOOKUP($H$2&amp;"_"&amp;$B190,HELPER,COLUMNS($B$12:L190),0),"")</f>
        <v/>
      </c>
      <c r="M190" s="83" t="str">
        <f>IFERROR(VLOOKUP($H$2&amp;"_"&amp;$B190,HELPER,COLUMNS($B$12:M190),0),"")</f>
        <v/>
      </c>
      <c r="N190" s="83" t="str">
        <f>IFERROR(VLOOKUP($H$2&amp;"_"&amp;$B190,HELPER,COLUMNS($B$12:N190),0),"")</f>
        <v/>
      </c>
      <c r="O190" s="83" t="str">
        <f>IFERROR(VLOOKUP($H$2&amp;"_"&amp;$B190,HELPER,COLUMNS($B$12:O190),0),"")</f>
        <v/>
      </c>
      <c r="P190" s="83" t="str">
        <f>IFERROR(VLOOKUP($H$2&amp;"_"&amp;$B190,HELPER,COLUMNS($B$12:P190),0),"")</f>
        <v/>
      </c>
      <c r="Q190" s="83" t="str">
        <f>IFERROR(VLOOKUP($H$2&amp;"_"&amp;$B190,HELPER,COLUMNS($B$12:Q190),0),"")</f>
        <v/>
      </c>
      <c r="R190" s="83" t="str">
        <f>IFERROR(VLOOKUP($H$2&amp;"_"&amp;$B190,HELPER,COLUMNS($B$12:R190),0),"")</f>
        <v/>
      </c>
      <c r="S190" s="83" t="str">
        <f>IFERROR(VLOOKUP($H$2&amp;"_"&amp;$B190,HELPER,COLUMNS($B$12:S190),0),"")</f>
        <v/>
      </c>
      <c r="T190" s="83" t="str">
        <f>IFERROR(VLOOKUP($H$2&amp;"_"&amp;$B190,HELPER,COLUMNS($B$12:T190),0),"")</f>
        <v/>
      </c>
      <c r="U190" s="83" t="str">
        <f>IFERROR(VLOOKUP($H$2&amp;"_"&amp;$B190,HELPER,COLUMNS($B$12:U190),0),"")</f>
        <v/>
      </c>
      <c r="V190" s="83" t="str">
        <f>IFERROR(VLOOKUP($H$2&amp;"_"&amp;$B190,HELPER,COLUMNS($B$12:V190),0),"")</f>
        <v/>
      </c>
      <c r="W190" s="83" t="str">
        <f>IFERROR(VLOOKUP($H$2&amp;"_"&amp;$B190,HELPER,COLUMNS($B$12:W190),0),"")</f>
        <v/>
      </c>
      <c r="X190" s="83" t="str">
        <f>IFERROR(VLOOKUP($H$2&amp;"_"&amp;$B190,HELPER,COLUMNS($B$12:X190),0),"")</f>
        <v/>
      </c>
      <c r="Y190" s="83" t="str">
        <f>IFERROR(VLOOKUP($H$2&amp;"_"&amp;$B190,HELPER,COLUMNS($B$12:Y190),0),"")</f>
        <v/>
      </c>
      <c r="Z190" s="83" t="str">
        <f>IFERROR(VLOOKUP($H$2&amp;"_"&amp;$B190,HELPER,COLUMNS($B$12:Z190),0),"")</f>
        <v/>
      </c>
      <c r="AA190" s="83" t="str">
        <f>IFERROR(VLOOKUP($H$2&amp;"_"&amp;$B190,HELPER,COLUMNS($B$12:AA190),0),"")</f>
        <v/>
      </c>
      <c r="AB190" s="83" t="str">
        <f>IFERROR(VLOOKUP($H$2&amp;"_"&amp;$B190,HELPER,COLUMNS($B$12:AB190),0),"")</f>
        <v/>
      </c>
      <c r="AC190" s="83" t="str">
        <f>IFERROR(VLOOKUP($H$2&amp;"_"&amp;$B190,HELPER,COLUMNS($B$12:AC190),0),"")</f>
        <v/>
      </c>
      <c r="AD190" s="83" t="str">
        <f>IFERROR(VLOOKUP($H$2&amp;"_"&amp;$B190,HELPER,COLUMNS($B$12:AD190),0),"")</f>
        <v/>
      </c>
      <c r="AE190" s="83" t="str">
        <f>IFERROR(VLOOKUP($H$2&amp;"_"&amp;$B190,HELPER,COLUMNS($B$12:AE190),0),"")</f>
        <v/>
      </c>
      <c r="AF190" s="83" t="str">
        <f>IFERROR(VLOOKUP($H$2&amp;"_"&amp;$B190,HELPER,COLUMNS($B$12:AF190),0),"")</f>
        <v/>
      </c>
      <c r="AG190" s="83" t="str">
        <f>IFERROR(VLOOKUP($H$2&amp;"_"&amp;$B190,HELPER,COLUMNS($B$12:AG190),0),"")</f>
        <v/>
      </c>
      <c r="AH190" s="83" t="str">
        <f>IFERROR(VLOOKUP($H$2&amp;"_"&amp;$B190,HELPER,COLUMNS($B$12:AH190),0),"")</f>
        <v/>
      </c>
      <c r="AI190" s="83" t="str">
        <f>IFERROR(VLOOKUP($H$2&amp;"_"&amp;$B190,HELPER,COLUMNS($B$12:AI190),0),"")</f>
        <v/>
      </c>
      <c r="AJ190" s="83" t="str">
        <f>IFERROR(VLOOKUP($H$2&amp;"_"&amp;$B190,HELPER,COLUMNS($B$12:AJ190),0),"")</f>
        <v/>
      </c>
      <c r="AK190" s="83" t="str">
        <f>IFERROR(VLOOKUP($H$2&amp;"_"&amp;$B190,HELPER,COLUMNS($B$12:AK190),0),"")</f>
        <v/>
      </c>
      <c r="AL190" s="83" t="str">
        <f>IFERROR(VLOOKUP($H$2&amp;"_"&amp;$B190,HELPER,COLUMNS($B$12:AL190),0),"")</f>
        <v/>
      </c>
      <c r="AM190" s="83" t="str">
        <f>IFERROR(VLOOKUP($H$2&amp;"_"&amp;$B190,HELPER,COLUMNS($B$12:AM190),0),"")</f>
        <v/>
      </c>
      <c r="AN190" s="83" t="str">
        <f>IFERROR(VLOOKUP($H$2&amp;"_"&amp;$B190,HELPER,COLUMNS($B$12:AN190),0),"")</f>
        <v/>
      </c>
      <c r="AO190" s="83" t="str">
        <f>IFERROR(VLOOKUP($H$2&amp;"_"&amp;$B190,HELPER,COLUMNS($B$12:AO190),0),"")</f>
        <v/>
      </c>
      <c r="AP190" s="83" t="str">
        <f>IFERROR(VLOOKUP($H$2&amp;"_"&amp;$B190,HELPER,COLUMNS($B$12:AP190),0),"")</f>
        <v/>
      </c>
      <c r="AQ190" s="83" t="str">
        <f>IFERROR(VLOOKUP($H$2&amp;"_"&amp;$B190,HELPER,COLUMNS($B$12:AQ190),0),"")</f>
        <v/>
      </c>
      <c r="AR190" s="83" t="str">
        <f>IFERROR(VLOOKUP($H$2&amp;"_"&amp;$B190,HELPER,COLUMNS($B$12:AR190),0),"")</f>
        <v/>
      </c>
      <c r="AS190" s="83" t="str">
        <f>IFERROR(VLOOKUP($H$2&amp;"_"&amp;$B190,HELPER,COLUMNS($B$12:AS190),0),"")</f>
        <v/>
      </c>
      <c r="AT190" s="83" t="str">
        <f>IFERROR(VLOOKUP($H$2&amp;"_"&amp;$B190,HELPER,COLUMNS($B$12:AT190),0),"")</f>
        <v/>
      </c>
      <c r="AU190" s="83" t="str">
        <f>IFERROR(VLOOKUP($H$2&amp;"_"&amp;$B190,HELPER,COLUMNS($B$12:AU190),0),"")</f>
        <v/>
      </c>
      <c r="AV190" s="83" t="str">
        <f>IFERROR(VLOOKUP($H$2&amp;"_"&amp;$B190,HELPER,COLUMNS($B$12:AV190),0),"")</f>
        <v/>
      </c>
      <c r="AW190" s="83" t="str">
        <f>IFERROR(VLOOKUP($H$2&amp;"_"&amp;$B190,HELPER,COLUMNS($B$12:AW190),0),"")</f>
        <v/>
      </c>
      <c r="AX190" s="197" t="str">
        <f t="shared" si="32"/>
        <v/>
      </c>
    </row>
    <row r="191" spans="1:50" x14ac:dyDescent="0.3">
      <c r="A191" s="37">
        <f t="shared" si="31"/>
        <v>0</v>
      </c>
      <c r="B191" s="210">
        <v>180</v>
      </c>
      <c r="C191" s="433" t="str">
        <f t="shared" si="33"/>
        <v/>
      </c>
      <c r="D191" s="279" t="str">
        <f>IFERROR(VLOOKUP($H$2&amp;"_"&amp;$B191,HELPER,COLUMNS($B$12:D191),0),"")</f>
        <v/>
      </c>
      <c r="E191" s="83" t="str">
        <f>IFERROR(VLOOKUP($H$2&amp;"_"&amp;$B191,HELPER,COLUMNS($B$12:E191),0),"")</f>
        <v/>
      </c>
      <c r="F191" s="83" t="str">
        <f>IFERROR(VLOOKUP($H$2&amp;"_"&amp;$B191,HELPER,COLUMNS($B$12:F191),0),"")</f>
        <v/>
      </c>
      <c r="G191" s="83" t="str">
        <f>IFERROR(VLOOKUP($H$2&amp;"_"&amp;$B191,HELPER,COLUMNS($B$12:G191),0),"")</f>
        <v/>
      </c>
      <c r="H191" s="83" t="str">
        <f>IFERROR(VLOOKUP($H$2&amp;"_"&amp;$B191,HELPER,COLUMNS($B$12:H191),0),"")</f>
        <v/>
      </c>
      <c r="I191" s="83" t="str">
        <f>IFERROR(VLOOKUP($H$2&amp;"_"&amp;$B191,HELPER,COLUMNS($B$12:I191),0),"")</f>
        <v/>
      </c>
      <c r="J191" s="83" t="str">
        <f>IFERROR(VLOOKUP($H$2&amp;"_"&amp;$B191,HELPER,COLUMNS($B$12:J191),0),"")</f>
        <v/>
      </c>
      <c r="K191" s="83" t="str">
        <f>IFERROR(VLOOKUP($H$2&amp;"_"&amp;$B191,HELPER,COLUMNS($B$12:K191),0),"")</f>
        <v/>
      </c>
      <c r="L191" s="83" t="str">
        <f>IFERROR(VLOOKUP($H$2&amp;"_"&amp;$B191,HELPER,COLUMNS($B$12:L191),0),"")</f>
        <v/>
      </c>
      <c r="M191" s="83" t="str">
        <f>IFERROR(VLOOKUP($H$2&amp;"_"&amp;$B191,HELPER,COLUMNS($B$12:M191),0),"")</f>
        <v/>
      </c>
      <c r="N191" s="83" t="str">
        <f>IFERROR(VLOOKUP($H$2&amp;"_"&amp;$B191,HELPER,COLUMNS($B$12:N191),0),"")</f>
        <v/>
      </c>
      <c r="O191" s="83" t="str">
        <f>IFERROR(VLOOKUP($H$2&amp;"_"&amp;$B191,HELPER,COLUMNS($B$12:O191),0),"")</f>
        <v/>
      </c>
      <c r="P191" s="83" t="str">
        <f>IFERROR(VLOOKUP($H$2&amp;"_"&amp;$B191,HELPER,COLUMNS($B$12:P191),0),"")</f>
        <v/>
      </c>
      <c r="Q191" s="83" t="str">
        <f>IFERROR(VLOOKUP($H$2&amp;"_"&amp;$B191,HELPER,COLUMNS($B$12:Q191),0),"")</f>
        <v/>
      </c>
      <c r="R191" s="83" t="str">
        <f>IFERROR(VLOOKUP($H$2&amp;"_"&amp;$B191,HELPER,COLUMNS($B$12:R191),0),"")</f>
        <v/>
      </c>
      <c r="S191" s="83" t="str">
        <f>IFERROR(VLOOKUP($H$2&amp;"_"&amp;$B191,HELPER,COLUMNS($B$12:S191),0),"")</f>
        <v/>
      </c>
      <c r="T191" s="83" t="str">
        <f>IFERROR(VLOOKUP($H$2&amp;"_"&amp;$B191,HELPER,COLUMNS($B$12:T191),0),"")</f>
        <v/>
      </c>
      <c r="U191" s="83" t="str">
        <f>IFERROR(VLOOKUP($H$2&amp;"_"&amp;$B191,HELPER,COLUMNS($B$12:U191),0),"")</f>
        <v/>
      </c>
      <c r="V191" s="83" t="str">
        <f>IFERROR(VLOOKUP($H$2&amp;"_"&amp;$B191,HELPER,COLUMNS($B$12:V191),0),"")</f>
        <v/>
      </c>
      <c r="W191" s="83" t="str">
        <f>IFERROR(VLOOKUP($H$2&amp;"_"&amp;$B191,HELPER,COLUMNS($B$12:W191),0),"")</f>
        <v/>
      </c>
      <c r="X191" s="83" t="str">
        <f>IFERROR(VLOOKUP($H$2&amp;"_"&amp;$B191,HELPER,COLUMNS($B$12:X191),0),"")</f>
        <v/>
      </c>
      <c r="Y191" s="83" t="str">
        <f>IFERROR(VLOOKUP($H$2&amp;"_"&amp;$B191,HELPER,COLUMNS($B$12:Y191),0),"")</f>
        <v/>
      </c>
      <c r="Z191" s="83" t="str">
        <f>IFERROR(VLOOKUP($H$2&amp;"_"&amp;$B191,HELPER,COLUMNS($B$12:Z191),0),"")</f>
        <v/>
      </c>
      <c r="AA191" s="83" t="str">
        <f>IFERROR(VLOOKUP($H$2&amp;"_"&amp;$B191,HELPER,COLUMNS($B$12:AA191),0),"")</f>
        <v/>
      </c>
      <c r="AB191" s="83" t="str">
        <f>IFERROR(VLOOKUP($H$2&amp;"_"&amp;$B191,HELPER,COLUMNS($B$12:AB191),0),"")</f>
        <v/>
      </c>
      <c r="AC191" s="83" t="str">
        <f>IFERROR(VLOOKUP($H$2&amp;"_"&amp;$B191,HELPER,COLUMNS($B$12:AC191),0),"")</f>
        <v/>
      </c>
      <c r="AD191" s="83" t="str">
        <f>IFERROR(VLOOKUP($H$2&amp;"_"&amp;$B191,HELPER,COLUMNS($B$12:AD191),0),"")</f>
        <v/>
      </c>
      <c r="AE191" s="83" t="str">
        <f>IFERROR(VLOOKUP($H$2&amp;"_"&amp;$B191,HELPER,COLUMNS($B$12:AE191),0),"")</f>
        <v/>
      </c>
      <c r="AF191" s="83" t="str">
        <f>IFERROR(VLOOKUP($H$2&amp;"_"&amp;$B191,HELPER,COLUMNS($B$12:AF191),0),"")</f>
        <v/>
      </c>
      <c r="AG191" s="83" t="str">
        <f>IFERROR(VLOOKUP($H$2&amp;"_"&amp;$B191,HELPER,COLUMNS($B$12:AG191),0),"")</f>
        <v/>
      </c>
      <c r="AH191" s="83" t="str">
        <f>IFERROR(VLOOKUP($H$2&amp;"_"&amp;$B191,HELPER,COLUMNS($B$12:AH191),0),"")</f>
        <v/>
      </c>
      <c r="AI191" s="83" t="str">
        <f>IFERROR(VLOOKUP($H$2&amp;"_"&amp;$B191,HELPER,COLUMNS($B$12:AI191),0),"")</f>
        <v/>
      </c>
      <c r="AJ191" s="83" t="str">
        <f>IFERROR(VLOOKUP($H$2&amp;"_"&amp;$B191,HELPER,COLUMNS($B$12:AJ191),0),"")</f>
        <v/>
      </c>
      <c r="AK191" s="83" t="str">
        <f>IFERROR(VLOOKUP($H$2&amp;"_"&amp;$B191,HELPER,COLUMNS($B$12:AK191),0),"")</f>
        <v/>
      </c>
      <c r="AL191" s="83" t="str">
        <f>IFERROR(VLOOKUP($H$2&amp;"_"&amp;$B191,HELPER,COLUMNS($B$12:AL191),0),"")</f>
        <v/>
      </c>
      <c r="AM191" s="83" t="str">
        <f>IFERROR(VLOOKUP($H$2&amp;"_"&amp;$B191,HELPER,COLUMNS($B$12:AM191),0),"")</f>
        <v/>
      </c>
      <c r="AN191" s="83" t="str">
        <f>IFERROR(VLOOKUP($H$2&amp;"_"&amp;$B191,HELPER,COLUMNS($B$12:AN191),0),"")</f>
        <v/>
      </c>
      <c r="AO191" s="83" t="str">
        <f>IFERROR(VLOOKUP($H$2&amp;"_"&amp;$B191,HELPER,COLUMNS($B$12:AO191),0),"")</f>
        <v/>
      </c>
      <c r="AP191" s="83" t="str">
        <f>IFERROR(VLOOKUP($H$2&amp;"_"&amp;$B191,HELPER,COLUMNS($B$12:AP191),0),"")</f>
        <v/>
      </c>
      <c r="AQ191" s="83" t="str">
        <f>IFERROR(VLOOKUP($H$2&amp;"_"&amp;$B191,HELPER,COLUMNS($B$12:AQ191),0),"")</f>
        <v/>
      </c>
      <c r="AR191" s="83" t="str">
        <f>IFERROR(VLOOKUP($H$2&amp;"_"&amp;$B191,HELPER,COLUMNS($B$12:AR191),0),"")</f>
        <v/>
      </c>
      <c r="AS191" s="83" t="str">
        <f>IFERROR(VLOOKUP($H$2&amp;"_"&amp;$B191,HELPER,COLUMNS($B$12:AS191),0),"")</f>
        <v/>
      </c>
      <c r="AT191" s="83" t="str">
        <f>IFERROR(VLOOKUP($H$2&amp;"_"&amp;$B191,HELPER,COLUMNS($B$12:AT191),0),"")</f>
        <v/>
      </c>
      <c r="AU191" s="83" t="str">
        <f>IFERROR(VLOOKUP($H$2&amp;"_"&amp;$B191,HELPER,COLUMNS($B$12:AU191),0),"")</f>
        <v/>
      </c>
      <c r="AV191" s="83" t="str">
        <f>IFERROR(VLOOKUP($H$2&amp;"_"&amp;$B191,HELPER,COLUMNS($B$12:AV191),0),"")</f>
        <v/>
      </c>
      <c r="AW191" s="83" t="str">
        <f>IFERROR(VLOOKUP($H$2&amp;"_"&amp;$B191,HELPER,COLUMNS($B$12:AW191),0),"")</f>
        <v/>
      </c>
      <c r="AX191" s="197" t="str">
        <f t="shared" si="32"/>
        <v/>
      </c>
    </row>
    <row r="192" spans="1:50" x14ac:dyDescent="0.3">
      <c r="A192" s="37">
        <f t="shared" si="31"/>
        <v>0</v>
      </c>
      <c r="B192" s="210">
        <v>181</v>
      </c>
      <c r="C192" s="433" t="str">
        <f t="shared" si="33"/>
        <v/>
      </c>
      <c r="D192" s="279" t="str">
        <f>IFERROR(VLOOKUP($H$2&amp;"_"&amp;$B192,HELPER,COLUMNS($B$12:D192),0),"")</f>
        <v/>
      </c>
      <c r="E192" s="83" t="str">
        <f>IFERROR(VLOOKUP($H$2&amp;"_"&amp;$B192,HELPER,COLUMNS($B$12:E192),0),"")</f>
        <v/>
      </c>
      <c r="F192" s="83" t="str">
        <f>IFERROR(VLOOKUP($H$2&amp;"_"&amp;$B192,HELPER,COLUMNS($B$12:F192),0),"")</f>
        <v/>
      </c>
      <c r="G192" s="83" t="str">
        <f>IFERROR(VLOOKUP($H$2&amp;"_"&amp;$B192,HELPER,COLUMNS($B$12:G192),0),"")</f>
        <v/>
      </c>
      <c r="H192" s="83" t="str">
        <f>IFERROR(VLOOKUP($H$2&amp;"_"&amp;$B192,HELPER,COLUMNS($B$12:H192),0),"")</f>
        <v/>
      </c>
      <c r="I192" s="83" t="str">
        <f>IFERROR(VLOOKUP($H$2&amp;"_"&amp;$B192,HELPER,COLUMNS($B$12:I192),0),"")</f>
        <v/>
      </c>
      <c r="J192" s="83" t="str">
        <f>IFERROR(VLOOKUP($H$2&amp;"_"&amp;$B192,HELPER,COLUMNS($B$12:J192),0),"")</f>
        <v/>
      </c>
      <c r="K192" s="83" t="str">
        <f>IFERROR(VLOOKUP($H$2&amp;"_"&amp;$B192,HELPER,COLUMNS($B$12:K192),0),"")</f>
        <v/>
      </c>
      <c r="L192" s="83" t="str">
        <f>IFERROR(VLOOKUP($H$2&amp;"_"&amp;$B192,HELPER,COLUMNS($B$12:L192),0),"")</f>
        <v/>
      </c>
      <c r="M192" s="83" t="str">
        <f>IFERROR(VLOOKUP($H$2&amp;"_"&amp;$B192,HELPER,COLUMNS($B$12:M192),0),"")</f>
        <v/>
      </c>
      <c r="N192" s="83" t="str">
        <f>IFERROR(VLOOKUP($H$2&amp;"_"&amp;$B192,HELPER,COLUMNS($B$12:N192),0),"")</f>
        <v/>
      </c>
      <c r="O192" s="83" t="str">
        <f>IFERROR(VLOOKUP($H$2&amp;"_"&amp;$B192,HELPER,COLUMNS($B$12:O192),0),"")</f>
        <v/>
      </c>
      <c r="P192" s="83" t="str">
        <f>IFERROR(VLOOKUP($H$2&amp;"_"&amp;$B192,HELPER,COLUMNS($B$12:P192),0),"")</f>
        <v/>
      </c>
      <c r="Q192" s="83" t="str">
        <f>IFERROR(VLOOKUP($H$2&amp;"_"&amp;$B192,HELPER,COLUMNS($B$12:Q192),0),"")</f>
        <v/>
      </c>
      <c r="R192" s="83" t="str">
        <f>IFERROR(VLOOKUP($H$2&amp;"_"&amp;$B192,HELPER,COLUMNS($B$12:R192),0),"")</f>
        <v/>
      </c>
      <c r="S192" s="83" t="str">
        <f>IFERROR(VLOOKUP($H$2&amp;"_"&amp;$B192,HELPER,COLUMNS($B$12:S192),0),"")</f>
        <v/>
      </c>
      <c r="T192" s="83" t="str">
        <f>IFERROR(VLOOKUP($H$2&amp;"_"&amp;$B192,HELPER,COLUMNS($B$12:T192),0),"")</f>
        <v/>
      </c>
      <c r="U192" s="83" t="str">
        <f>IFERROR(VLOOKUP($H$2&amp;"_"&amp;$B192,HELPER,COLUMNS($B$12:U192),0),"")</f>
        <v/>
      </c>
      <c r="V192" s="83" t="str">
        <f>IFERROR(VLOOKUP($H$2&amp;"_"&amp;$B192,HELPER,COLUMNS($B$12:V192),0),"")</f>
        <v/>
      </c>
      <c r="W192" s="83" t="str">
        <f>IFERROR(VLOOKUP($H$2&amp;"_"&amp;$B192,HELPER,COLUMNS($B$12:W192),0),"")</f>
        <v/>
      </c>
      <c r="X192" s="83" t="str">
        <f>IFERROR(VLOOKUP($H$2&amp;"_"&amp;$B192,HELPER,COLUMNS($B$12:X192),0),"")</f>
        <v/>
      </c>
      <c r="Y192" s="83" t="str">
        <f>IFERROR(VLOOKUP($H$2&amp;"_"&amp;$B192,HELPER,COLUMNS($B$12:Y192),0),"")</f>
        <v/>
      </c>
      <c r="Z192" s="83" t="str">
        <f>IFERROR(VLOOKUP($H$2&amp;"_"&amp;$B192,HELPER,COLUMNS($B$12:Z192),0),"")</f>
        <v/>
      </c>
      <c r="AA192" s="83" t="str">
        <f>IFERROR(VLOOKUP($H$2&amp;"_"&amp;$B192,HELPER,COLUMNS($B$12:AA192),0),"")</f>
        <v/>
      </c>
      <c r="AB192" s="83" t="str">
        <f>IFERROR(VLOOKUP($H$2&amp;"_"&amp;$B192,HELPER,COLUMNS($B$12:AB192),0),"")</f>
        <v/>
      </c>
      <c r="AC192" s="83" t="str">
        <f>IFERROR(VLOOKUP($H$2&amp;"_"&amp;$B192,HELPER,COLUMNS($B$12:AC192),0),"")</f>
        <v/>
      </c>
      <c r="AD192" s="83" t="str">
        <f>IFERROR(VLOOKUP($H$2&amp;"_"&amp;$B192,HELPER,COLUMNS($B$12:AD192),0),"")</f>
        <v/>
      </c>
      <c r="AE192" s="83" t="str">
        <f>IFERROR(VLOOKUP($H$2&amp;"_"&amp;$B192,HELPER,COLUMNS($B$12:AE192),0),"")</f>
        <v/>
      </c>
      <c r="AF192" s="83" t="str">
        <f>IFERROR(VLOOKUP($H$2&amp;"_"&amp;$B192,HELPER,COLUMNS($B$12:AF192),0),"")</f>
        <v/>
      </c>
      <c r="AG192" s="83" t="str">
        <f>IFERROR(VLOOKUP($H$2&amp;"_"&amp;$B192,HELPER,COLUMNS($B$12:AG192),0),"")</f>
        <v/>
      </c>
      <c r="AH192" s="83" t="str">
        <f>IFERROR(VLOOKUP($H$2&amp;"_"&amp;$B192,HELPER,COLUMNS($B$12:AH192),0),"")</f>
        <v/>
      </c>
      <c r="AI192" s="83" t="str">
        <f>IFERROR(VLOOKUP($H$2&amp;"_"&amp;$B192,HELPER,COLUMNS($B$12:AI192),0),"")</f>
        <v/>
      </c>
      <c r="AJ192" s="83" t="str">
        <f>IFERROR(VLOOKUP($H$2&amp;"_"&amp;$B192,HELPER,COLUMNS($B$12:AJ192),0),"")</f>
        <v/>
      </c>
      <c r="AK192" s="83" t="str">
        <f>IFERROR(VLOOKUP($H$2&amp;"_"&amp;$B192,HELPER,COLUMNS($B$12:AK192),0),"")</f>
        <v/>
      </c>
      <c r="AL192" s="83" t="str">
        <f>IFERROR(VLOOKUP($H$2&amp;"_"&amp;$B192,HELPER,COLUMNS($B$12:AL192),0),"")</f>
        <v/>
      </c>
      <c r="AM192" s="83" t="str">
        <f>IFERROR(VLOOKUP($H$2&amp;"_"&amp;$B192,HELPER,COLUMNS($B$12:AM192),0),"")</f>
        <v/>
      </c>
      <c r="AN192" s="83" t="str">
        <f>IFERROR(VLOOKUP($H$2&amp;"_"&amp;$B192,HELPER,COLUMNS($B$12:AN192),0),"")</f>
        <v/>
      </c>
      <c r="AO192" s="83" t="str">
        <f>IFERROR(VLOOKUP($H$2&amp;"_"&amp;$B192,HELPER,COLUMNS($B$12:AO192),0),"")</f>
        <v/>
      </c>
      <c r="AP192" s="83" t="str">
        <f>IFERROR(VLOOKUP($H$2&amp;"_"&amp;$B192,HELPER,COLUMNS($B$12:AP192),0),"")</f>
        <v/>
      </c>
      <c r="AQ192" s="83" t="str">
        <f>IFERROR(VLOOKUP($H$2&amp;"_"&amp;$B192,HELPER,COLUMNS($B$12:AQ192),0),"")</f>
        <v/>
      </c>
      <c r="AR192" s="83" t="str">
        <f>IFERROR(VLOOKUP($H$2&amp;"_"&amp;$B192,HELPER,COLUMNS($B$12:AR192),0),"")</f>
        <v/>
      </c>
      <c r="AS192" s="83" t="str">
        <f>IFERROR(VLOOKUP($H$2&amp;"_"&amp;$B192,HELPER,COLUMNS($B$12:AS192),0),"")</f>
        <v/>
      </c>
      <c r="AT192" s="83" t="str">
        <f>IFERROR(VLOOKUP($H$2&amp;"_"&amp;$B192,HELPER,COLUMNS($B$12:AT192),0),"")</f>
        <v/>
      </c>
      <c r="AU192" s="83" t="str">
        <f>IFERROR(VLOOKUP($H$2&amp;"_"&amp;$B192,HELPER,COLUMNS($B$12:AU192),0),"")</f>
        <v/>
      </c>
      <c r="AV192" s="83" t="str">
        <f>IFERROR(VLOOKUP($H$2&amp;"_"&amp;$B192,HELPER,COLUMNS($B$12:AV192),0),"")</f>
        <v/>
      </c>
      <c r="AW192" s="83" t="str">
        <f>IFERROR(VLOOKUP($H$2&amp;"_"&amp;$B192,HELPER,COLUMNS($B$12:AW192),0),"")</f>
        <v/>
      </c>
      <c r="AX192" s="197" t="str">
        <f t="shared" si="32"/>
        <v/>
      </c>
    </row>
    <row r="193" spans="1:50" x14ac:dyDescent="0.3">
      <c r="A193" s="37">
        <f t="shared" si="31"/>
        <v>0</v>
      </c>
      <c r="B193" s="210">
        <v>182</v>
      </c>
      <c r="C193" s="433" t="str">
        <f t="shared" si="33"/>
        <v/>
      </c>
      <c r="D193" s="279" t="str">
        <f>IFERROR(VLOOKUP($H$2&amp;"_"&amp;$B193,HELPER,COLUMNS($B$12:D193),0),"")</f>
        <v/>
      </c>
      <c r="E193" s="83" t="str">
        <f>IFERROR(VLOOKUP($H$2&amp;"_"&amp;$B193,HELPER,COLUMNS($B$12:E193),0),"")</f>
        <v/>
      </c>
      <c r="F193" s="83" t="str">
        <f>IFERROR(VLOOKUP($H$2&amp;"_"&amp;$B193,HELPER,COLUMNS($B$12:F193),0),"")</f>
        <v/>
      </c>
      <c r="G193" s="83" t="str">
        <f>IFERROR(VLOOKUP($H$2&amp;"_"&amp;$B193,HELPER,COLUMNS($B$12:G193),0),"")</f>
        <v/>
      </c>
      <c r="H193" s="83" t="str">
        <f>IFERROR(VLOOKUP($H$2&amp;"_"&amp;$B193,HELPER,COLUMNS($B$12:H193),0),"")</f>
        <v/>
      </c>
      <c r="I193" s="83" t="str">
        <f>IFERROR(VLOOKUP($H$2&amp;"_"&amp;$B193,HELPER,COLUMNS($B$12:I193),0),"")</f>
        <v/>
      </c>
      <c r="J193" s="83" t="str">
        <f>IFERROR(VLOOKUP($H$2&amp;"_"&amp;$B193,HELPER,COLUMNS($B$12:J193),0),"")</f>
        <v/>
      </c>
      <c r="K193" s="83" t="str">
        <f>IFERROR(VLOOKUP($H$2&amp;"_"&amp;$B193,HELPER,COLUMNS($B$12:K193),0),"")</f>
        <v/>
      </c>
      <c r="L193" s="83" t="str">
        <f>IFERROR(VLOOKUP($H$2&amp;"_"&amp;$B193,HELPER,COLUMNS($B$12:L193),0),"")</f>
        <v/>
      </c>
      <c r="M193" s="83" t="str">
        <f>IFERROR(VLOOKUP($H$2&amp;"_"&amp;$B193,HELPER,COLUMNS($B$12:M193),0),"")</f>
        <v/>
      </c>
      <c r="N193" s="83" t="str">
        <f>IFERROR(VLOOKUP($H$2&amp;"_"&amp;$B193,HELPER,COLUMNS($B$12:N193),0),"")</f>
        <v/>
      </c>
      <c r="O193" s="83" t="str">
        <f>IFERROR(VLOOKUP($H$2&amp;"_"&amp;$B193,HELPER,COLUMNS($B$12:O193),0),"")</f>
        <v/>
      </c>
      <c r="P193" s="83" t="str">
        <f>IFERROR(VLOOKUP($H$2&amp;"_"&amp;$B193,HELPER,COLUMNS($B$12:P193),0),"")</f>
        <v/>
      </c>
      <c r="Q193" s="83" t="str">
        <f>IFERROR(VLOOKUP($H$2&amp;"_"&amp;$B193,HELPER,COLUMNS($B$12:Q193),0),"")</f>
        <v/>
      </c>
      <c r="R193" s="83" t="str">
        <f>IFERROR(VLOOKUP($H$2&amp;"_"&amp;$B193,HELPER,COLUMNS($B$12:R193),0),"")</f>
        <v/>
      </c>
      <c r="S193" s="83" t="str">
        <f>IFERROR(VLOOKUP($H$2&amp;"_"&amp;$B193,HELPER,COLUMNS($B$12:S193),0),"")</f>
        <v/>
      </c>
      <c r="T193" s="83" t="str">
        <f>IFERROR(VLOOKUP($H$2&amp;"_"&amp;$B193,HELPER,COLUMNS($B$12:T193),0),"")</f>
        <v/>
      </c>
      <c r="U193" s="83" t="str">
        <f>IFERROR(VLOOKUP($H$2&amp;"_"&amp;$B193,HELPER,COLUMNS($B$12:U193),0),"")</f>
        <v/>
      </c>
      <c r="V193" s="83" t="str">
        <f>IFERROR(VLOOKUP($H$2&amp;"_"&amp;$B193,HELPER,COLUMNS($B$12:V193),0),"")</f>
        <v/>
      </c>
      <c r="W193" s="83" t="str">
        <f>IFERROR(VLOOKUP($H$2&amp;"_"&amp;$B193,HELPER,COLUMNS($B$12:W193),0),"")</f>
        <v/>
      </c>
      <c r="X193" s="83" t="str">
        <f>IFERROR(VLOOKUP($H$2&amp;"_"&amp;$B193,HELPER,COLUMNS($B$12:X193),0),"")</f>
        <v/>
      </c>
      <c r="Y193" s="83" t="str">
        <f>IFERROR(VLOOKUP($H$2&amp;"_"&amp;$B193,HELPER,COLUMNS($B$12:Y193),0),"")</f>
        <v/>
      </c>
      <c r="Z193" s="83" t="str">
        <f>IFERROR(VLOOKUP($H$2&amp;"_"&amp;$B193,HELPER,COLUMNS($B$12:Z193),0),"")</f>
        <v/>
      </c>
      <c r="AA193" s="83" t="str">
        <f>IFERROR(VLOOKUP($H$2&amp;"_"&amp;$B193,HELPER,COLUMNS($B$12:AA193),0),"")</f>
        <v/>
      </c>
      <c r="AB193" s="83" t="str">
        <f>IFERROR(VLOOKUP($H$2&amp;"_"&amp;$B193,HELPER,COLUMNS($B$12:AB193),0),"")</f>
        <v/>
      </c>
      <c r="AC193" s="83" t="str">
        <f>IFERROR(VLOOKUP($H$2&amp;"_"&amp;$B193,HELPER,COLUMNS($B$12:AC193),0),"")</f>
        <v/>
      </c>
      <c r="AD193" s="83" t="str">
        <f>IFERROR(VLOOKUP($H$2&amp;"_"&amp;$B193,HELPER,COLUMNS($B$12:AD193),0),"")</f>
        <v/>
      </c>
      <c r="AE193" s="83" t="str">
        <f>IFERROR(VLOOKUP($H$2&amp;"_"&amp;$B193,HELPER,COLUMNS($B$12:AE193),0),"")</f>
        <v/>
      </c>
      <c r="AF193" s="83" t="str">
        <f>IFERROR(VLOOKUP($H$2&amp;"_"&amp;$B193,HELPER,COLUMNS($B$12:AF193),0),"")</f>
        <v/>
      </c>
      <c r="AG193" s="83" t="str">
        <f>IFERROR(VLOOKUP($H$2&amp;"_"&amp;$B193,HELPER,COLUMNS($B$12:AG193),0),"")</f>
        <v/>
      </c>
      <c r="AH193" s="83" t="str">
        <f>IFERROR(VLOOKUP($H$2&amp;"_"&amp;$B193,HELPER,COLUMNS($B$12:AH193),0),"")</f>
        <v/>
      </c>
      <c r="AI193" s="83" t="str">
        <f>IFERROR(VLOOKUP($H$2&amp;"_"&amp;$B193,HELPER,COLUMNS($B$12:AI193),0),"")</f>
        <v/>
      </c>
      <c r="AJ193" s="83" t="str">
        <f>IFERROR(VLOOKUP($H$2&amp;"_"&amp;$B193,HELPER,COLUMNS($B$12:AJ193),0),"")</f>
        <v/>
      </c>
      <c r="AK193" s="83" t="str">
        <f>IFERROR(VLOOKUP($H$2&amp;"_"&amp;$B193,HELPER,COLUMNS($B$12:AK193),0),"")</f>
        <v/>
      </c>
      <c r="AL193" s="83" t="str">
        <f>IFERROR(VLOOKUP($H$2&amp;"_"&amp;$B193,HELPER,COLUMNS($B$12:AL193),0),"")</f>
        <v/>
      </c>
      <c r="AM193" s="83" t="str">
        <f>IFERROR(VLOOKUP($H$2&amp;"_"&amp;$B193,HELPER,COLUMNS($B$12:AM193),0),"")</f>
        <v/>
      </c>
      <c r="AN193" s="83" t="str">
        <f>IFERROR(VLOOKUP($H$2&amp;"_"&amp;$B193,HELPER,COLUMNS($B$12:AN193),0),"")</f>
        <v/>
      </c>
      <c r="AO193" s="83" t="str">
        <f>IFERROR(VLOOKUP($H$2&amp;"_"&amp;$B193,HELPER,COLUMNS($B$12:AO193),0),"")</f>
        <v/>
      </c>
      <c r="AP193" s="83" t="str">
        <f>IFERROR(VLOOKUP($H$2&amp;"_"&amp;$B193,HELPER,COLUMNS($B$12:AP193),0),"")</f>
        <v/>
      </c>
      <c r="AQ193" s="83" t="str">
        <f>IFERROR(VLOOKUP($H$2&amp;"_"&amp;$B193,HELPER,COLUMNS($B$12:AQ193),0),"")</f>
        <v/>
      </c>
      <c r="AR193" s="83" t="str">
        <f>IFERROR(VLOOKUP($H$2&amp;"_"&amp;$B193,HELPER,COLUMNS($B$12:AR193),0),"")</f>
        <v/>
      </c>
      <c r="AS193" s="83" t="str">
        <f>IFERROR(VLOOKUP($H$2&amp;"_"&amp;$B193,HELPER,COLUMNS($B$12:AS193),0),"")</f>
        <v/>
      </c>
      <c r="AT193" s="83" t="str">
        <f>IFERROR(VLOOKUP($H$2&amp;"_"&amp;$B193,HELPER,COLUMNS($B$12:AT193),0),"")</f>
        <v/>
      </c>
      <c r="AU193" s="83" t="str">
        <f>IFERROR(VLOOKUP($H$2&amp;"_"&amp;$B193,HELPER,COLUMNS($B$12:AU193),0),"")</f>
        <v/>
      </c>
      <c r="AV193" s="83" t="str">
        <f>IFERROR(VLOOKUP($H$2&amp;"_"&amp;$B193,HELPER,COLUMNS($B$12:AV193),0),"")</f>
        <v/>
      </c>
      <c r="AW193" s="83" t="str">
        <f>IFERROR(VLOOKUP($H$2&amp;"_"&amp;$B193,HELPER,COLUMNS($B$12:AW193),0),"")</f>
        <v/>
      </c>
      <c r="AX193" s="197" t="str">
        <f t="shared" si="32"/>
        <v/>
      </c>
    </row>
    <row r="194" spans="1:50" x14ac:dyDescent="0.3">
      <c r="A194" s="37">
        <f t="shared" si="31"/>
        <v>0</v>
      </c>
      <c r="B194" s="210">
        <v>183</v>
      </c>
      <c r="C194" s="433" t="str">
        <f t="shared" si="33"/>
        <v/>
      </c>
      <c r="D194" s="279" t="str">
        <f>IFERROR(VLOOKUP($H$2&amp;"_"&amp;$B194,HELPER,COLUMNS($B$12:D194),0),"")</f>
        <v/>
      </c>
      <c r="E194" s="83" t="str">
        <f>IFERROR(VLOOKUP($H$2&amp;"_"&amp;$B194,HELPER,COLUMNS($B$12:E194),0),"")</f>
        <v/>
      </c>
      <c r="F194" s="83" t="str">
        <f>IFERROR(VLOOKUP($H$2&amp;"_"&amp;$B194,HELPER,COLUMNS($B$12:F194),0),"")</f>
        <v/>
      </c>
      <c r="G194" s="83" t="str">
        <f>IFERROR(VLOOKUP($H$2&amp;"_"&amp;$B194,HELPER,COLUMNS($B$12:G194),0),"")</f>
        <v/>
      </c>
      <c r="H194" s="83" t="str">
        <f>IFERROR(VLOOKUP($H$2&amp;"_"&amp;$B194,HELPER,COLUMNS($B$12:H194),0),"")</f>
        <v/>
      </c>
      <c r="I194" s="83" t="str">
        <f>IFERROR(VLOOKUP($H$2&amp;"_"&amp;$B194,HELPER,COLUMNS($B$12:I194),0),"")</f>
        <v/>
      </c>
      <c r="J194" s="83" t="str">
        <f>IFERROR(VLOOKUP($H$2&amp;"_"&amp;$B194,HELPER,COLUMNS($B$12:J194),0),"")</f>
        <v/>
      </c>
      <c r="K194" s="83" t="str">
        <f>IFERROR(VLOOKUP($H$2&amp;"_"&amp;$B194,HELPER,COLUMNS($B$12:K194),0),"")</f>
        <v/>
      </c>
      <c r="L194" s="83" t="str">
        <f>IFERROR(VLOOKUP($H$2&amp;"_"&amp;$B194,HELPER,COLUMNS($B$12:L194),0),"")</f>
        <v/>
      </c>
      <c r="M194" s="83" t="str">
        <f>IFERROR(VLOOKUP($H$2&amp;"_"&amp;$B194,HELPER,COLUMNS($B$12:M194),0),"")</f>
        <v/>
      </c>
      <c r="N194" s="83" t="str">
        <f>IFERROR(VLOOKUP($H$2&amp;"_"&amp;$B194,HELPER,COLUMNS($B$12:N194),0),"")</f>
        <v/>
      </c>
      <c r="O194" s="83" t="str">
        <f>IFERROR(VLOOKUP($H$2&amp;"_"&amp;$B194,HELPER,COLUMNS($B$12:O194),0),"")</f>
        <v/>
      </c>
      <c r="P194" s="83" t="str">
        <f>IFERROR(VLOOKUP($H$2&amp;"_"&amp;$B194,HELPER,COLUMNS($B$12:P194),0),"")</f>
        <v/>
      </c>
      <c r="Q194" s="83" t="str">
        <f>IFERROR(VLOOKUP($H$2&amp;"_"&amp;$B194,HELPER,COLUMNS($B$12:Q194),0),"")</f>
        <v/>
      </c>
      <c r="R194" s="83" t="str">
        <f>IFERROR(VLOOKUP($H$2&amp;"_"&amp;$B194,HELPER,COLUMNS($B$12:R194),0),"")</f>
        <v/>
      </c>
      <c r="S194" s="83" t="str">
        <f>IFERROR(VLOOKUP($H$2&amp;"_"&amp;$B194,HELPER,COLUMNS($B$12:S194),0),"")</f>
        <v/>
      </c>
      <c r="T194" s="83" t="str">
        <f>IFERROR(VLOOKUP($H$2&amp;"_"&amp;$B194,HELPER,COLUMNS($B$12:T194),0),"")</f>
        <v/>
      </c>
      <c r="U194" s="83" t="str">
        <f>IFERROR(VLOOKUP($H$2&amp;"_"&amp;$B194,HELPER,COLUMNS($B$12:U194),0),"")</f>
        <v/>
      </c>
      <c r="V194" s="83" t="str">
        <f>IFERROR(VLOOKUP($H$2&amp;"_"&amp;$B194,HELPER,COLUMNS($B$12:V194),0),"")</f>
        <v/>
      </c>
      <c r="W194" s="83" t="str">
        <f>IFERROR(VLOOKUP($H$2&amp;"_"&amp;$B194,HELPER,COLUMNS($B$12:W194),0),"")</f>
        <v/>
      </c>
      <c r="X194" s="83" t="str">
        <f>IFERROR(VLOOKUP($H$2&amp;"_"&amp;$B194,HELPER,COLUMNS($B$12:X194),0),"")</f>
        <v/>
      </c>
      <c r="Y194" s="83" t="str">
        <f>IFERROR(VLOOKUP($H$2&amp;"_"&amp;$B194,HELPER,COLUMNS($B$12:Y194),0),"")</f>
        <v/>
      </c>
      <c r="Z194" s="83" t="str">
        <f>IFERROR(VLOOKUP($H$2&amp;"_"&amp;$B194,HELPER,COLUMNS($B$12:Z194),0),"")</f>
        <v/>
      </c>
      <c r="AA194" s="83" t="str">
        <f>IFERROR(VLOOKUP($H$2&amp;"_"&amp;$B194,HELPER,COLUMNS($B$12:AA194),0),"")</f>
        <v/>
      </c>
      <c r="AB194" s="83" t="str">
        <f>IFERROR(VLOOKUP($H$2&amp;"_"&amp;$B194,HELPER,COLUMNS($B$12:AB194),0),"")</f>
        <v/>
      </c>
      <c r="AC194" s="83" t="str">
        <f>IFERROR(VLOOKUP($H$2&amp;"_"&amp;$B194,HELPER,COLUMNS($B$12:AC194),0),"")</f>
        <v/>
      </c>
      <c r="AD194" s="83" t="str">
        <f>IFERROR(VLOOKUP($H$2&amp;"_"&amp;$B194,HELPER,COLUMNS($B$12:AD194),0),"")</f>
        <v/>
      </c>
      <c r="AE194" s="83" t="str">
        <f>IFERROR(VLOOKUP($H$2&amp;"_"&amp;$B194,HELPER,COLUMNS($B$12:AE194),0),"")</f>
        <v/>
      </c>
      <c r="AF194" s="83" t="str">
        <f>IFERROR(VLOOKUP($H$2&amp;"_"&amp;$B194,HELPER,COLUMNS($B$12:AF194),0),"")</f>
        <v/>
      </c>
      <c r="AG194" s="83" t="str">
        <f>IFERROR(VLOOKUP($H$2&amp;"_"&amp;$B194,HELPER,COLUMNS($B$12:AG194),0),"")</f>
        <v/>
      </c>
      <c r="AH194" s="83" t="str">
        <f>IFERROR(VLOOKUP($H$2&amp;"_"&amp;$B194,HELPER,COLUMNS($B$12:AH194),0),"")</f>
        <v/>
      </c>
      <c r="AI194" s="83" t="str">
        <f>IFERROR(VLOOKUP($H$2&amp;"_"&amp;$B194,HELPER,COLUMNS($B$12:AI194),0),"")</f>
        <v/>
      </c>
      <c r="AJ194" s="83" t="str">
        <f>IFERROR(VLOOKUP($H$2&amp;"_"&amp;$B194,HELPER,COLUMNS($B$12:AJ194),0),"")</f>
        <v/>
      </c>
      <c r="AK194" s="83" t="str">
        <f>IFERROR(VLOOKUP($H$2&amp;"_"&amp;$B194,HELPER,COLUMNS($B$12:AK194),0),"")</f>
        <v/>
      </c>
      <c r="AL194" s="83" t="str">
        <f>IFERROR(VLOOKUP($H$2&amp;"_"&amp;$B194,HELPER,COLUMNS($B$12:AL194),0),"")</f>
        <v/>
      </c>
      <c r="AM194" s="83" t="str">
        <f>IFERROR(VLOOKUP($H$2&amp;"_"&amp;$B194,HELPER,COLUMNS($B$12:AM194),0),"")</f>
        <v/>
      </c>
      <c r="AN194" s="83" t="str">
        <f>IFERROR(VLOOKUP($H$2&amp;"_"&amp;$B194,HELPER,COLUMNS($B$12:AN194),0),"")</f>
        <v/>
      </c>
      <c r="AO194" s="83" t="str">
        <f>IFERROR(VLOOKUP($H$2&amp;"_"&amp;$B194,HELPER,COLUMNS($B$12:AO194),0),"")</f>
        <v/>
      </c>
      <c r="AP194" s="83" t="str">
        <f>IFERROR(VLOOKUP($H$2&amp;"_"&amp;$B194,HELPER,COLUMNS($B$12:AP194),0),"")</f>
        <v/>
      </c>
      <c r="AQ194" s="83" t="str">
        <f>IFERROR(VLOOKUP($H$2&amp;"_"&amp;$B194,HELPER,COLUMNS($B$12:AQ194),0),"")</f>
        <v/>
      </c>
      <c r="AR194" s="83" t="str">
        <f>IFERROR(VLOOKUP($H$2&amp;"_"&amp;$B194,HELPER,COLUMNS($B$12:AR194),0),"")</f>
        <v/>
      </c>
      <c r="AS194" s="83" t="str">
        <f>IFERROR(VLOOKUP($H$2&amp;"_"&amp;$B194,HELPER,COLUMNS($B$12:AS194),0),"")</f>
        <v/>
      </c>
      <c r="AT194" s="83" t="str">
        <f>IFERROR(VLOOKUP($H$2&amp;"_"&amp;$B194,HELPER,COLUMNS($B$12:AT194),0),"")</f>
        <v/>
      </c>
      <c r="AU194" s="83" t="str">
        <f>IFERROR(VLOOKUP($H$2&amp;"_"&amp;$B194,HELPER,COLUMNS($B$12:AU194),0),"")</f>
        <v/>
      </c>
      <c r="AV194" s="83" t="str">
        <f>IFERROR(VLOOKUP($H$2&amp;"_"&amp;$B194,HELPER,COLUMNS($B$12:AV194),0),"")</f>
        <v/>
      </c>
      <c r="AW194" s="83" t="str">
        <f>IFERROR(VLOOKUP($H$2&amp;"_"&amp;$B194,HELPER,COLUMNS($B$12:AW194),0),"")</f>
        <v/>
      </c>
      <c r="AX194" s="197" t="str">
        <f t="shared" si="32"/>
        <v/>
      </c>
    </row>
    <row r="195" spans="1:50" x14ac:dyDescent="0.3">
      <c r="A195" s="37">
        <f t="shared" si="31"/>
        <v>0</v>
      </c>
      <c r="B195" s="210">
        <v>184</v>
      </c>
      <c r="C195" s="433" t="str">
        <f t="shared" si="33"/>
        <v/>
      </c>
      <c r="D195" s="279" t="str">
        <f>IFERROR(VLOOKUP($H$2&amp;"_"&amp;$B195,HELPER,COLUMNS($B$12:D195),0),"")</f>
        <v/>
      </c>
      <c r="E195" s="83" t="str">
        <f>IFERROR(VLOOKUP($H$2&amp;"_"&amp;$B195,HELPER,COLUMNS($B$12:E195),0),"")</f>
        <v/>
      </c>
      <c r="F195" s="83" t="str">
        <f>IFERROR(VLOOKUP($H$2&amp;"_"&amp;$B195,HELPER,COLUMNS($B$12:F195),0),"")</f>
        <v/>
      </c>
      <c r="G195" s="83" t="str">
        <f>IFERROR(VLOOKUP($H$2&amp;"_"&amp;$B195,HELPER,COLUMNS($B$12:G195),0),"")</f>
        <v/>
      </c>
      <c r="H195" s="83" t="str">
        <f>IFERROR(VLOOKUP($H$2&amp;"_"&amp;$B195,HELPER,COLUMNS($B$12:H195),0),"")</f>
        <v/>
      </c>
      <c r="I195" s="83" t="str">
        <f>IFERROR(VLOOKUP($H$2&amp;"_"&amp;$B195,HELPER,COLUMNS($B$12:I195),0),"")</f>
        <v/>
      </c>
      <c r="J195" s="83" t="str">
        <f>IFERROR(VLOOKUP($H$2&amp;"_"&amp;$B195,HELPER,COLUMNS($B$12:J195),0),"")</f>
        <v/>
      </c>
      <c r="K195" s="83" t="str">
        <f>IFERROR(VLOOKUP($H$2&amp;"_"&amp;$B195,HELPER,COLUMNS($B$12:K195),0),"")</f>
        <v/>
      </c>
      <c r="L195" s="83" t="str">
        <f>IFERROR(VLOOKUP($H$2&amp;"_"&amp;$B195,HELPER,COLUMNS($B$12:L195),0),"")</f>
        <v/>
      </c>
      <c r="M195" s="83" t="str">
        <f>IFERROR(VLOOKUP($H$2&amp;"_"&amp;$B195,HELPER,COLUMNS($B$12:M195),0),"")</f>
        <v/>
      </c>
      <c r="N195" s="83" t="str">
        <f>IFERROR(VLOOKUP($H$2&amp;"_"&amp;$B195,HELPER,COLUMNS($B$12:N195),0),"")</f>
        <v/>
      </c>
      <c r="O195" s="83" t="str">
        <f>IFERROR(VLOOKUP($H$2&amp;"_"&amp;$B195,HELPER,COLUMNS($B$12:O195),0),"")</f>
        <v/>
      </c>
      <c r="P195" s="83" t="str">
        <f>IFERROR(VLOOKUP($H$2&amp;"_"&amp;$B195,HELPER,COLUMNS($B$12:P195),0),"")</f>
        <v/>
      </c>
      <c r="Q195" s="83" t="str">
        <f>IFERROR(VLOOKUP($H$2&amp;"_"&amp;$B195,HELPER,COLUMNS($B$12:Q195),0),"")</f>
        <v/>
      </c>
      <c r="R195" s="83" t="str">
        <f>IFERROR(VLOOKUP($H$2&amp;"_"&amp;$B195,HELPER,COLUMNS($B$12:R195),0),"")</f>
        <v/>
      </c>
      <c r="S195" s="83" t="str">
        <f>IFERROR(VLOOKUP($H$2&amp;"_"&amp;$B195,HELPER,COLUMNS($B$12:S195),0),"")</f>
        <v/>
      </c>
      <c r="T195" s="83" t="str">
        <f>IFERROR(VLOOKUP($H$2&amp;"_"&amp;$B195,HELPER,COLUMNS($B$12:T195),0),"")</f>
        <v/>
      </c>
      <c r="U195" s="83" t="str">
        <f>IFERROR(VLOOKUP($H$2&amp;"_"&amp;$B195,HELPER,COLUMNS($B$12:U195),0),"")</f>
        <v/>
      </c>
      <c r="V195" s="83" t="str">
        <f>IFERROR(VLOOKUP($H$2&amp;"_"&amp;$B195,HELPER,COLUMNS($B$12:V195),0),"")</f>
        <v/>
      </c>
      <c r="W195" s="83" t="str">
        <f>IFERROR(VLOOKUP($H$2&amp;"_"&amp;$B195,HELPER,COLUMNS($B$12:W195),0),"")</f>
        <v/>
      </c>
      <c r="X195" s="83" t="str">
        <f>IFERROR(VLOOKUP($H$2&amp;"_"&amp;$B195,HELPER,COLUMNS($B$12:X195),0),"")</f>
        <v/>
      </c>
      <c r="Y195" s="83" t="str">
        <f>IFERROR(VLOOKUP($H$2&amp;"_"&amp;$B195,HELPER,COLUMNS($B$12:Y195),0),"")</f>
        <v/>
      </c>
      <c r="Z195" s="83" t="str">
        <f>IFERROR(VLOOKUP($H$2&amp;"_"&amp;$B195,HELPER,COLUMNS($B$12:Z195),0),"")</f>
        <v/>
      </c>
      <c r="AA195" s="83" t="str">
        <f>IFERROR(VLOOKUP($H$2&amp;"_"&amp;$B195,HELPER,COLUMNS($B$12:AA195),0),"")</f>
        <v/>
      </c>
      <c r="AB195" s="83" t="str">
        <f>IFERROR(VLOOKUP($H$2&amp;"_"&amp;$B195,HELPER,COLUMNS($B$12:AB195),0),"")</f>
        <v/>
      </c>
      <c r="AC195" s="83" t="str">
        <f>IFERROR(VLOOKUP($H$2&amp;"_"&amp;$B195,HELPER,COLUMNS($B$12:AC195),0),"")</f>
        <v/>
      </c>
      <c r="AD195" s="83" t="str">
        <f>IFERROR(VLOOKUP($H$2&amp;"_"&amp;$B195,HELPER,COLUMNS($B$12:AD195),0),"")</f>
        <v/>
      </c>
      <c r="AE195" s="83" t="str">
        <f>IFERROR(VLOOKUP($H$2&amp;"_"&amp;$B195,HELPER,COLUMNS($B$12:AE195),0),"")</f>
        <v/>
      </c>
      <c r="AF195" s="83" t="str">
        <f>IFERROR(VLOOKUP($H$2&amp;"_"&amp;$B195,HELPER,COLUMNS($B$12:AF195),0),"")</f>
        <v/>
      </c>
      <c r="AG195" s="83" t="str">
        <f>IFERROR(VLOOKUP($H$2&amp;"_"&amp;$B195,HELPER,COLUMNS($B$12:AG195),0),"")</f>
        <v/>
      </c>
      <c r="AH195" s="83" t="str">
        <f>IFERROR(VLOOKUP($H$2&amp;"_"&amp;$B195,HELPER,COLUMNS($B$12:AH195),0),"")</f>
        <v/>
      </c>
      <c r="AI195" s="83" t="str">
        <f>IFERROR(VLOOKUP($H$2&amp;"_"&amp;$B195,HELPER,COLUMNS($B$12:AI195),0),"")</f>
        <v/>
      </c>
      <c r="AJ195" s="83" t="str">
        <f>IFERROR(VLOOKUP($H$2&amp;"_"&amp;$B195,HELPER,COLUMNS($B$12:AJ195),0),"")</f>
        <v/>
      </c>
      <c r="AK195" s="83" t="str">
        <f>IFERROR(VLOOKUP($H$2&amp;"_"&amp;$B195,HELPER,COLUMNS($B$12:AK195),0),"")</f>
        <v/>
      </c>
      <c r="AL195" s="83" t="str">
        <f>IFERROR(VLOOKUP($H$2&amp;"_"&amp;$B195,HELPER,COLUMNS($B$12:AL195),0),"")</f>
        <v/>
      </c>
      <c r="AM195" s="83" t="str">
        <f>IFERROR(VLOOKUP($H$2&amp;"_"&amp;$B195,HELPER,COLUMNS($B$12:AM195),0),"")</f>
        <v/>
      </c>
      <c r="AN195" s="83" t="str">
        <f>IFERROR(VLOOKUP($H$2&amp;"_"&amp;$B195,HELPER,COLUMNS($B$12:AN195),0),"")</f>
        <v/>
      </c>
      <c r="AO195" s="83" t="str">
        <f>IFERROR(VLOOKUP($H$2&amp;"_"&amp;$B195,HELPER,COLUMNS($B$12:AO195),0),"")</f>
        <v/>
      </c>
      <c r="AP195" s="83" t="str">
        <f>IFERROR(VLOOKUP($H$2&amp;"_"&amp;$B195,HELPER,COLUMNS($B$12:AP195),0),"")</f>
        <v/>
      </c>
      <c r="AQ195" s="83" t="str">
        <f>IFERROR(VLOOKUP($H$2&amp;"_"&amp;$B195,HELPER,COLUMNS($B$12:AQ195),0),"")</f>
        <v/>
      </c>
      <c r="AR195" s="83" t="str">
        <f>IFERROR(VLOOKUP($H$2&amp;"_"&amp;$B195,HELPER,COLUMNS($B$12:AR195),0),"")</f>
        <v/>
      </c>
      <c r="AS195" s="83" t="str">
        <f>IFERROR(VLOOKUP($H$2&amp;"_"&amp;$B195,HELPER,COLUMNS($B$12:AS195),0),"")</f>
        <v/>
      </c>
      <c r="AT195" s="83" t="str">
        <f>IFERROR(VLOOKUP($H$2&amp;"_"&amp;$B195,HELPER,COLUMNS($B$12:AT195),0),"")</f>
        <v/>
      </c>
      <c r="AU195" s="83" t="str">
        <f>IFERROR(VLOOKUP($H$2&amp;"_"&amp;$B195,HELPER,COLUMNS($B$12:AU195),0),"")</f>
        <v/>
      </c>
      <c r="AV195" s="83" t="str">
        <f>IFERROR(VLOOKUP($H$2&amp;"_"&amp;$B195,HELPER,COLUMNS($B$12:AV195),0),"")</f>
        <v/>
      </c>
      <c r="AW195" s="83" t="str">
        <f>IFERROR(VLOOKUP($H$2&amp;"_"&amp;$B195,HELPER,COLUMNS($B$12:AW195),0),"")</f>
        <v/>
      </c>
      <c r="AX195" s="197" t="str">
        <f t="shared" si="32"/>
        <v/>
      </c>
    </row>
    <row r="196" spans="1:50" x14ac:dyDescent="0.3">
      <c r="A196" s="37">
        <f t="shared" si="31"/>
        <v>0</v>
      </c>
      <c r="B196" s="210">
        <v>185</v>
      </c>
      <c r="C196" s="433" t="str">
        <f t="shared" si="33"/>
        <v/>
      </c>
      <c r="D196" s="279" t="str">
        <f>IFERROR(VLOOKUP($H$2&amp;"_"&amp;$B196,HELPER,COLUMNS($B$12:D196),0),"")</f>
        <v/>
      </c>
      <c r="E196" s="83" t="str">
        <f>IFERROR(VLOOKUP($H$2&amp;"_"&amp;$B196,HELPER,COLUMNS($B$12:E196),0),"")</f>
        <v/>
      </c>
      <c r="F196" s="83" t="str">
        <f>IFERROR(VLOOKUP($H$2&amp;"_"&amp;$B196,HELPER,COLUMNS($B$12:F196),0),"")</f>
        <v/>
      </c>
      <c r="G196" s="83" t="str">
        <f>IFERROR(VLOOKUP($H$2&amp;"_"&amp;$B196,HELPER,COLUMNS($B$12:G196),0),"")</f>
        <v/>
      </c>
      <c r="H196" s="83" t="str">
        <f>IFERROR(VLOOKUP($H$2&amp;"_"&amp;$B196,HELPER,COLUMNS($B$12:H196),0),"")</f>
        <v/>
      </c>
      <c r="I196" s="83" t="str">
        <f>IFERROR(VLOOKUP($H$2&amp;"_"&amp;$B196,HELPER,COLUMNS($B$12:I196),0),"")</f>
        <v/>
      </c>
      <c r="J196" s="83" t="str">
        <f>IFERROR(VLOOKUP($H$2&amp;"_"&amp;$B196,HELPER,COLUMNS($B$12:J196),0),"")</f>
        <v/>
      </c>
      <c r="K196" s="83" t="str">
        <f>IFERROR(VLOOKUP($H$2&amp;"_"&amp;$B196,HELPER,COLUMNS($B$12:K196),0),"")</f>
        <v/>
      </c>
      <c r="L196" s="83" t="str">
        <f>IFERROR(VLOOKUP($H$2&amp;"_"&amp;$B196,HELPER,COLUMNS($B$12:L196),0),"")</f>
        <v/>
      </c>
      <c r="M196" s="83" t="str">
        <f>IFERROR(VLOOKUP($H$2&amp;"_"&amp;$B196,HELPER,COLUMNS($B$12:M196),0),"")</f>
        <v/>
      </c>
      <c r="N196" s="83" t="str">
        <f>IFERROR(VLOOKUP($H$2&amp;"_"&amp;$B196,HELPER,COLUMNS($B$12:N196),0),"")</f>
        <v/>
      </c>
      <c r="O196" s="83" t="str">
        <f>IFERROR(VLOOKUP($H$2&amp;"_"&amp;$B196,HELPER,COLUMNS($B$12:O196),0),"")</f>
        <v/>
      </c>
      <c r="P196" s="83" t="str">
        <f>IFERROR(VLOOKUP($H$2&amp;"_"&amp;$B196,HELPER,COLUMNS($B$12:P196),0),"")</f>
        <v/>
      </c>
      <c r="Q196" s="83" t="str">
        <f>IFERROR(VLOOKUP($H$2&amp;"_"&amp;$B196,HELPER,COLUMNS($B$12:Q196),0),"")</f>
        <v/>
      </c>
      <c r="R196" s="83" t="str">
        <f>IFERROR(VLOOKUP($H$2&amp;"_"&amp;$B196,HELPER,COLUMNS($B$12:R196),0),"")</f>
        <v/>
      </c>
      <c r="S196" s="83" t="str">
        <f>IFERROR(VLOOKUP($H$2&amp;"_"&amp;$B196,HELPER,COLUMNS($B$12:S196),0),"")</f>
        <v/>
      </c>
      <c r="T196" s="83" t="str">
        <f>IFERROR(VLOOKUP($H$2&amp;"_"&amp;$B196,HELPER,COLUMNS($B$12:T196),0),"")</f>
        <v/>
      </c>
      <c r="U196" s="83" t="str">
        <f>IFERROR(VLOOKUP($H$2&amp;"_"&amp;$B196,HELPER,COLUMNS($B$12:U196),0),"")</f>
        <v/>
      </c>
      <c r="V196" s="83" t="str">
        <f>IFERROR(VLOOKUP($H$2&amp;"_"&amp;$B196,HELPER,COLUMNS($B$12:V196),0),"")</f>
        <v/>
      </c>
      <c r="W196" s="83" t="str">
        <f>IFERROR(VLOOKUP($H$2&amp;"_"&amp;$B196,HELPER,COLUMNS($B$12:W196),0),"")</f>
        <v/>
      </c>
      <c r="X196" s="83" t="str">
        <f>IFERROR(VLOOKUP($H$2&amp;"_"&amp;$B196,HELPER,COLUMNS($B$12:X196),0),"")</f>
        <v/>
      </c>
      <c r="Y196" s="83" t="str">
        <f>IFERROR(VLOOKUP($H$2&amp;"_"&amp;$B196,HELPER,COLUMNS($B$12:Y196),0),"")</f>
        <v/>
      </c>
      <c r="Z196" s="83" t="str">
        <f>IFERROR(VLOOKUP($H$2&amp;"_"&amp;$B196,HELPER,COLUMNS($B$12:Z196),0),"")</f>
        <v/>
      </c>
      <c r="AA196" s="83" t="str">
        <f>IFERROR(VLOOKUP($H$2&amp;"_"&amp;$B196,HELPER,COLUMNS($B$12:AA196),0),"")</f>
        <v/>
      </c>
      <c r="AB196" s="83" t="str">
        <f>IFERROR(VLOOKUP($H$2&amp;"_"&amp;$B196,HELPER,COLUMNS($B$12:AB196),0),"")</f>
        <v/>
      </c>
      <c r="AC196" s="83" t="str">
        <f>IFERROR(VLOOKUP($H$2&amp;"_"&amp;$B196,HELPER,COLUMNS($B$12:AC196),0),"")</f>
        <v/>
      </c>
      <c r="AD196" s="83" t="str">
        <f>IFERROR(VLOOKUP($H$2&amp;"_"&amp;$B196,HELPER,COLUMNS($B$12:AD196),0),"")</f>
        <v/>
      </c>
      <c r="AE196" s="83" t="str">
        <f>IFERROR(VLOOKUP($H$2&amp;"_"&amp;$B196,HELPER,COLUMNS($B$12:AE196),0),"")</f>
        <v/>
      </c>
      <c r="AF196" s="83" t="str">
        <f>IFERROR(VLOOKUP($H$2&amp;"_"&amp;$B196,HELPER,COLUMNS($B$12:AF196),0),"")</f>
        <v/>
      </c>
      <c r="AG196" s="83" t="str">
        <f>IFERROR(VLOOKUP($H$2&amp;"_"&amp;$B196,HELPER,COLUMNS($B$12:AG196),0),"")</f>
        <v/>
      </c>
      <c r="AH196" s="83" t="str">
        <f>IFERROR(VLOOKUP($H$2&amp;"_"&amp;$B196,HELPER,COLUMNS($B$12:AH196),0),"")</f>
        <v/>
      </c>
      <c r="AI196" s="83" t="str">
        <f>IFERROR(VLOOKUP($H$2&amp;"_"&amp;$B196,HELPER,COLUMNS($B$12:AI196),0),"")</f>
        <v/>
      </c>
      <c r="AJ196" s="83" t="str">
        <f>IFERROR(VLOOKUP($H$2&amp;"_"&amp;$B196,HELPER,COLUMNS($B$12:AJ196),0),"")</f>
        <v/>
      </c>
      <c r="AK196" s="83" t="str">
        <f>IFERROR(VLOOKUP($H$2&amp;"_"&amp;$B196,HELPER,COLUMNS($B$12:AK196),0),"")</f>
        <v/>
      </c>
      <c r="AL196" s="83" t="str">
        <f>IFERROR(VLOOKUP($H$2&amp;"_"&amp;$B196,HELPER,COLUMNS($B$12:AL196),0),"")</f>
        <v/>
      </c>
      <c r="AM196" s="83" t="str">
        <f>IFERROR(VLOOKUP($H$2&amp;"_"&amp;$B196,HELPER,COLUMNS($B$12:AM196),0),"")</f>
        <v/>
      </c>
      <c r="AN196" s="83" t="str">
        <f>IFERROR(VLOOKUP($H$2&amp;"_"&amp;$B196,HELPER,COLUMNS($B$12:AN196),0),"")</f>
        <v/>
      </c>
      <c r="AO196" s="83" t="str">
        <f>IFERROR(VLOOKUP($H$2&amp;"_"&amp;$B196,HELPER,COLUMNS($B$12:AO196),0),"")</f>
        <v/>
      </c>
      <c r="AP196" s="83" t="str">
        <f>IFERROR(VLOOKUP($H$2&amp;"_"&amp;$B196,HELPER,COLUMNS($B$12:AP196),0),"")</f>
        <v/>
      </c>
      <c r="AQ196" s="83" t="str">
        <f>IFERROR(VLOOKUP($H$2&amp;"_"&amp;$B196,HELPER,COLUMNS($B$12:AQ196),0),"")</f>
        <v/>
      </c>
      <c r="AR196" s="83" t="str">
        <f>IFERROR(VLOOKUP($H$2&amp;"_"&amp;$B196,HELPER,COLUMNS($B$12:AR196),0),"")</f>
        <v/>
      </c>
      <c r="AS196" s="83" t="str">
        <f>IFERROR(VLOOKUP($H$2&amp;"_"&amp;$B196,HELPER,COLUMNS($B$12:AS196),0),"")</f>
        <v/>
      </c>
      <c r="AT196" s="83" t="str">
        <f>IFERROR(VLOOKUP($H$2&amp;"_"&amp;$B196,HELPER,COLUMNS($B$12:AT196),0),"")</f>
        <v/>
      </c>
      <c r="AU196" s="83" t="str">
        <f>IFERROR(VLOOKUP($H$2&amp;"_"&amp;$B196,HELPER,COLUMNS($B$12:AU196),0),"")</f>
        <v/>
      </c>
      <c r="AV196" s="83" t="str">
        <f>IFERROR(VLOOKUP($H$2&amp;"_"&amp;$B196,HELPER,COLUMNS($B$12:AV196),0),"")</f>
        <v/>
      </c>
      <c r="AW196" s="83" t="str">
        <f>IFERROR(VLOOKUP($H$2&amp;"_"&amp;$B196,HELPER,COLUMNS($B$12:AW196),0),"")</f>
        <v/>
      </c>
      <c r="AX196" s="197" t="str">
        <f t="shared" si="32"/>
        <v/>
      </c>
    </row>
    <row r="197" spans="1:50" x14ac:dyDescent="0.3">
      <c r="A197" s="37">
        <f t="shared" si="31"/>
        <v>0</v>
      </c>
      <c r="B197" s="210">
        <v>186</v>
      </c>
      <c r="C197" s="433" t="str">
        <f t="shared" si="33"/>
        <v/>
      </c>
      <c r="D197" s="279" t="str">
        <f>IFERROR(VLOOKUP($H$2&amp;"_"&amp;$B197,HELPER,COLUMNS($B$12:D197),0),"")</f>
        <v/>
      </c>
      <c r="E197" s="83" t="str">
        <f>IFERROR(VLOOKUP($H$2&amp;"_"&amp;$B197,HELPER,COLUMNS($B$12:E197),0),"")</f>
        <v/>
      </c>
      <c r="F197" s="83" t="str">
        <f>IFERROR(VLOOKUP($H$2&amp;"_"&amp;$B197,HELPER,COLUMNS($B$12:F197),0),"")</f>
        <v/>
      </c>
      <c r="G197" s="83" t="str">
        <f>IFERROR(VLOOKUP($H$2&amp;"_"&amp;$B197,HELPER,COLUMNS($B$12:G197),0),"")</f>
        <v/>
      </c>
      <c r="H197" s="83" t="str">
        <f>IFERROR(VLOOKUP($H$2&amp;"_"&amp;$B197,HELPER,COLUMNS($B$12:H197),0),"")</f>
        <v/>
      </c>
      <c r="I197" s="83" t="str">
        <f>IFERROR(VLOOKUP($H$2&amp;"_"&amp;$B197,HELPER,COLUMNS($B$12:I197),0),"")</f>
        <v/>
      </c>
      <c r="J197" s="83" t="str">
        <f>IFERROR(VLOOKUP($H$2&amp;"_"&amp;$B197,HELPER,COLUMNS($B$12:J197),0),"")</f>
        <v/>
      </c>
      <c r="K197" s="83" t="str">
        <f>IFERROR(VLOOKUP($H$2&amp;"_"&amp;$B197,HELPER,COLUMNS($B$12:K197),0),"")</f>
        <v/>
      </c>
      <c r="L197" s="83" t="str">
        <f>IFERROR(VLOOKUP($H$2&amp;"_"&amp;$B197,HELPER,COLUMNS($B$12:L197),0),"")</f>
        <v/>
      </c>
      <c r="M197" s="83" t="str">
        <f>IFERROR(VLOOKUP($H$2&amp;"_"&amp;$B197,HELPER,COLUMNS($B$12:M197),0),"")</f>
        <v/>
      </c>
      <c r="N197" s="83" t="str">
        <f>IFERROR(VLOOKUP($H$2&amp;"_"&amp;$B197,HELPER,COLUMNS($B$12:N197),0),"")</f>
        <v/>
      </c>
      <c r="O197" s="83" t="str">
        <f>IFERROR(VLOOKUP($H$2&amp;"_"&amp;$B197,HELPER,COLUMNS($B$12:O197),0),"")</f>
        <v/>
      </c>
      <c r="P197" s="83" t="str">
        <f>IFERROR(VLOOKUP($H$2&amp;"_"&amp;$B197,HELPER,COLUMNS($B$12:P197),0),"")</f>
        <v/>
      </c>
      <c r="Q197" s="83" t="str">
        <f>IFERROR(VLOOKUP($H$2&amp;"_"&amp;$B197,HELPER,COLUMNS($B$12:Q197),0),"")</f>
        <v/>
      </c>
      <c r="R197" s="83" t="str">
        <f>IFERROR(VLOOKUP($H$2&amp;"_"&amp;$B197,HELPER,COLUMNS($B$12:R197),0),"")</f>
        <v/>
      </c>
      <c r="S197" s="83" t="str">
        <f>IFERROR(VLOOKUP($H$2&amp;"_"&amp;$B197,HELPER,COLUMNS($B$12:S197),0),"")</f>
        <v/>
      </c>
      <c r="T197" s="83" t="str">
        <f>IFERROR(VLOOKUP($H$2&amp;"_"&amp;$B197,HELPER,COLUMNS($B$12:T197),0),"")</f>
        <v/>
      </c>
      <c r="U197" s="83" t="str">
        <f>IFERROR(VLOOKUP($H$2&amp;"_"&amp;$B197,HELPER,COLUMNS($B$12:U197),0),"")</f>
        <v/>
      </c>
      <c r="V197" s="83" t="str">
        <f>IFERROR(VLOOKUP($H$2&amp;"_"&amp;$B197,HELPER,COLUMNS($B$12:V197),0),"")</f>
        <v/>
      </c>
      <c r="W197" s="83" t="str">
        <f>IFERROR(VLOOKUP($H$2&amp;"_"&amp;$B197,HELPER,COLUMNS($B$12:W197),0),"")</f>
        <v/>
      </c>
      <c r="X197" s="83" t="str">
        <f>IFERROR(VLOOKUP($H$2&amp;"_"&amp;$B197,HELPER,COLUMNS($B$12:X197),0),"")</f>
        <v/>
      </c>
      <c r="Y197" s="83" t="str">
        <f>IFERROR(VLOOKUP($H$2&amp;"_"&amp;$B197,HELPER,COLUMNS($B$12:Y197),0),"")</f>
        <v/>
      </c>
      <c r="Z197" s="83" t="str">
        <f>IFERROR(VLOOKUP($H$2&amp;"_"&amp;$B197,HELPER,COLUMNS($B$12:Z197),0),"")</f>
        <v/>
      </c>
      <c r="AA197" s="83" t="str">
        <f>IFERROR(VLOOKUP($H$2&amp;"_"&amp;$B197,HELPER,COLUMNS($B$12:AA197),0),"")</f>
        <v/>
      </c>
      <c r="AB197" s="83" t="str">
        <f>IFERROR(VLOOKUP($H$2&amp;"_"&amp;$B197,HELPER,COLUMNS($B$12:AB197),0),"")</f>
        <v/>
      </c>
      <c r="AC197" s="83" t="str">
        <f>IFERROR(VLOOKUP($H$2&amp;"_"&amp;$B197,HELPER,COLUMNS($B$12:AC197),0),"")</f>
        <v/>
      </c>
      <c r="AD197" s="83" t="str">
        <f>IFERROR(VLOOKUP($H$2&amp;"_"&amp;$B197,HELPER,COLUMNS($B$12:AD197),0),"")</f>
        <v/>
      </c>
      <c r="AE197" s="83" t="str">
        <f>IFERROR(VLOOKUP($H$2&amp;"_"&amp;$B197,HELPER,COLUMNS($B$12:AE197),0),"")</f>
        <v/>
      </c>
      <c r="AF197" s="83" t="str">
        <f>IFERROR(VLOOKUP($H$2&amp;"_"&amp;$B197,HELPER,COLUMNS($B$12:AF197),0),"")</f>
        <v/>
      </c>
      <c r="AG197" s="83" t="str">
        <f>IFERROR(VLOOKUP($H$2&amp;"_"&amp;$B197,HELPER,COLUMNS($B$12:AG197),0),"")</f>
        <v/>
      </c>
      <c r="AH197" s="83" t="str">
        <f>IFERROR(VLOOKUP($H$2&amp;"_"&amp;$B197,HELPER,COLUMNS($B$12:AH197),0),"")</f>
        <v/>
      </c>
      <c r="AI197" s="83" t="str">
        <f>IFERROR(VLOOKUP($H$2&amp;"_"&amp;$B197,HELPER,COLUMNS($B$12:AI197),0),"")</f>
        <v/>
      </c>
      <c r="AJ197" s="83" t="str">
        <f>IFERROR(VLOOKUP($H$2&amp;"_"&amp;$B197,HELPER,COLUMNS($B$12:AJ197),0),"")</f>
        <v/>
      </c>
      <c r="AK197" s="83" t="str">
        <f>IFERROR(VLOOKUP($H$2&amp;"_"&amp;$B197,HELPER,COLUMNS($B$12:AK197),0),"")</f>
        <v/>
      </c>
      <c r="AL197" s="83" t="str">
        <f>IFERROR(VLOOKUP($H$2&amp;"_"&amp;$B197,HELPER,COLUMNS($B$12:AL197),0),"")</f>
        <v/>
      </c>
      <c r="AM197" s="83" t="str">
        <f>IFERROR(VLOOKUP($H$2&amp;"_"&amp;$B197,HELPER,COLUMNS($B$12:AM197),0),"")</f>
        <v/>
      </c>
      <c r="AN197" s="83" t="str">
        <f>IFERROR(VLOOKUP($H$2&amp;"_"&amp;$B197,HELPER,COLUMNS($B$12:AN197),0),"")</f>
        <v/>
      </c>
      <c r="AO197" s="83" t="str">
        <f>IFERROR(VLOOKUP($H$2&amp;"_"&amp;$B197,HELPER,COLUMNS($B$12:AO197),0),"")</f>
        <v/>
      </c>
      <c r="AP197" s="83" t="str">
        <f>IFERROR(VLOOKUP($H$2&amp;"_"&amp;$B197,HELPER,COLUMNS($B$12:AP197),0),"")</f>
        <v/>
      </c>
      <c r="AQ197" s="83" t="str">
        <f>IFERROR(VLOOKUP($H$2&amp;"_"&amp;$B197,HELPER,COLUMNS($B$12:AQ197),0),"")</f>
        <v/>
      </c>
      <c r="AR197" s="83" t="str">
        <f>IFERROR(VLOOKUP($H$2&amp;"_"&amp;$B197,HELPER,COLUMNS($B$12:AR197),0),"")</f>
        <v/>
      </c>
      <c r="AS197" s="83" t="str">
        <f>IFERROR(VLOOKUP($H$2&amp;"_"&amp;$B197,HELPER,COLUMNS($B$12:AS197),0),"")</f>
        <v/>
      </c>
      <c r="AT197" s="83" t="str">
        <f>IFERROR(VLOOKUP($H$2&amp;"_"&amp;$B197,HELPER,COLUMNS($B$12:AT197),0),"")</f>
        <v/>
      </c>
      <c r="AU197" s="83" t="str">
        <f>IFERROR(VLOOKUP($H$2&amp;"_"&amp;$B197,HELPER,COLUMNS($B$12:AU197),0),"")</f>
        <v/>
      </c>
      <c r="AV197" s="83" t="str">
        <f>IFERROR(VLOOKUP($H$2&amp;"_"&amp;$B197,HELPER,COLUMNS($B$12:AV197),0),"")</f>
        <v/>
      </c>
      <c r="AW197" s="83" t="str">
        <f>IFERROR(VLOOKUP($H$2&amp;"_"&amp;$B197,HELPER,COLUMNS($B$12:AW197),0),"")</f>
        <v/>
      </c>
      <c r="AX197" s="197" t="str">
        <f t="shared" si="32"/>
        <v/>
      </c>
    </row>
    <row r="198" spans="1:50" x14ac:dyDescent="0.3">
      <c r="A198" s="37">
        <f t="shared" si="31"/>
        <v>0</v>
      </c>
      <c r="B198" s="210">
        <v>187</v>
      </c>
      <c r="C198" s="433" t="str">
        <f t="shared" si="33"/>
        <v/>
      </c>
      <c r="D198" s="279" t="str">
        <f>IFERROR(VLOOKUP($H$2&amp;"_"&amp;$B198,HELPER,COLUMNS($B$12:D198),0),"")</f>
        <v/>
      </c>
      <c r="E198" s="83" t="str">
        <f>IFERROR(VLOOKUP($H$2&amp;"_"&amp;$B198,HELPER,COLUMNS($B$12:E198),0),"")</f>
        <v/>
      </c>
      <c r="F198" s="83" t="str">
        <f>IFERROR(VLOOKUP($H$2&amp;"_"&amp;$B198,HELPER,COLUMNS($B$12:F198),0),"")</f>
        <v/>
      </c>
      <c r="G198" s="83" t="str">
        <f>IFERROR(VLOOKUP($H$2&amp;"_"&amp;$B198,HELPER,COLUMNS($B$12:G198),0),"")</f>
        <v/>
      </c>
      <c r="H198" s="83" t="str">
        <f>IFERROR(VLOOKUP($H$2&amp;"_"&amp;$B198,HELPER,COLUMNS($B$12:H198),0),"")</f>
        <v/>
      </c>
      <c r="I198" s="83" t="str">
        <f>IFERROR(VLOOKUP($H$2&amp;"_"&amp;$B198,HELPER,COLUMNS($B$12:I198),0),"")</f>
        <v/>
      </c>
      <c r="J198" s="83" t="str">
        <f>IFERROR(VLOOKUP($H$2&amp;"_"&amp;$B198,HELPER,COLUMNS($B$12:J198),0),"")</f>
        <v/>
      </c>
      <c r="K198" s="83" t="str">
        <f>IFERROR(VLOOKUP($H$2&amp;"_"&amp;$B198,HELPER,COLUMNS($B$12:K198),0),"")</f>
        <v/>
      </c>
      <c r="L198" s="83" t="str">
        <f>IFERROR(VLOOKUP($H$2&amp;"_"&amp;$B198,HELPER,COLUMNS($B$12:L198),0),"")</f>
        <v/>
      </c>
      <c r="M198" s="83" t="str">
        <f>IFERROR(VLOOKUP($H$2&amp;"_"&amp;$B198,HELPER,COLUMNS($B$12:M198),0),"")</f>
        <v/>
      </c>
      <c r="N198" s="83" t="str">
        <f>IFERROR(VLOOKUP($H$2&amp;"_"&amp;$B198,HELPER,COLUMNS($B$12:N198),0),"")</f>
        <v/>
      </c>
      <c r="O198" s="83" t="str">
        <f>IFERROR(VLOOKUP($H$2&amp;"_"&amp;$B198,HELPER,COLUMNS($B$12:O198),0),"")</f>
        <v/>
      </c>
      <c r="P198" s="83" t="str">
        <f>IFERROR(VLOOKUP($H$2&amp;"_"&amp;$B198,HELPER,COLUMNS($B$12:P198),0),"")</f>
        <v/>
      </c>
      <c r="Q198" s="83" t="str">
        <f>IFERROR(VLOOKUP($H$2&amp;"_"&amp;$B198,HELPER,COLUMNS($B$12:Q198),0),"")</f>
        <v/>
      </c>
      <c r="R198" s="83" t="str">
        <f>IFERROR(VLOOKUP($H$2&amp;"_"&amp;$B198,HELPER,COLUMNS($B$12:R198),0),"")</f>
        <v/>
      </c>
      <c r="S198" s="83" t="str">
        <f>IFERROR(VLOOKUP($H$2&amp;"_"&amp;$B198,HELPER,COLUMNS($B$12:S198),0),"")</f>
        <v/>
      </c>
      <c r="T198" s="83" t="str">
        <f>IFERROR(VLOOKUP($H$2&amp;"_"&amp;$B198,HELPER,COLUMNS($B$12:T198),0),"")</f>
        <v/>
      </c>
      <c r="U198" s="83" t="str">
        <f>IFERROR(VLOOKUP($H$2&amp;"_"&amp;$B198,HELPER,COLUMNS($B$12:U198),0),"")</f>
        <v/>
      </c>
      <c r="V198" s="83" t="str">
        <f>IFERROR(VLOOKUP($H$2&amp;"_"&amp;$B198,HELPER,COLUMNS($B$12:V198),0),"")</f>
        <v/>
      </c>
      <c r="W198" s="83" t="str">
        <f>IFERROR(VLOOKUP($H$2&amp;"_"&amp;$B198,HELPER,COLUMNS($B$12:W198),0),"")</f>
        <v/>
      </c>
      <c r="X198" s="83" t="str">
        <f>IFERROR(VLOOKUP($H$2&amp;"_"&amp;$B198,HELPER,COLUMNS($B$12:X198),0),"")</f>
        <v/>
      </c>
      <c r="Y198" s="83" t="str">
        <f>IFERROR(VLOOKUP($H$2&amp;"_"&amp;$B198,HELPER,COLUMNS($B$12:Y198),0),"")</f>
        <v/>
      </c>
      <c r="Z198" s="83" t="str">
        <f>IFERROR(VLOOKUP($H$2&amp;"_"&amp;$B198,HELPER,COLUMNS($B$12:Z198),0),"")</f>
        <v/>
      </c>
      <c r="AA198" s="83" t="str">
        <f>IFERROR(VLOOKUP($H$2&amp;"_"&amp;$B198,HELPER,COLUMNS($B$12:AA198),0),"")</f>
        <v/>
      </c>
      <c r="AB198" s="83" t="str">
        <f>IFERROR(VLOOKUP($H$2&amp;"_"&amp;$B198,HELPER,COLUMNS($B$12:AB198),0),"")</f>
        <v/>
      </c>
      <c r="AC198" s="83" t="str">
        <f>IFERROR(VLOOKUP($H$2&amp;"_"&amp;$B198,HELPER,COLUMNS($B$12:AC198),0),"")</f>
        <v/>
      </c>
      <c r="AD198" s="83" t="str">
        <f>IFERROR(VLOOKUP($H$2&amp;"_"&amp;$B198,HELPER,COLUMNS($B$12:AD198),0),"")</f>
        <v/>
      </c>
      <c r="AE198" s="83" t="str">
        <f>IFERROR(VLOOKUP($H$2&amp;"_"&amp;$B198,HELPER,COLUMNS($B$12:AE198),0),"")</f>
        <v/>
      </c>
      <c r="AF198" s="83" t="str">
        <f>IFERROR(VLOOKUP($H$2&amp;"_"&amp;$B198,HELPER,COLUMNS($B$12:AF198),0),"")</f>
        <v/>
      </c>
      <c r="AG198" s="83" t="str">
        <f>IFERROR(VLOOKUP($H$2&amp;"_"&amp;$B198,HELPER,COLUMNS($B$12:AG198),0),"")</f>
        <v/>
      </c>
      <c r="AH198" s="83" t="str">
        <f>IFERROR(VLOOKUP($H$2&amp;"_"&amp;$B198,HELPER,COLUMNS($B$12:AH198),0),"")</f>
        <v/>
      </c>
      <c r="AI198" s="83" t="str">
        <f>IFERROR(VLOOKUP($H$2&amp;"_"&amp;$B198,HELPER,COLUMNS($B$12:AI198),0),"")</f>
        <v/>
      </c>
      <c r="AJ198" s="83" t="str">
        <f>IFERROR(VLOOKUP($H$2&amp;"_"&amp;$B198,HELPER,COLUMNS($B$12:AJ198),0),"")</f>
        <v/>
      </c>
      <c r="AK198" s="83" t="str">
        <f>IFERROR(VLOOKUP($H$2&amp;"_"&amp;$B198,HELPER,COLUMNS($B$12:AK198),0),"")</f>
        <v/>
      </c>
      <c r="AL198" s="83" t="str">
        <f>IFERROR(VLOOKUP($H$2&amp;"_"&amp;$B198,HELPER,COLUMNS($B$12:AL198),0),"")</f>
        <v/>
      </c>
      <c r="AM198" s="83" t="str">
        <f>IFERROR(VLOOKUP($H$2&amp;"_"&amp;$B198,HELPER,COLUMNS($B$12:AM198),0),"")</f>
        <v/>
      </c>
      <c r="AN198" s="83" t="str">
        <f>IFERROR(VLOOKUP($H$2&amp;"_"&amp;$B198,HELPER,COLUMNS($B$12:AN198),0),"")</f>
        <v/>
      </c>
      <c r="AO198" s="83" t="str">
        <f>IFERROR(VLOOKUP($H$2&amp;"_"&amp;$B198,HELPER,COLUMNS($B$12:AO198),0),"")</f>
        <v/>
      </c>
      <c r="AP198" s="83" t="str">
        <f>IFERROR(VLOOKUP($H$2&amp;"_"&amp;$B198,HELPER,COLUMNS($B$12:AP198),0),"")</f>
        <v/>
      </c>
      <c r="AQ198" s="83" t="str">
        <f>IFERROR(VLOOKUP($H$2&amp;"_"&amp;$B198,HELPER,COLUMNS($B$12:AQ198),0),"")</f>
        <v/>
      </c>
      <c r="AR198" s="83" t="str">
        <f>IFERROR(VLOOKUP($H$2&amp;"_"&amp;$B198,HELPER,COLUMNS($B$12:AR198),0),"")</f>
        <v/>
      </c>
      <c r="AS198" s="83" t="str">
        <f>IFERROR(VLOOKUP($H$2&amp;"_"&amp;$B198,HELPER,COLUMNS($B$12:AS198),0),"")</f>
        <v/>
      </c>
      <c r="AT198" s="83" t="str">
        <f>IFERROR(VLOOKUP($H$2&amp;"_"&amp;$B198,HELPER,COLUMNS($B$12:AT198),0),"")</f>
        <v/>
      </c>
      <c r="AU198" s="83" t="str">
        <f>IFERROR(VLOOKUP($H$2&amp;"_"&amp;$B198,HELPER,COLUMNS($B$12:AU198),0),"")</f>
        <v/>
      </c>
      <c r="AV198" s="83" t="str">
        <f>IFERROR(VLOOKUP($H$2&amp;"_"&amp;$B198,HELPER,COLUMNS($B$12:AV198),0),"")</f>
        <v/>
      </c>
      <c r="AW198" s="83" t="str">
        <f>IFERROR(VLOOKUP($H$2&amp;"_"&amp;$B198,HELPER,COLUMNS($B$12:AW198),0),"")</f>
        <v/>
      </c>
      <c r="AX198" s="197" t="str">
        <f t="shared" si="32"/>
        <v/>
      </c>
    </row>
    <row r="199" spans="1:50" x14ac:dyDescent="0.3">
      <c r="A199" s="37">
        <f t="shared" si="31"/>
        <v>0</v>
      </c>
      <c r="B199" s="210">
        <v>188</v>
      </c>
      <c r="C199" s="433" t="str">
        <f t="shared" si="33"/>
        <v/>
      </c>
      <c r="D199" s="279" t="str">
        <f>IFERROR(VLOOKUP($H$2&amp;"_"&amp;$B199,HELPER,COLUMNS($B$12:D199),0),"")</f>
        <v/>
      </c>
      <c r="E199" s="83" t="str">
        <f>IFERROR(VLOOKUP($H$2&amp;"_"&amp;$B199,HELPER,COLUMNS($B$12:E199),0),"")</f>
        <v/>
      </c>
      <c r="F199" s="83" t="str">
        <f>IFERROR(VLOOKUP($H$2&amp;"_"&amp;$B199,HELPER,COLUMNS($B$12:F199),0),"")</f>
        <v/>
      </c>
      <c r="G199" s="83" t="str">
        <f>IFERROR(VLOOKUP($H$2&amp;"_"&amp;$B199,HELPER,COLUMNS($B$12:G199),0),"")</f>
        <v/>
      </c>
      <c r="H199" s="83" t="str">
        <f>IFERROR(VLOOKUP($H$2&amp;"_"&amp;$B199,HELPER,COLUMNS($B$12:H199),0),"")</f>
        <v/>
      </c>
      <c r="I199" s="83" t="str">
        <f>IFERROR(VLOOKUP($H$2&amp;"_"&amp;$B199,HELPER,COLUMNS($B$12:I199),0),"")</f>
        <v/>
      </c>
      <c r="J199" s="83" t="str">
        <f>IFERROR(VLOOKUP($H$2&amp;"_"&amp;$B199,HELPER,COLUMNS($B$12:J199),0),"")</f>
        <v/>
      </c>
      <c r="K199" s="83" t="str">
        <f>IFERROR(VLOOKUP($H$2&amp;"_"&amp;$B199,HELPER,COLUMNS($B$12:K199),0),"")</f>
        <v/>
      </c>
      <c r="L199" s="83" t="str">
        <f>IFERROR(VLOOKUP($H$2&amp;"_"&amp;$B199,HELPER,COLUMNS($B$12:L199),0),"")</f>
        <v/>
      </c>
      <c r="M199" s="83" t="str">
        <f>IFERROR(VLOOKUP($H$2&amp;"_"&amp;$B199,HELPER,COLUMNS($B$12:M199),0),"")</f>
        <v/>
      </c>
      <c r="N199" s="83" t="str">
        <f>IFERROR(VLOOKUP($H$2&amp;"_"&amp;$B199,HELPER,COLUMNS($B$12:N199),0),"")</f>
        <v/>
      </c>
      <c r="O199" s="83" t="str">
        <f>IFERROR(VLOOKUP($H$2&amp;"_"&amp;$B199,HELPER,COLUMNS($B$12:O199),0),"")</f>
        <v/>
      </c>
      <c r="P199" s="83" t="str">
        <f>IFERROR(VLOOKUP($H$2&amp;"_"&amp;$B199,HELPER,COLUMNS($B$12:P199),0),"")</f>
        <v/>
      </c>
      <c r="Q199" s="83" t="str">
        <f>IFERROR(VLOOKUP($H$2&amp;"_"&amp;$B199,HELPER,COLUMNS($B$12:Q199),0),"")</f>
        <v/>
      </c>
      <c r="R199" s="83" t="str">
        <f>IFERROR(VLOOKUP($H$2&amp;"_"&amp;$B199,HELPER,COLUMNS($B$12:R199),0),"")</f>
        <v/>
      </c>
      <c r="S199" s="83" t="str">
        <f>IFERROR(VLOOKUP($H$2&amp;"_"&amp;$B199,HELPER,COLUMNS($B$12:S199),0),"")</f>
        <v/>
      </c>
      <c r="T199" s="83" t="str">
        <f>IFERROR(VLOOKUP($H$2&amp;"_"&amp;$B199,HELPER,COLUMNS($B$12:T199),0),"")</f>
        <v/>
      </c>
      <c r="U199" s="83" t="str">
        <f>IFERROR(VLOOKUP($H$2&amp;"_"&amp;$B199,HELPER,COLUMNS($B$12:U199),0),"")</f>
        <v/>
      </c>
      <c r="V199" s="83" t="str">
        <f>IFERROR(VLOOKUP($H$2&amp;"_"&amp;$B199,HELPER,COLUMNS($B$12:V199),0),"")</f>
        <v/>
      </c>
      <c r="W199" s="83" t="str">
        <f>IFERROR(VLOOKUP($H$2&amp;"_"&amp;$B199,HELPER,COLUMNS($B$12:W199),0),"")</f>
        <v/>
      </c>
      <c r="X199" s="83" t="str">
        <f>IFERROR(VLOOKUP($H$2&amp;"_"&amp;$B199,HELPER,COLUMNS($B$12:X199),0),"")</f>
        <v/>
      </c>
      <c r="Y199" s="83" t="str">
        <f>IFERROR(VLOOKUP($H$2&amp;"_"&amp;$B199,HELPER,COLUMNS($B$12:Y199),0),"")</f>
        <v/>
      </c>
      <c r="Z199" s="83" t="str">
        <f>IFERROR(VLOOKUP($H$2&amp;"_"&amp;$B199,HELPER,COLUMNS($B$12:Z199),0),"")</f>
        <v/>
      </c>
      <c r="AA199" s="83" t="str">
        <f>IFERROR(VLOOKUP($H$2&amp;"_"&amp;$B199,HELPER,COLUMNS($B$12:AA199),0),"")</f>
        <v/>
      </c>
      <c r="AB199" s="83" t="str">
        <f>IFERROR(VLOOKUP($H$2&amp;"_"&amp;$B199,HELPER,COLUMNS($B$12:AB199),0),"")</f>
        <v/>
      </c>
      <c r="AC199" s="83" t="str">
        <f>IFERROR(VLOOKUP($H$2&amp;"_"&amp;$B199,HELPER,COLUMNS($B$12:AC199),0),"")</f>
        <v/>
      </c>
      <c r="AD199" s="83" t="str">
        <f>IFERROR(VLOOKUP($H$2&amp;"_"&amp;$B199,HELPER,COLUMNS($B$12:AD199),0),"")</f>
        <v/>
      </c>
      <c r="AE199" s="83" t="str">
        <f>IFERROR(VLOOKUP($H$2&amp;"_"&amp;$B199,HELPER,COLUMNS($B$12:AE199),0),"")</f>
        <v/>
      </c>
      <c r="AF199" s="83" t="str">
        <f>IFERROR(VLOOKUP($H$2&amp;"_"&amp;$B199,HELPER,COLUMNS($B$12:AF199),0),"")</f>
        <v/>
      </c>
      <c r="AG199" s="83" t="str">
        <f>IFERROR(VLOOKUP($H$2&amp;"_"&amp;$B199,HELPER,COLUMNS($B$12:AG199),0),"")</f>
        <v/>
      </c>
      <c r="AH199" s="83" t="str">
        <f>IFERROR(VLOOKUP($H$2&amp;"_"&amp;$B199,HELPER,COLUMNS($B$12:AH199),0),"")</f>
        <v/>
      </c>
      <c r="AI199" s="83" t="str">
        <f>IFERROR(VLOOKUP($H$2&amp;"_"&amp;$B199,HELPER,COLUMNS($B$12:AI199),0),"")</f>
        <v/>
      </c>
      <c r="AJ199" s="83" t="str">
        <f>IFERROR(VLOOKUP($H$2&amp;"_"&amp;$B199,HELPER,COLUMNS($B$12:AJ199),0),"")</f>
        <v/>
      </c>
      <c r="AK199" s="83" t="str">
        <f>IFERROR(VLOOKUP($H$2&amp;"_"&amp;$B199,HELPER,COLUMNS($B$12:AK199),0),"")</f>
        <v/>
      </c>
      <c r="AL199" s="83" t="str">
        <f>IFERROR(VLOOKUP($H$2&amp;"_"&amp;$B199,HELPER,COLUMNS($B$12:AL199),0),"")</f>
        <v/>
      </c>
      <c r="AM199" s="83" t="str">
        <f>IFERROR(VLOOKUP($H$2&amp;"_"&amp;$B199,HELPER,COLUMNS($B$12:AM199),0),"")</f>
        <v/>
      </c>
      <c r="AN199" s="83" t="str">
        <f>IFERROR(VLOOKUP($H$2&amp;"_"&amp;$B199,HELPER,COLUMNS($B$12:AN199),0),"")</f>
        <v/>
      </c>
      <c r="AO199" s="83" t="str">
        <f>IFERROR(VLOOKUP($H$2&amp;"_"&amp;$B199,HELPER,COLUMNS($B$12:AO199),0),"")</f>
        <v/>
      </c>
      <c r="AP199" s="83" t="str">
        <f>IFERROR(VLOOKUP($H$2&amp;"_"&amp;$B199,HELPER,COLUMNS($B$12:AP199),0),"")</f>
        <v/>
      </c>
      <c r="AQ199" s="83" t="str">
        <f>IFERROR(VLOOKUP($H$2&amp;"_"&amp;$B199,HELPER,COLUMNS($B$12:AQ199),0),"")</f>
        <v/>
      </c>
      <c r="AR199" s="83" t="str">
        <f>IFERROR(VLOOKUP($H$2&amp;"_"&amp;$B199,HELPER,COLUMNS($B$12:AR199),0),"")</f>
        <v/>
      </c>
      <c r="AS199" s="83" t="str">
        <f>IFERROR(VLOOKUP($H$2&amp;"_"&amp;$B199,HELPER,COLUMNS($B$12:AS199),0),"")</f>
        <v/>
      </c>
      <c r="AT199" s="83" t="str">
        <f>IFERROR(VLOOKUP($H$2&amp;"_"&amp;$B199,HELPER,COLUMNS($B$12:AT199),0),"")</f>
        <v/>
      </c>
      <c r="AU199" s="83" t="str">
        <f>IFERROR(VLOOKUP($H$2&amp;"_"&amp;$B199,HELPER,COLUMNS($B$12:AU199),0),"")</f>
        <v/>
      </c>
      <c r="AV199" s="83" t="str">
        <f>IFERROR(VLOOKUP($H$2&amp;"_"&amp;$B199,HELPER,COLUMNS($B$12:AV199),0),"")</f>
        <v/>
      </c>
      <c r="AW199" s="83" t="str">
        <f>IFERROR(VLOOKUP($H$2&amp;"_"&amp;$B199,HELPER,COLUMNS($B$12:AW199),0),"")</f>
        <v/>
      </c>
      <c r="AX199" s="197" t="str">
        <f t="shared" si="32"/>
        <v/>
      </c>
    </row>
    <row r="200" spans="1:50" x14ac:dyDescent="0.3">
      <c r="A200" s="37">
        <f t="shared" si="31"/>
        <v>0</v>
      </c>
      <c r="B200" s="210">
        <v>189</v>
      </c>
      <c r="C200" s="433" t="str">
        <f t="shared" si="33"/>
        <v/>
      </c>
      <c r="D200" s="279" t="str">
        <f>IFERROR(VLOOKUP($H$2&amp;"_"&amp;$B200,HELPER,COLUMNS($B$12:D200),0),"")</f>
        <v/>
      </c>
      <c r="E200" s="83" t="str">
        <f>IFERROR(VLOOKUP($H$2&amp;"_"&amp;$B200,HELPER,COLUMNS($B$12:E200),0),"")</f>
        <v/>
      </c>
      <c r="F200" s="83" t="str">
        <f>IFERROR(VLOOKUP($H$2&amp;"_"&amp;$B200,HELPER,COLUMNS($B$12:F200),0),"")</f>
        <v/>
      </c>
      <c r="G200" s="83" t="str">
        <f>IFERROR(VLOOKUP($H$2&amp;"_"&amp;$B200,HELPER,COLUMNS($B$12:G200),0),"")</f>
        <v/>
      </c>
      <c r="H200" s="83" t="str">
        <f>IFERROR(VLOOKUP($H$2&amp;"_"&amp;$B200,HELPER,COLUMNS($B$12:H200),0),"")</f>
        <v/>
      </c>
      <c r="I200" s="83" t="str">
        <f>IFERROR(VLOOKUP($H$2&amp;"_"&amp;$B200,HELPER,COLUMNS($B$12:I200),0),"")</f>
        <v/>
      </c>
      <c r="J200" s="83" t="str">
        <f>IFERROR(VLOOKUP($H$2&amp;"_"&amp;$B200,HELPER,COLUMNS($B$12:J200),0),"")</f>
        <v/>
      </c>
      <c r="K200" s="83" t="str">
        <f>IFERROR(VLOOKUP($H$2&amp;"_"&amp;$B200,HELPER,COLUMNS($B$12:K200),0),"")</f>
        <v/>
      </c>
      <c r="L200" s="83" t="str">
        <f>IFERROR(VLOOKUP($H$2&amp;"_"&amp;$B200,HELPER,COLUMNS($B$12:L200),0),"")</f>
        <v/>
      </c>
      <c r="M200" s="83" t="str">
        <f>IFERROR(VLOOKUP($H$2&amp;"_"&amp;$B200,HELPER,COLUMNS($B$12:M200),0),"")</f>
        <v/>
      </c>
      <c r="N200" s="83" t="str">
        <f>IFERROR(VLOOKUP($H$2&amp;"_"&amp;$B200,HELPER,COLUMNS($B$12:N200),0),"")</f>
        <v/>
      </c>
      <c r="O200" s="83" t="str">
        <f>IFERROR(VLOOKUP($H$2&amp;"_"&amp;$B200,HELPER,COLUMNS($B$12:O200),0),"")</f>
        <v/>
      </c>
      <c r="P200" s="83" t="str">
        <f>IFERROR(VLOOKUP($H$2&amp;"_"&amp;$B200,HELPER,COLUMNS($B$12:P200),0),"")</f>
        <v/>
      </c>
      <c r="Q200" s="83" t="str">
        <f>IFERROR(VLOOKUP($H$2&amp;"_"&amp;$B200,HELPER,COLUMNS($B$12:Q200),0),"")</f>
        <v/>
      </c>
      <c r="R200" s="83" t="str">
        <f>IFERROR(VLOOKUP($H$2&amp;"_"&amp;$B200,HELPER,COLUMNS($B$12:R200),0),"")</f>
        <v/>
      </c>
      <c r="S200" s="83" t="str">
        <f>IFERROR(VLOOKUP($H$2&amp;"_"&amp;$B200,HELPER,COLUMNS($B$12:S200),0),"")</f>
        <v/>
      </c>
      <c r="T200" s="83" t="str">
        <f>IFERROR(VLOOKUP($H$2&amp;"_"&amp;$B200,HELPER,COLUMNS($B$12:T200),0),"")</f>
        <v/>
      </c>
      <c r="U200" s="83" t="str">
        <f>IFERROR(VLOOKUP($H$2&amp;"_"&amp;$B200,HELPER,COLUMNS($B$12:U200),0),"")</f>
        <v/>
      </c>
      <c r="V200" s="83" t="str">
        <f>IFERROR(VLOOKUP($H$2&amp;"_"&amp;$B200,HELPER,COLUMNS($B$12:V200),0),"")</f>
        <v/>
      </c>
      <c r="W200" s="83" t="str">
        <f>IFERROR(VLOOKUP($H$2&amp;"_"&amp;$B200,HELPER,COLUMNS($B$12:W200),0),"")</f>
        <v/>
      </c>
      <c r="X200" s="83" t="str">
        <f>IFERROR(VLOOKUP($H$2&amp;"_"&amp;$B200,HELPER,COLUMNS($B$12:X200),0),"")</f>
        <v/>
      </c>
      <c r="Y200" s="83" t="str">
        <f>IFERROR(VLOOKUP($H$2&amp;"_"&amp;$B200,HELPER,COLUMNS($B$12:Y200),0),"")</f>
        <v/>
      </c>
      <c r="Z200" s="83" t="str">
        <f>IFERROR(VLOOKUP($H$2&amp;"_"&amp;$B200,HELPER,COLUMNS($B$12:Z200),0),"")</f>
        <v/>
      </c>
      <c r="AA200" s="83" t="str">
        <f>IFERROR(VLOOKUP($H$2&amp;"_"&amp;$B200,HELPER,COLUMNS($B$12:AA200),0),"")</f>
        <v/>
      </c>
      <c r="AB200" s="83" t="str">
        <f>IFERROR(VLOOKUP($H$2&amp;"_"&amp;$B200,HELPER,COLUMNS($B$12:AB200),0),"")</f>
        <v/>
      </c>
      <c r="AC200" s="83" t="str">
        <f>IFERROR(VLOOKUP($H$2&amp;"_"&amp;$B200,HELPER,COLUMNS($B$12:AC200),0),"")</f>
        <v/>
      </c>
      <c r="AD200" s="83" t="str">
        <f>IFERROR(VLOOKUP($H$2&amp;"_"&amp;$B200,HELPER,COLUMNS($B$12:AD200),0),"")</f>
        <v/>
      </c>
      <c r="AE200" s="83" t="str">
        <f>IFERROR(VLOOKUP($H$2&amp;"_"&amp;$B200,HELPER,COLUMNS($B$12:AE200),0),"")</f>
        <v/>
      </c>
      <c r="AF200" s="83" t="str">
        <f>IFERROR(VLOOKUP($H$2&amp;"_"&amp;$B200,HELPER,COLUMNS($B$12:AF200),0),"")</f>
        <v/>
      </c>
      <c r="AG200" s="83" t="str">
        <f>IFERROR(VLOOKUP($H$2&amp;"_"&amp;$B200,HELPER,COLUMNS($B$12:AG200),0),"")</f>
        <v/>
      </c>
      <c r="AH200" s="83" t="str">
        <f>IFERROR(VLOOKUP($H$2&amp;"_"&amp;$B200,HELPER,COLUMNS($B$12:AH200),0),"")</f>
        <v/>
      </c>
      <c r="AI200" s="83" t="str">
        <f>IFERROR(VLOOKUP($H$2&amp;"_"&amp;$B200,HELPER,COLUMNS($B$12:AI200),0),"")</f>
        <v/>
      </c>
      <c r="AJ200" s="83" t="str">
        <f>IFERROR(VLOOKUP($H$2&amp;"_"&amp;$B200,HELPER,COLUMNS($B$12:AJ200),0),"")</f>
        <v/>
      </c>
      <c r="AK200" s="83" t="str">
        <f>IFERROR(VLOOKUP($H$2&amp;"_"&amp;$B200,HELPER,COLUMNS($B$12:AK200),0),"")</f>
        <v/>
      </c>
      <c r="AL200" s="83" t="str">
        <f>IFERROR(VLOOKUP($H$2&amp;"_"&amp;$B200,HELPER,COLUMNS($B$12:AL200),0),"")</f>
        <v/>
      </c>
      <c r="AM200" s="83" t="str">
        <f>IFERROR(VLOOKUP($H$2&amp;"_"&amp;$B200,HELPER,COLUMNS($B$12:AM200),0),"")</f>
        <v/>
      </c>
      <c r="AN200" s="83" t="str">
        <f>IFERROR(VLOOKUP($H$2&amp;"_"&amp;$B200,HELPER,COLUMNS($B$12:AN200),0),"")</f>
        <v/>
      </c>
      <c r="AO200" s="83" t="str">
        <f>IFERROR(VLOOKUP($H$2&amp;"_"&amp;$B200,HELPER,COLUMNS($B$12:AO200),0),"")</f>
        <v/>
      </c>
      <c r="AP200" s="83" t="str">
        <f>IFERROR(VLOOKUP($H$2&amp;"_"&amp;$B200,HELPER,COLUMNS($B$12:AP200),0),"")</f>
        <v/>
      </c>
      <c r="AQ200" s="83" t="str">
        <f>IFERROR(VLOOKUP($H$2&amp;"_"&amp;$B200,HELPER,COLUMNS($B$12:AQ200),0),"")</f>
        <v/>
      </c>
      <c r="AR200" s="83" t="str">
        <f>IFERROR(VLOOKUP($H$2&amp;"_"&amp;$B200,HELPER,COLUMNS($B$12:AR200),0),"")</f>
        <v/>
      </c>
      <c r="AS200" s="83" t="str">
        <f>IFERROR(VLOOKUP($H$2&amp;"_"&amp;$B200,HELPER,COLUMNS($B$12:AS200),0),"")</f>
        <v/>
      </c>
      <c r="AT200" s="83" t="str">
        <f>IFERROR(VLOOKUP($H$2&amp;"_"&amp;$B200,HELPER,COLUMNS($B$12:AT200),0),"")</f>
        <v/>
      </c>
      <c r="AU200" s="83" t="str">
        <f>IFERROR(VLOOKUP($H$2&amp;"_"&amp;$B200,HELPER,COLUMNS($B$12:AU200),0),"")</f>
        <v/>
      </c>
      <c r="AV200" s="83" t="str">
        <f>IFERROR(VLOOKUP($H$2&amp;"_"&amp;$B200,HELPER,COLUMNS($B$12:AV200),0),"")</f>
        <v/>
      </c>
      <c r="AW200" s="83" t="str">
        <f>IFERROR(VLOOKUP($H$2&amp;"_"&amp;$B200,HELPER,COLUMNS($B$12:AW200),0),"")</f>
        <v/>
      </c>
      <c r="AX200" s="197" t="str">
        <f t="shared" si="32"/>
        <v/>
      </c>
    </row>
  </sheetData>
  <sheetProtection password="CE88" sheet="1" objects="1" scenarios="1" formatCells="0" formatColumns="0" formatRows="0"/>
  <mergeCells count="13">
    <mergeCell ref="BA2:BC4"/>
    <mergeCell ref="I10:M10"/>
    <mergeCell ref="C9:AX9"/>
    <mergeCell ref="C6:D6"/>
    <mergeCell ref="C7:D7"/>
    <mergeCell ref="C8:D8"/>
    <mergeCell ref="C10:C11"/>
    <mergeCell ref="D10:D11"/>
    <mergeCell ref="H2:P2"/>
    <mergeCell ref="D2:G2"/>
    <mergeCell ref="C4:D5"/>
    <mergeCell ref="I4:M4"/>
    <mergeCell ref="AX4:AX5"/>
  </mergeCells>
  <conditionalFormatting sqref="C13:AX25 AX20:AX200">
    <cfRule type="expression" dxfId="5" priority="3">
      <formula>"IFB13&gt;0"</formula>
    </cfRule>
  </conditionalFormatting>
  <conditionalFormatting sqref="C12:AX200">
    <cfRule type="expression" dxfId="4" priority="2">
      <formula>$A12=1</formula>
    </cfRule>
  </conditionalFormatting>
  <conditionalFormatting sqref="E8:AW8">
    <cfRule type="cellIs" dxfId="3" priority="1" operator="lessThan">
      <formula>0</formula>
    </cfRule>
  </conditionalFormatting>
  <dataValidations count="1">
    <dataValidation type="list" allowBlank="1" showInputMessage="1" showErrorMessage="1" sqref="H2:P2">
      <formula1>SCHOOLNAME</formula1>
    </dataValidation>
  </dataValidations>
  <pageMargins left="0.70866141732283472" right="0.70866141732283472" top="0.74803149606299213" bottom="0.74803149606299213" header="0.31496062992125984" footer="0.31496062992125984"/>
  <pageSetup paperSize="5" scale="31" fitToHeight="0" orientation="landscape"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F19" sqref="F19"/>
    </sheetView>
  </sheetViews>
  <sheetFormatPr defaultRowHeight="14.4" x14ac:dyDescent="0.3"/>
  <cols>
    <col min="1" max="1" width="4.6640625" customWidth="1"/>
    <col min="2" max="2" width="45.44140625" customWidth="1"/>
    <col min="3" max="3" width="11.109375" customWidth="1"/>
    <col min="5" max="5" width="10.109375" customWidth="1"/>
    <col min="10" max="10" width="10.5546875" bestFit="1" customWidth="1"/>
    <col min="12" max="12" width="10.6640625" customWidth="1"/>
    <col min="13" max="13" width="10.77734375" customWidth="1"/>
  </cols>
  <sheetData>
    <row r="1" spans="1:12" ht="18" x14ac:dyDescent="0.35">
      <c r="A1" s="397" t="s">
        <v>37</v>
      </c>
      <c r="B1" s="397"/>
      <c r="C1" s="397"/>
      <c r="D1" s="397"/>
      <c r="E1" s="397"/>
      <c r="F1" s="397"/>
      <c r="G1" s="397"/>
      <c r="H1" s="397"/>
      <c r="I1" s="397"/>
      <c r="J1" s="397"/>
      <c r="K1" s="397"/>
      <c r="L1" s="397"/>
    </row>
    <row r="2" spans="1:12" x14ac:dyDescent="0.3">
      <c r="B2" s="1"/>
      <c r="C2" s="1"/>
    </row>
    <row r="3" spans="1:12" x14ac:dyDescent="0.3">
      <c r="A3" s="320" t="s">
        <v>11</v>
      </c>
      <c r="B3" s="322" t="s">
        <v>45</v>
      </c>
      <c r="C3" s="324" t="s">
        <v>23</v>
      </c>
      <c r="D3" s="324" t="s">
        <v>12</v>
      </c>
      <c r="E3" s="324" t="s">
        <v>16</v>
      </c>
      <c r="F3" s="324" t="s">
        <v>13</v>
      </c>
      <c r="G3" s="324" t="s">
        <v>14</v>
      </c>
      <c r="H3" s="398" t="s">
        <v>15</v>
      </c>
      <c r="I3" s="330" t="s">
        <v>33</v>
      </c>
      <c r="J3" s="330" t="s">
        <v>34</v>
      </c>
      <c r="K3" s="330" t="s">
        <v>35</v>
      </c>
      <c r="L3" s="318" t="s">
        <v>36</v>
      </c>
    </row>
    <row r="4" spans="1:12" x14ac:dyDescent="0.3">
      <c r="A4" s="321"/>
      <c r="B4" s="323"/>
      <c r="C4" s="325"/>
      <c r="D4" s="325"/>
      <c r="E4" s="325"/>
      <c r="F4" s="325"/>
      <c r="G4" s="325"/>
      <c r="H4" s="399"/>
      <c r="I4" s="330"/>
      <c r="J4" s="330"/>
      <c r="K4" s="330"/>
      <c r="L4" s="318"/>
    </row>
    <row r="5" spans="1:12" ht="18" x14ac:dyDescent="0.35">
      <c r="A5" s="400"/>
      <c r="B5" s="29" t="s">
        <v>48</v>
      </c>
      <c r="C5" s="25">
        <v>25000</v>
      </c>
      <c r="D5" s="25">
        <v>200</v>
      </c>
      <c r="E5" s="25">
        <v>200</v>
      </c>
      <c r="F5" s="25">
        <v>300</v>
      </c>
      <c r="G5" s="25">
        <v>5000</v>
      </c>
      <c r="H5" s="25">
        <v>200</v>
      </c>
      <c r="I5" s="25"/>
      <c r="J5" s="25">
        <v>640</v>
      </c>
      <c r="K5" s="25"/>
      <c r="L5" s="25">
        <f>SUM(C5:K5)</f>
        <v>31540</v>
      </c>
    </row>
    <row r="6" spans="1:12" ht="18" x14ac:dyDescent="0.35">
      <c r="A6" s="401"/>
      <c r="B6" s="30" t="s">
        <v>46</v>
      </c>
      <c r="C6" s="31">
        <f t="shared" ref="C6:K6" si="0">SUM(C13:C25)</f>
        <v>0</v>
      </c>
      <c r="D6" s="31">
        <f t="shared" si="0"/>
        <v>0</v>
      </c>
      <c r="E6" s="31">
        <f t="shared" si="0"/>
        <v>0</v>
      </c>
      <c r="F6" s="31">
        <f t="shared" si="0"/>
        <v>0</v>
      </c>
      <c r="G6" s="31">
        <f t="shared" si="0"/>
        <v>0</v>
      </c>
      <c r="H6" s="31">
        <f t="shared" si="0"/>
        <v>0</v>
      </c>
      <c r="I6" s="31">
        <f t="shared" si="0"/>
        <v>0</v>
      </c>
      <c r="J6" s="31">
        <f t="shared" si="0"/>
        <v>0</v>
      </c>
      <c r="K6" s="31">
        <f t="shared" si="0"/>
        <v>0</v>
      </c>
      <c r="L6" s="31">
        <f t="shared" ref="L6:L7" si="1">SUM(C6:K6)</f>
        <v>0</v>
      </c>
    </row>
    <row r="7" spans="1:12" ht="18" x14ac:dyDescent="0.35">
      <c r="A7" s="402"/>
      <c r="B7" s="28" t="s">
        <v>47</v>
      </c>
      <c r="C7" s="25">
        <f>C5-C6</f>
        <v>25000</v>
      </c>
      <c r="D7" s="25">
        <f t="shared" ref="D7:K7" si="2">D5-D6</f>
        <v>200</v>
      </c>
      <c r="E7" s="25">
        <f t="shared" si="2"/>
        <v>200</v>
      </c>
      <c r="F7" s="25">
        <f t="shared" si="2"/>
        <v>300</v>
      </c>
      <c r="G7" s="25">
        <f t="shared" si="2"/>
        <v>5000</v>
      </c>
      <c r="H7" s="25">
        <f t="shared" si="2"/>
        <v>200</v>
      </c>
      <c r="I7" s="25">
        <f t="shared" si="2"/>
        <v>0</v>
      </c>
      <c r="J7" s="25">
        <f t="shared" si="2"/>
        <v>640</v>
      </c>
      <c r="K7" s="25">
        <f t="shared" si="2"/>
        <v>0</v>
      </c>
      <c r="L7" s="25">
        <f t="shared" si="1"/>
        <v>31540</v>
      </c>
    </row>
    <row r="8" spans="1:12" x14ac:dyDescent="0.3">
      <c r="A8" s="6"/>
      <c r="B8" s="6"/>
      <c r="C8" s="6"/>
      <c r="D8" s="6"/>
      <c r="E8" s="6"/>
      <c r="F8" s="6"/>
      <c r="G8" s="6"/>
      <c r="H8" s="6"/>
      <c r="I8" s="6"/>
      <c r="J8" s="6"/>
      <c r="K8" s="6"/>
      <c r="L8" s="6"/>
    </row>
    <row r="9" spans="1:12" x14ac:dyDescent="0.3">
      <c r="A9" s="19"/>
      <c r="B9" s="19"/>
      <c r="C9" s="19"/>
      <c r="D9" s="19"/>
      <c r="E9" s="19"/>
      <c r="F9" s="19"/>
      <c r="G9" s="19"/>
      <c r="H9" s="19"/>
      <c r="I9" s="19"/>
      <c r="J9" s="19"/>
      <c r="K9" s="19"/>
      <c r="L9" s="19"/>
    </row>
    <row r="10" spans="1:12" x14ac:dyDescent="0.3">
      <c r="A10" s="403" t="s">
        <v>44</v>
      </c>
      <c r="B10" s="403"/>
      <c r="C10" s="403"/>
      <c r="D10" s="403"/>
      <c r="E10" s="403"/>
      <c r="F10" s="403"/>
      <c r="G10" s="403"/>
      <c r="H10" s="403"/>
      <c r="I10" s="403"/>
      <c r="J10" s="403"/>
      <c r="K10" s="403"/>
      <c r="L10" s="403"/>
    </row>
    <row r="11" spans="1:12" x14ac:dyDescent="0.3">
      <c r="A11" s="320" t="s">
        <v>11</v>
      </c>
      <c r="B11" s="404" t="s">
        <v>45</v>
      </c>
      <c r="C11" s="324" t="s">
        <v>23</v>
      </c>
      <c r="D11" s="324" t="s">
        <v>12</v>
      </c>
      <c r="E11" s="324" t="s">
        <v>16</v>
      </c>
      <c r="F11" s="324" t="s">
        <v>13</v>
      </c>
      <c r="G11" s="324" t="s">
        <v>14</v>
      </c>
      <c r="H11" s="398" t="s">
        <v>15</v>
      </c>
      <c r="I11" s="330" t="s">
        <v>33</v>
      </c>
      <c r="J11" s="330" t="s">
        <v>34</v>
      </c>
      <c r="K11" s="330" t="s">
        <v>35</v>
      </c>
      <c r="L11" s="318" t="s">
        <v>36</v>
      </c>
    </row>
    <row r="12" spans="1:12" x14ac:dyDescent="0.3">
      <c r="A12" s="321"/>
      <c r="B12" s="405"/>
      <c r="C12" s="325"/>
      <c r="D12" s="325"/>
      <c r="E12" s="325"/>
      <c r="F12" s="325"/>
      <c r="G12" s="325"/>
      <c r="H12" s="399"/>
      <c r="I12" s="330"/>
      <c r="J12" s="330"/>
      <c r="K12" s="330"/>
      <c r="L12" s="318"/>
    </row>
    <row r="13" spans="1:12" x14ac:dyDescent="0.3">
      <c r="A13" s="6"/>
      <c r="B13" s="6"/>
      <c r="C13" s="6"/>
      <c r="D13" s="6"/>
      <c r="E13" s="6"/>
      <c r="F13" s="6"/>
      <c r="G13" s="6"/>
      <c r="H13" s="6"/>
      <c r="I13" s="6"/>
      <c r="J13" s="6"/>
      <c r="K13" s="6"/>
      <c r="L13" s="6"/>
    </row>
    <row r="14" spans="1:12" x14ac:dyDescent="0.3">
      <c r="A14" s="6"/>
      <c r="B14" s="6"/>
      <c r="C14" s="6"/>
      <c r="D14" s="6"/>
      <c r="E14" s="6"/>
      <c r="F14" s="6"/>
      <c r="G14" s="6"/>
      <c r="H14" s="6"/>
      <c r="I14" s="6"/>
      <c r="J14" s="6"/>
      <c r="K14" s="6"/>
      <c r="L14" s="6"/>
    </row>
    <row r="15" spans="1:12" x14ac:dyDescent="0.3">
      <c r="A15" s="6"/>
      <c r="B15" s="6"/>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sheetData>
  <mergeCells count="27">
    <mergeCell ref="A5:A7"/>
    <mergeCell ref="A10:L10"/>
    <mergeCell ref="L11:L12"/>
    <mergeCell ref="F11:F12"/>
    <mergeCell ref="G11:G12"/>
    <mergeCell ref="H11:H12"/>
    <mergeCell ref="I11:I12"/>
    <mergeCell ref="J11:J12"/>
    <mergeCell ref="K11:K12"/>
    <mergeCell ref="A11:A12"/>
    <mergeCell ref="B11:B12"/>
    <mergeCell ref="C11:C12"/>
    <mergeCell ref="D11:D12"/>
    <mergeCell ref="E11:E12"/>
    <mergeCell ref="A1:L1"/>
    <mergeCell ref="A3:A4"/>
    <mergeCell ref="B3:B4"/>
    <mergeCell ref="C3:C4"/>
    <mergeCell ref="D3:D4"/>
    <mergeCell ref="E3:E4"/>
    <mergeCell ref="F3:F4"/>
    <mergeCell ref="G3:G4"/>
    <mergeCell ref="H3:H4"/>
    <mergeCell ref="I3:I4"/>
    <mergeCell ref="J3:J4"/>
    <mergeCell ref="K3:K4"/>
    <mergeCell ref="L3:L4"/>
  </mergeCells>
  <conditionalFormatting sqref="C7:L7">
    <cfRule type="cellIs" dxfId="2" priority="1" operator="less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6"/>
  <sheetViews>
    <sheetView workbookViewId="0">
      <selection activeCell="J20" sqref="J20"/>
    </sheetView>
  </sheetViews>
  <sheetFormatPr defaultRowHeight="14.4" x14ac:dyDescent="0.3"/>
  <cols>
    <col min="1" max="1" width="4.6640625" customWidth="1"/>
    <col min="2" max="2" width="45.44140625" customWidth="1"/>
    <col min="3" max="3" width="11.109375" customWidth="1"/>
    <col min="5" max="5" width="10.109375" customWidth="1"/>
    <col min="10" max="10" width="10.5546875" bestFit="1" customWidth="1"/>
    <col min="12" max="12" width="10.6640625" customWidth="1"/>
    <col min="13" max="13" width="10.77734375" customWidth="1"/>
  </cols>
  <sheetData>
    <row r="2" spans="1:12" ht="18" x14ac:dyDescent="0.35">
      <c r="A2" s="397" t="s">
        <v>49</v>
      </c>
      <c r="B2" s="397"/>
      <c r="C2" s="397"/>
      <c r="D2" s="397"/>
      <c r="E2" s="397"/>
      <c r="F2" s="397"/>
      <c r="G2" s="397"/>
      <c r="H2" s="397"/>
      <c r="I2" s="397"/>
      <c r="J2" s="397"/>
      <c r="K2" s="397"/>
      <c r="L2" s="397"/>
    </row>
    <row r="3" spans="1:12" x14ac:dyDescent="0.3">
      <c r="B3" s="1"/>
      <c r="C3" s="1"/>
    </row>
    <row r="4" spans="1:12" x14ac:dyDescent="0.3">
      <c r="A4" s="320" t="s">
        <v>11</v>
      </c>
      <c r="B4" s="322" t="s">
        <v>45</v>
      </c>
      <c r="C4" s="324" t="s">
        <v>23</v>
      </c>
      <c r="D4" s="324" t="s">
        <v>12</v>
      </c>
      <c r="E4" s="324" t="s">
        <v>16</v>
      </c>
      <c r="F4" s="324" t="s">
        <v>13</v>
      </c>
      <c r="G4" s="324" t="s">
        <v>14</v>
      </c>
      <c r="H4" s="398" t="s">
        <v>15</v>
      </c>
      <c r="I4" s="330" t="s">
        <v>33</v>
      </c>
      <c r="J4" s="330" t="s">
        <v>34</v>
      </c>
      <c r="K4" s="330" t="s">
        <v>35</v>
      </c>
      <c r="L4" s="318" t="s">
        <v>36</v>
      </c>
    </row>
    <row r="5" spans="1:12" x14ac:dyDescent="0.3">
      <c r="A5" s="321"/>
      <c r="B5" s="323"/>
      <c r="C5" s="325"/>
      <c r="D5" s="325"/>
      <c r="E5" s="325"/>
      <c r="F5" s="325"/>
      <c r="G5" s="325"/>
      <c r="H5" s="399"/>
      <c r="I5" s="330"/>
      <c r="J5" s="330"/>
      <c r="K5" s="330"/>
      <c r="L5" s="318"/>
    </row>
    <row r="6" spans="1:12" ht="18" x14ac:dyDescent="0.35">
      <c r="A6" s="400"/>
      <c r="B6" s="29" t="s">
        <v>48</v>
      </c>
      <c r="C6" s="25">
        <v>10000</v>
      </c>
      <c r="D6" s="25">
        <v>200</v>
      </c>
      <c r="E6" s="25">
        <v>200</v>
      </c>
      <c r="F6" s="25">
        <v>300</v>
      </c>
      <c r="G6" s="25">
        <v>5000</v>
      </c>
      <c r="H6" s="25">
        <v>400</v>
      </c>
      <c r="I6" s="25"/>
      <c r="J6" s="25">
        <v>640</v>
      </c>
      <c r="K6" s="25"/>
      <c r="L6" s="25">
        <f>SUM(C6:K6)</f>
        <v>16740</v>
      </c>
    </row>
    <row r="7" spans="1:12" ht="18" x14ac:dyDescent="0.35">
      <c r="A7" s="401"/>
      <c r="B7" s="30" t="s">
        <v>46</v>
      </c>
      <c r="C7" s="31">
        <f t="shared" ref="C7:K7" si="0">SUM(C14:C26)</f>
        <v>0</v>
      </c>
      <c r="D7" s="31">
        <f t="shared" si="0"/>
        <v>0</v>
      </c>
      <c r="E7" s="31">
        <f t="shared" si="0"/>
        <v>0</v>
      </c>
      <c r="F7" s="31">
        <f t="shared" si="0"/>
        <v>0</v>
      </c>
      <c r="G7" s="31">
        <f t="shared" si="0"/>
        <v>0</v>
      </c>
      <c r="H7" s="31">
        <f t="shared" si="0"/>
        <v>0</v>
      </c>
      <c r="I7" s="31">
        <f t="shared" si="0"/>
        <v>0</v>
      </c>
      <c r="J7" s="31">
        <f t="shared" si="0"/>
        <v>0</v>
      </c>
      <c r="K7" s="31">
        <f t="shared" si="0"/>
        <v>0</v>
      </c>
      <c r="L7" s="31">
        <f t="shared" ref="L7:L8" si="1">SUM(C7:K7)</f>
        <v>0</v>
      </c>
    </row>
    <row r="8" spans="1:12" ht="18" x14ac:dyDescent="0.35">
      <c r="A8" s="402"/>
      <c r="B8" s="28" t="s">
        <v>47</v>
      </c>
      <c r="C8" s="25">
        <f>C6-C7</f>
        <v>10000</v>
      </c>
      <c r="D8" s="25">
        <f t="shared" ref="D8:K8" si="2">D6-D7</f>
        <v>200</v>
      </c>
      <c r="E8" s="25">
        <f t="shared" si="2"/>
        <v>200</v>
      </c>
      <c r="F8" s="25">
        <f t="shared" si="2"/>
        <v>300</v>
      </c>
      <c r="G8" s="25">
        <f t="shared" si="2"/>
        <v>5000</v>
      </c>
      <c r="H8" s="25">
        <f t="shared" si="2"/>
        <v>400</v>
      </c>
      <c r="I8" s="25">
        <f t="shared" si="2"/>
        <v>0</v>
      </c>
      <c r="J8" s="25">
        <f t="shared" si="2"/>
        <v>640</v>
      </c>
      <c r="K8" s="25">
        <f t="shared" si="2"/>
        <v>0</v>
      </c>
      <c r="L8" s="25">
        <f t="shared" si="1"/>
        <v>16740</v>
      </c>
    </row>
    <row r="9" spans="1:12" x14ac:dyDescent="0.3">
      <c r="A9" s="6"/>
      <c r="B9" s="6"/>
      <c r="C9" s="6"/>
      <c r="D9" s="6"/>
      <c r="E9" s="6"/>
      <c r="F9" s="6"/>
      <c r="G9" s="6"/>
      <c r="H9" s="6"/>
      <c r="I9" s="6"/>
      <c r="J9" s="6"/>
      <c r="K9" s="6"/>
      <c r="L9" s="6"/>
    </row>
    <row r="10" spans="1:12" x14ac:dyDescent="0.3">
      <c r="A10" s="19"/>
      <c r="B10" s="19"/>
      <c r="C10" s="19"/>
      <c r="D10" s="19"/>
      <c r="E10" s="19"/>
      <c r="F10" s="19"/>
      <c r="G10" s="19"/>
      <c r="H10" s="19"/>
      <c r="I10" s="19"/>
      <c r="J10" s="19"/>
      <c r="K10" s="19"/>
      <c r="L10" s="19"/>
    </row>
    <row r="11" spans="1:12" x14ac:dyDescent="0.3">
      <c r="A11" s="403" t="s">
        <v>44</v>
      </c>
      <c r="B11" s="403"/>
      <c r="C11" s="403"/>
      <c r="D11" s="403"/>
      <c r="E11" s="403"/>
      <c r="F11" s="403"/>
      <c r="G11" s="403"/>
      <c r="H11" s="403"/>
      <c r="I11" s="403"/>
      <c r="J11" s="403"/>
      <c r="K11" s="403"/>
      <c r="L11" s="403"/>
    </row>
    <row r="12" spans="1:12" x14ac:dyDescent="0.3">
      <c r="A12" s="320" t="s">
        <v>11</v>
      </c>
      <c r="B12" s="404" t="s">
        <v>45</v>
      </c>
      <c r="C12" s="324" t="s">
        <v>23</v>
      </c>
      <c r="D12" s="324" t="s">
        <v>12</v>
      </c>
      <c r="E12" s="324" t="s">
        <v>16</v>
      </c>
      <c r="F12" s="324" t="s">
        <v>13</v>
      </c>
      <c r="G12" s="324" t="s">
        <v>14</v>
      </c>
      <c r="H12" s="398" t="s">
        <v>15</v>
      </c>
      <c r="I12" s="330" t="s">
        <v>33</v>
      </c>
      <c r="J12" s="330" t="s">
        <v>34</v>
      </c>
      <c r="K12" s="330" t="s">
        <v>35</v>
      </c>
      <c r="L12" s="318" t="s">
        <v>50</v>
      </c>
    </row>
    <row r="13" spans="1:12" x14ac:dyDescent="0.3">
      <c r="A13" s="321"/>
      <c r="B13" s="405"/>
      <c r="C13" s="325"/>
      <c r="D13" s="325"/>
      <c r="E13" s="325"/>
      <c r="F13" s="325"/>
      <c r="G13" s="325"/>
      <c r="H13" s="399"/>
      <c r="I13" s="330"/>
      <c r="J13" s="330"/>
      <c r="K13" s="330"/>
      <c r="L13" s="318"/>
    </row>
    <row r="14" spans="1:12" x14ac:dyDescent="0.3">
      <c r="A14" s="6"/>
      <c r="B14" s="6"/>
      <c r="C14" s="6"/>
      <c r="D14" s="6"/>
      <c r="E14" s="6"/>
      <c r="F14" s="6"/>
      <c r="G14" s="6"/>
      <c r="H14" s="6"/>
      <c r="I14" s="6"/>
      <c r="J14" s="6"/>
      <c r="K14" s="6"/>
      <c r="L14" s="6"/>
    </row>
    <row r="15" spans="1:12" x14ac:dyDescent="0.3">
      <c r="A15" s="6"/>
      <c r="B15" s="6"/>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row r="26" spans="1:12" x14ac:dyDescent="0.3">
      <c r="A26" s="6"/>
      <c r="B26" s="6"/>
      <c r="C26" s="6"/>
      <c r="D26" s="6"/>
      <c r="E26" s="6"/>
      <c r="F26" s="6"/>
      <c r="G26" s="6"/>
      <c r="H26" s="6"/>
      <c r="I26" s="6"/>
      <c r="J26" s="6"/>
      <c r="K26" s="6"/>
      <c r="L26" s="6"/>
    </row>
  </sheetData>
  <mergeCells count="27">
    <mergeCell ref="A6:A8"/>
    <mergeCell ref="A11:L11"/>
    <mergeCell ref="L12:L13"/>
    <mergeCell ref="F12:F13"/>
    <mergeCell ref="G12:G13"/>
    <mergeCell ref="H12:H13"/>
    <mergeCell ref="I12:I13"/>
    <mergeCell ref="J12:J13"/>
    <mergeCell ref="K12:K13"/>
    <mergeCell ref="A12:A13"/>
    <mergeCell ref="B12:B13"/>
    <mergeCell ref="C12:C13"/>
    <mergeCell ref="D12:D13"/>
    <mergeCell ref="E12:E13"/>
    <mergeCell ref="A2:L2"/>
    <mergeCell ref="A4:A5"/>
    <mergeCell ref="B4:B5"/>
    <mergeCell ref="C4:C5"/>
    <mergeCell ref="D4:D5"/>
    <mergeCell ref="E4:E5"/>
    <mergeCell ref="F4:F5"/>
    <mergeCell ref="G4:G5"/>
    <mergeCell ref="H4:H5"/>
    <mergeCell ref="I4:I5"/>
    <mergeCell ref="J4:J5"/>
    <mergeCell ref="K4:K5"/>
    <mergeCell ref="L4:L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sqref="A1:L25"/>
    </sheetView>
  </sheetViews>
  <sheetFormatPr defaultRowHeight="14.4" x14ac:dyDescent="0.3"/>
  <cols>
    <col min="1" max="1" width="4.6640625" customWidth="1"/>
    <col min="2" max="2" width="29.21875" customWidth="1"/>
    <col min="3" max="3" width="11.109375" customWidth="1"/>
    <col min="5" max="5" width="10.109375" customWidth="1"/>
    <col min="10" max="10" width="10.6640625" customWidth="1"/>
    <col min="11" max="11" width="10.77734375" customWidth="1"/>
    <col min="12" max="12" width="10.109375" customWidth="1"/>
  </cols>
  <sheetData>
    <row r="1" spans="1:12" ht="18" x14ac:dyDescent="0.35">
      <c r="A1" s="397" t="s">
        <v>39</v>
      </c>
      <c r="B1" s="397"/>
      <c r="C1" s="397"/>
      <c r="D1" s="397"/>
      <c r="E1" s="397"/>
      <c r="F1" s="397"/>
      <c r="G1" s="397"/>
      <c r="H1" s="397"/>
      <c r="I1" s="397"/>
      <c r="J1" s="397"/>
      <c r="K1" s="397"/>
      <c r="L1" s="397"/>
    </row>
    <row r="2" spans="1:12" x14ac:dyDescent="0.3">
      <c r="B2" s="1"/>
      <c r="C2" s="1"/>
    </row>
    <row r="3" spans="1:12" ht="14.4" customHeight="1" x14ac:dyDescent="0.3">
      <c r="A3" s="320" t="s">
        <v>11</v>
      </c>
      <c r="B3" s="322" t="s">
        <v>45</v>
      </c>
      <c r="C3" s="324" t="s">
        <v>23</v>
      </c>
      <c r="D3" s="324" t="s">
        <v>12</v>
      </c>
      <c r="E3" s="324" t="s">
        <v>16</v>
      </c>
      <c r="F3" s="324" t="s">
        <v>13</v>
      </c>
      <c r="G3" s="324" t="s">
        <v>14</v>
      </c>
      <c r="H3" s="398" t="s">
        <v>15</v>
      </c>
      <c r="I3" s="330" t="s">
        <v>33</v>
      </c>
      <c r="J3" s="330" t="s">
        <v>34</v>
      </c>
      <c r="K3" s="330" t="s">
        <v>35</v>
      </c>
      <c r="L3" s="318" t="s">
        <v>36</v>
      </c>
    </row>
    <row r="4" spans="1:12" x14ac:dyDescent="0.3">
      <c r="A4" s="321"/>
      <c r="B4" s="323"/>
      <c r="C4" s="325"/>
      <c r="D4" s="325"/>
      <c r="E4" s="325"/>
      <c r="F4" s="325"/>
      <c r="G4" s="325"/>
      <c r="H4" s="399"/>
      <c r="I4" s="330"/>
      <c r="J4" s="330"/>
      <c r="K4" s="330"/>
      <c r="L4" s="318"/>
    </row>
    <row r="5" spans="1:12" s="27" customFormat="1" ht="25.2" customHeight="1" x14ac:dyDescent="0.35">
      <c r="A5" s="400"/>
      <c r="B5" s="29" t="s">
        <v>48</v>
      </c>
      <c r="C5" s="25">
        <v>10000</v>
      </c>
      <c r="D5" s="25">
        <v>200</v>
      </c>
      <c r="E5" s="25">
        <v>200</v>
      </c>
      <c r="F5" s="25">
        <v>300</v>
      </c>
      <c r="G5" s="25">
        <v>5000</v>
      </c>
      <c r="H5" s="25">
        <v>400</v>
      </c>
      <c r="I5" s="25"/>
      <c r="J5" s="25">
        <v>640</v>
      </c>
      <c r="K5" s="25"/>
      <c r="L5" s="25">
        <f>SUM(C5:K5)</f>
        <v>16740</v>
      </c>
    </row>
    <row r="6" spans="1:12" s="27" customFormat="1" ht="25.2" customHeight="1" x14ac:dyDescent="0.35">
      <c r="A6" s="401"/>
      <c r="B6" s="30" t="s">
        <v>46</v>
      </c>
      <c r="C6" s="31">
        <f t="shared" ref="C6:K6" si="0">SUM(C13:C25)</f>
        <v>0</v>
      </c>
      <c r="D6" s="31">
        <f t="shared" si="0"/>
        <v>0</v>
      </c>
      <c r="E6" s="31">
        <f t="shared" si="0"/>
        <v>0</v>
      </c>
      <c r="F6" s="31">
        <f t="shared" si="0"/>
        <v>0</v>
      </c>
      <c r="G6" s="31">
        <f t="shared" si="0"/>
        <v>0</v>
      </c>
      <c r="H6" s="31">
        <f t="shared" si="0"/>
        <v>0</v>
      </c>
      <c r="I6" s="31">
        <f t="shared" si="0"/>
        <v>0</v>
      </c>
      <c r="J6" s="31">
        <f t="shared" si="0"/>
        <v>0</v>
      </c>
      <c r="K6" s="31">
        <f t="shared" si="0"/>
        <v>0</v>
      </c>
      <c r="L6" s="31">
        <f t="shared" ref="L6:L7" si="1">SUM(C6:K6)</f>
        <v>0</v>
      </c>
    </row>
    <row r="7" spans="1:12" s="27" customFormat="1" ht="25.2" customHeight="1" x14ac:dyDescent="0.35">
      <c r="A7" s="402"/>
      <c r="B7" s="28" t="s">
        <v>47</v>
      </c>
      <c r="C7" s="25">
        <f>C5-C6</f>
        <v>10000</v>
      </c>
      <c r="D7" s="25">
        <f t="shared" ref="D7:K7" si="2">D5-D6</f>
        <v>200</v>
      </c>
      <c r="E7" s="25">
        <f t="shared" si="2"/>
        <v>200</v>
      </c>
      <c r="F7" s="25">
        <f t="shared" si="2"/>
        <v>300</v>
      </c>
      <c r="G7" s="25">
        <f t="shared" si="2"/>
        <v>5000</v>
      </c>
      <c r="H7" s="25">
        <f t="shared" si="2"/>
        <v>400</v>
      </c>
      <c r="I7" s="25">
        <f t="shared" si="2"/>
        <v>0</v>
      </c>
      <c r="J7" s="25">
        <f t="shared" si="2"/>
        <v>640</v>
      </c>
      <c r="K7" s="25">
        <f t="shared" si="2"/>
        <v>0</v>
      </c>
      <c r="L7" s="25">
        <f t="shared" si="1"/>
        <v>16740</v>
      </c>
    </row>
    <row r="8" spans="1:12" x14ac:dyDescent="0.3">
      <c r="A8" s="6"/>
      <c r="B8" s="6"/>
      <c r="C8" s="6"/>
      <c r="D8" s="6"/>
      <c r="E8" s="6"/>
      <c r="F8" s="6"/>
      <c r="G8" s="6"/>
      <c r="H8" s="6"/>
      <c r="I8" s="6"/>
      <c r="J8" s="6"/>
      <c r="K8" s="6"/>
      <c r="L8" s="6"/>
    </row>
    <row r="9" spans="1:12" x14ac:dyDescent="0.3">
      <c r="A9" s="19"/>
      <c r="B9" s="19"/>
      <c r="C9" s="19"/>
      <c r="D9" s="19"/>
      <c r="E9" s="19"/>
      <c r="F9" s="19"/>
      <c r="G9" s="19"/>
      <c r="H9" s="19"/>
      <c r="I9" s="19"/>
      <c r="J9" s="19"/>
      <c r="K9" s="19"/>
      <c r="L9" s="19"/>
    </row>
    <row r="10" spans="1:12" x14ac:dyDescent="0.3">
      <c r="A10" s="403" t="s">
        <v>44</v>
      </c>
      <c r="B10" s="403"/>
      <c r="C10" s="403"/>
      <c r="D10" s="403"/>
      <c r="E10" s="403"/>
      <c r="F10" s="403"/>
      <c r="G10" s="403"/>
      <c r="H10" s="403"/>
      <c r="I10" s="403"/>
      <c r="J10" s="403"/>
      <c r="K10" s="403"/>
      <c r="L10" s="403"/>
    </row>
    <row r="11" spans="1:12" ht="14.4" customHeight="1" x14ac:dyDescent="0.3">
      <c r="A11" s="320" t="s">
        <v>11</v>
      </c>
      <c r="B11" s="404" t="s">
        <v>45</v>
      </c>
      <c r="C11" s="324" t="s">
        <v>23</v>
      </c>
      <c r="D11" s="324" t="s">
        <v>12</v>
      </c>
      <c r="E11" s="324" t="s">
        <v>16</v>
      </c>
      <c r="F11" s="324" t="s">
        <v>13</v>
      </c>
      <c r="G11" s="324" t="s">
        <v>14</v>
      </c>
      <c r="H11" s="398" t="s">
        <v>15</v>
      </c>
      <c r="I11" s="330" t="s">
        <v>33</v>
      </c>
      <c r="J11" s="330" t="s">
        <v>34</v>
      </c>
      <c r="K11" s="330" t="s">
        <v>35</v>
      </c>
      <c r="L11" s="318" t="s">
        <v>52</v>
      </c>
    </row>
    <row r="12" spans="1:12" x14ac:dyDescent="0.3">
      <c r="A12" s="321"/>
      <c r="B12" s="405"/>
      <c r="C12" s="325"/>
      <c r="D12" s="325"/>
      <c r="E12" s="325"/>
      <c r="F12" s="325"/>
      <c r="G12" s="325"/>
      <c r="H12" s="399"/>
      <c r="I12" s="330"/>
      <c r="J12" s="330"/>
      <c r="K12" s="330"/>
      <c r="L12" s="318"/>
    </row>
    <row r="13" spans="1:12" x14ac:dyDescent="0.3">
      <c r="A13" s="6"/>
      <c r="B13" s="6"/>
      <c r="C13" s="6"/>
      <c r="D13" s="6"/>
      <c r="E13" s="6"/>
      <c r="F13" s="6"/>
      <c r="G13" s="6"/>
      <c r="H13" s="6"/>
      <c r="I13" s="6"/>
      <c r="J13" s="6"/>
      <c r="K13" s="6"/>
      <c r="L13" s="6"/>
    </row>
    <row r="14" spans="1:12" x14ac:dyDescent="0.3">
      <c r="A14" s="6"/>
      <c r="B14" s="6"/>
      <c r="C14" s="6"/>
      <c r="D14" s="6"/>
      <c r="E14" s="6"/>
      <c r="F14" s="6"/>
      <c r="G14" s="6"/>
      <c r="H14" s="6"/>
      <c r="I14" s="6"/>
      <c r="J14" s="6"/>
      <c r="K14" s="6"/>
      <c r="L14" s="6"/>
    </row>
    <row r="15" spans="1:12" x14ac:dyDescent="0.3">
      <c r="A15" s="6"/>
      <c r="B15" s="6"/>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sheetData>
  <mergeCells count="27">
    <mergeCell ref="A10:L10"/>
    <mergeCell ref="H3:H4"/>
    <mergeCell ref="H11:H12"/>
    <mergeCell ref="A5:A7"/>
    <mergeCell ref="I11:I12"/>
    <mergeCell ref="J11:J12"/>
    <mergeCell ref="K11:K12"/>
    <mergeCell ref="L11:L12"/>
    <mergeCell ref="E3:E4"/>
    <mergeCell ref="F3:F4"/>
    <mergeCell ref="G3:G4"/>
    <mergeCell ref="A1:L1"/>
    <mergeCell ref="A11:A12"/>
    <mergeCell ref="B11:B12"/>
    <mergeCell ref="C11:C12"/>
    <mergeCell ref="D11:D12"/>
    <mergeCell ref="E11:E12"/>
    <mergeCell ref="F11:F12"/>
    <mergeCell ref="G11:G12"/>
    <mergeCell ref="I3:I4"/>
    <mergeCell ref="J3:J4"/>
    <mergeCell ref="K3:K4"/>
    <mergeCell ref="L3:L4"/>
    <mergeCell ref="A3:A4"/>
    <mergeCell ref="B3:B4"/>
    <mergeCell ref="C3:C4"/>
    <mergeCell ref="D3:D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O18" sqref="O18"/>
    </sheetView>
  </sheetViews>
  <sheetFormatPr defaultRowHeight="14.4" x14ac:dyDescent="0.3"/>
  <cols>
    <col min="1" max="1" width="4.6640625" customWidth="1"/>
    <col min="2" max="2" width="45.44140625" customWidth="1"/>
    <col min="3" max="3" width="11.109375" customWidth="1"/>
    <col min="5" max="5" width="10.109375" customWidth="1"/>
    <col min="10" max="10" width="10.5546875" bestFit="1" customWidth="1"/>
    <col min="12" max="12" width="10.6640625" customWidth="1"/>
    <col min="13" max="13" width="10.77734375" customWidth="1"/>
  </cols>
  <sheetData>
    <row r="1" spans="1:12" ht="18" x14ac:dyDescent="0.35">
      <c r="A1" s="397" t="s">
        <v>51</v>
      </c>
      <c r="B1" s="397"/>
      <c r="C1" s="397"/>
      <c r="D1" s="397"/>
      <c r="E1" s="397"/>
      <c r="F1" s="397"/>
      <c r="G1" s="397"/>
      <c r="H1" s="397"/>
      <c r="I1" s="397"/>
      <c r="J1" s="397"/>
      <c r="K1" s="397"/>
      <c r="L1" s="397"/>
    </row>
    <row r="2" spans="1:12" x14ac:dyDescent="0.3">
      <c r="B2" s="1"/>
      <c r="C2" s="1"/>
    </row>
    <row r="3" spans="1:12" x14ac:dyDescent="0.3">
      <c r="A3" s="320" t="s">
        <v>11</v>
      </c>
      <c r="B3" s="322" t="s">
        <v>45</v>
      </c>
      <c r="C3" s="324" t="s">
        <v>23</v>
      </c>
      <c r="D3" s="324" t="s">
        <v>12</v>
      </c>
      <c r="E3" s="324" t="s">
        <v>16</v>
      </c>
      <c r="F3" s="324" t="s">
        <v>13</v>
      </c>
      <c r="G3" s="324" t="s">
        <v>14</v>
      </c>
      <c r="H3" s="398" t="s">
        <v>15</v>
      </c>
      <c r="I3" s="330" t="s">
        <v>33</v>
      </c>
      <c r="J3" s="330" t="s">
        <v>34</v>
      </c>
      <c r="K3" s="330" t="s">
        <v>35</v>
      </c>
      <c r="L3" s="318" t="s">
        <v>36</v>
      </c>
    </row>
    <row r="4" spans="1:12" x14ac:dyDescent="0.3">
      <c r="A4" s="321"/>
      <c r="B4" s="323"/>
      <c r="C4" s="325"/>
      <c r="D4" s="325"/>
      <c r="E4" s="325"/>
      <c r="F4" s="325"/>
      <c r="G4" s="325"/>
      <c r="H4" s="399"/>
      <c r="I4" s="330"/>
      <c r="J4" s="330"/>
      <c r="K4" s="330"/>
      <c r="L4" s="318"/>
    </row>
    <row r="5" spans="1:12" ht="18" x14ac:dyDescent="0.35">
      <c r="A5" s="400"/>
      <c r="B5" s="29" t="s">
        <v>48</v>
      </c>
      <c r="C5" s="25">
        <v>25000</v>
      </c>
      <c r="D5" s="25">
        <v>200</v>
      </c>
      <c r="E5" s="25">
        <v>200</v>
      </c>
      <c r="F5" s="25">
        <v>300</v>
      </c>
      <c r="G5" s="25">
        <v>5000</v>
      </c>
      <c r="H5" s="25">
        <v>400</v>
      </c>
      <c r="I5" s="25"/>
      <c r="J5" s="25">
        <v>640</v>
      </c>
      <c r="K5" s="25"/>
      <c r="L5" s="25">
        <f>SUM(C5:K5)</f>
        <v>31740</v>
      </c>
    </row>
    <row r="6" spans="1:12" ht="18" x14ac:dyDescent="0.35">
      <c r="A6" s="401"/>
      <c r="B6" s="30" t="s">
        <v>46</v>
      </c>
      <c r="C6" s="31">
        <f t="shared" ref="C6:K6" si="0">SUM(C13:C25)</f>
        <v>0</v>
      </c>
      <c r="D6" s="31">
        <f t="shared" si="0"/>
        <v>0</v>
      </c>
      <c r="E6" s="31">
        <f t="shared" si="0"/>
        <v>0</v>
      </c>
      <c r="F6" s="31">
        <f t="shared" si="0"/>
        <v>0</v>
      </c>
      <c r="G6" s="31">
        <f t="shared" si="0"/>
        <v>0</v>
      </c>
      <c r="H6" s="31">
        <f t="shared" si="0"/>
        <v>0</v>
      </c>
      <c r="I6" s="31">
        <f t="shared" si="0"/>
        <v>0</v>
      </c>
      <c r="J6" s="31">
        <f t="shared" si="0"/>
        <v>0</v>
      </c>
      <c r="K6" s="31">
        <f t="shared" si="0"/>
        <v>0</v>
      </c>
      <c r="L6" s="31">
        <f t="shared" ref="L6:L7" si="1">SUM(C6:K6)</f>
        <v>0</v>
      </c>
    </row>
    <row r="7" spans="1:12" ht="18" x14ac:dyDescent="0.35">
      <c r="A7" s="402"/>
      <c r="B7" s="28" t="s">
        <v>47</v>
      </c>
      <c r="C7" s="25">
        <f>C5-C6</f>
        <v>25000</v>
      </c>
      <c r="D7" s="25">
        <f t="shared" ref="D7:K7" si="2">D5-D6</f>
        <v>200</v>
      </c>
      <c r="E7" s="25">
        <f t="shared" si="2"/>
        <v>200</v>
      </c>
      <c r="F7" s="25">
        <f t="shared" si="2"/>
        <v>300</v>
      </c>
      <c r="G7" s="25">
        <f t="shared" si="2"/>
        <v>5000</v>
      </c>
      <c r="H7" s="25">
        <f t="shared" si="2"/>
        <v>400</v>
      </c>
      <c r="I7" s="25">
        <f t="shared" si="2"/>
        <v>0</v>
      </c>
      <c r="J7" s="25">
        <f t="shared" si="2"/>
        <v>640</v>
      </c>
      <c r="K7" s="25">
        <f t="shared" si="2"/>
        <v>0</v>
      </c>
      <c r="L7" s="25">
        <f t="shared" si="1"/>
        <v>31740</v>
      </c>
    </row>
    <row r="8" spans="1:12" x14ac:dyDescent="0.3">
      <c r="A8" s="6"/>
      <c r="B8" s="6"/>
      <c r="C8" s="6"/>
      <c r="D8" s="6"/>
      <c r="E8" s="6"/>
      <c r="F8" s="6"/>
      <c r="G8" s="6"/>
      <c r="H8" s="6"/>
      <c r="I8" s="6"/>
      <c r="J8" s="6"/>
      <c r="K8" s="6"/>
      <c r="L8" s="6"/>
    </row>
    <row r="9" spans="1:12" x14ac:dyDescent="0.3">
      <c r="A9" s="19"/>
      <c r="B9" s="19"/>
      <c r="C9" s="19"/>
      <c r="D9" s="19"/>
      <c r="E9" s="19"/>
      <c r="F9" s="19"/>
      <c r="G9" s="19"/>
      <c r="H9" s="19"/>
      <c r="I9" s="19"/>
      <c r="J9" s="19"/>
      <c r="K9" s="19"/>
      <c r="L9" s="19"/>
    </row>
    <row r="10" spans="1:12" x14ac:dyDescent="0.3">
      <c r="A10" s="403" t="s">
        <v>44</v>
      </c>
      <c r="B10" s="403"/>
      <c r="C10" s="403"/>
      <c r="D10" s="403"/>
      <c r="E10" s="403"/>
      <c r="F10" s="403"/>
      <c r="G10" s="403"/>
      <c r="H10" s="403"/>
      <c r="I10" s="403"/>
      <c r="J10" s="403"/>
      <c r="K10" s="403"/>
      <c r="L10" s="403"/>
    </row>
    <row r="11" spans="1:12" x14ac:dyDescent="0.3">
      <c r="A11" s="320" t="s">
        <v>11</v>
      </c>
      <c r="B11" s="404" t="s">
        <v>45</v>
      </c>
      <c r="C11" s="324" t="s">
        <v>23</v>
      </c>
      <c r="D11" s="324" t="s">
        <v>12</v>
      </c>
      <c r="E11" s="324" t="s">
        <v>16</v>
      </c>
      <c r="F11" s="324" t="s">
        <v>13</v>
      </c>
      <c r="G11" s="324" t="s">
        <v>14</v>
      </c>
      <c r="H11" s="398" t="s">
        <v>15</v>
      </c>
      <c r="I11" s="330" t="s">
        <v>33</v>
      </c>
      <c r="J11" s="330" t="s">
        <v>34</v>
      </c>
      <c r="K11" s="330" t="s">
        <v>35</v>
      </c>
      <c r="L11" s="318" t="s">
        <v>50</v>
      </c>
    </row>
    <row r="12" spans="1:12" x14ac:dyDescent="0.3">
      <c r="A12" s="321"/>
      <c r="B12" s="405"/>
      <c r="C12" s="325"/>
      <c r="D12" s="325"/>
      <c r="E12" s="325"/>
      <c r="F12" s="325"/>
      <c r="G12" s="325"/>
      <c r="H12" s="399"/>
      <c r="I12" s="330"/>
      <c r="J12" s="330"/>
      <c r="K12" s="330"/>
      <c r="L12" s="318"/>
    </row>
    <row r="13" spans="1:12" x14ac:dyDescent="0.3">
      <c r="A13" s="6"/>
      <c r="B13" s="6"/>
      <c r="C13" s="6"/>
      <c r="D13" s="6"/>
      <c r="E13" s="6"/>
      <c r="F13" s="6"/>
      <c r="G13" s="6"/>
      <c r="H13" s="6"/>
      <c r="I13" s="6"/>
      <c r="J13" s="6"/>
      <c r="K13" s="6"/>
      <c r="L13" s="6"/>
    </row>
    <row r="14" spans="1:12" x14ac:dyDescent="0.3">
      <c r="A14" s="6"/>
      <c r="B14" s="6"/>
      <c r="C14" s="6"/>
      <c r="D14" s="6"/>
      <c r="E14" s="6"/>
      <c r="F14" s="6"/>
      <c r="G14" s="6"/>
      <c r="H14" s="6"/>
      <c r="I14" s="6"/>
      <c r="J14" s="6"/>
      <c r="K14" s="6"/>
      <c r="L14" s="6"/>
    </row>
    <row r="15" spans="1:12" x14ac:dyDescent="0.3">
      <c r="A15" s="6"/>
      <c r="B15" s="6"/>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sheetData>
  <mergeCells count="27">
    <mergeCell ref="A5:A7"/>
    <mergeCell ref="A10:L10"/>
    <mergeCell ref="L11:L12"/>
    <mergeCell ref="F11:F12"/>
    <mergeCell ref="G11:G12"/>
    <mergeCell ref="H11:H12"/>
    <mergeCell ref="I11:I12"/>
    <mergeCell ref="J11:J12"/>
    <mergeCell ref="K11:K12"/>
    <mergeCell ref="A11:A12"/>
    <mergeCell ref="B11:B12"/>
    <mergeCell ref="C11:C12"/>
    <mergeCell ref="D11:D12"/>
    <mergeCell ref="E11:E12"/>
    <mergeCell ref="A1:L1"/>
    <mergeCell ref="A3:A4"/>
    <mergeCell ref="B3:B4"/>
    <mergeCell ref="C3:C4"/>
    <mergeCell ref="D3:D4"/>
    <mergeCell ref="E3:E4"/>
    <mergeCell ref="F3:F4"/>
    <mergeCell ref="G3:G4"/>
    <mergeCell ref="H3:H4"/>
    <mergeCell ref="I3:I4"/>
    <mergeCell ref="J3:J4"/>
    <mergeCell ref="K3:K4"/>
    <mergeCell ref="L3:L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sqref="A1:L25"/>
    </sheetView>
  </sheetViews>
  <sheetFormatPr defaultRowHeight="14.4" x14ac:dyDescent="0.3"/>
  <cols>
    <col min="1" max="1" width="4.6640625" customWidth="1"/>
    <col min="2" max="2" width="29.21875" customWidth="1"/>
    <col min="3" max="3" width="11.109375" customWidth="1"/>
    <col min="5" max="5" width="10.109375" customWidth="1"/>
    <col min="10" max="10" width="10.6640625" customWidth="1"/>
    <col min="11" max="11" width="10.77734375" customWidth="1"/>
    <col min="12" max="12" width="10.109375" customWidth="1"/>
    <col min="13" max="13" width="10.77734375" customWidth="1"/>
  </cols>
  <sheetData>
    <row r="1" spans="1:12" ht="18" x14ac:dyDescent="0.35">
      <c r="A1" s="397" t="s">
        <v>40</v>
      </c>
      <c r="B1" s="397"/>
      <c r="C1" s="397"/>
      <c r="D1" s="397"/>
      <c r="E1" s="397"/>
      <c r="F1" s="397"/>
      <c r="G1" s="397"/>
      <c r="H1" s="397"/>
      <c r="I1" s="397"/>
      <c r="J1" s="397"/>
      <c r="K1" s="397"/>
      <c r="L1" s="397"/>
    </row>
    <row r="2" spans="1:12" x14ac:dyDescent="0.3">
      <c r="B2" s="1"/>
      <c r="C2" s="1"/>
    </row>
    <row r="3" spans="1:12" x14ac:dyDescent="0.3">
      <c r="A3" s="320" t="s">
        <v>11</v>
      </c>
      <c r="B3" s="322" t="s">
        <v>45</v>
      </c>
      <c r="C3" s="324" t="s">
        <v>23</v>
      </c>
      <c r="D3" s="324" t="s">
        <v>12</v>
      </c>
      <c r="E3" s="324" t="s">
        <v>16</v>
      </c>
      <c r="F3" s="324" t="s">
        <v>13</v>
      </c>
      <c r="G3" s="324" t="s">
        <v>14</v>
      </c>
      <c r="H3" s="398" t="s">
        <v>15</v>
      </c>
      <c r="I3" s="330" t="s">
        <v>33</v>
      </c>
      <c r="J3" s="330" t="s">
        <v>34</v>
      </c>
      <c r="K3" s="330" t="s">
        <v>35</v>
      </c>
      <c r="L3" s="318" t="s">
        <v>36</v>
      </c>
    </row>
    <row r="4" spans="1:12" x14ac:dyDescent="0.3">
      <c r="A4" s="321"/>
      <c r="B4" s="323"/>
      <c r="C4" s="325"/>
      <c r="D4" s="325"/>
      <c r="E4" s="325"/>
      <c r="F4" s="325"/>
      <c r="G4" s="325"/>
      <c r="H4" s="399"/>
      <c r="I4" s="330"/>
      <c r="J4" s="330"/>
      <c r="K4" s="330"/>
      <c r="L4" s="318"/>
    </row>
    <row r="5" spans="1:12" ht="18" x14ac:dyDescent="0.35">
      <c r="A5" s="400"/>
      <c r="B5" s="29" t="s">
        <v>48</v>
      </c>
      <c r="C5" s="25">
        <v>10000</v>
      </c>
      <c r="D5" s="25">
        <v>200</v>
      </c>
      <c r="E5" s="25">
        <v>200</v>
      </c>
      <c r="F5" s="25">
        <v>300</v>
      </c>
      <c r="G5" s="25">
        <v>5000</v>
      </c>
      <c r="H5" s="25">
        <v>400</v>
      </c>
      <c r="I5" s="25"/>
      <c r="J5" s="25">
        <v>640</v>
      </c>
      <c r="K5" s="25"/>
      <c r="L5" s="25">
        <f>SUM(C5:K5)</f>
        <v>16740</v>
      </c>
    </row>
    <row r="6" spans="1:12" ht="18" x14ac:dyDescent="0.35">
      <c r="A6" s="401"/>
      <c r="B6" s="30" t="s">
        <v>46</v>
      </c>
      <c r="C6" s="31">
        <f t="shared" ref="C6:K6" si="0">SUM(C13:C25)</f>
        <v>0</v>
      </c>
      <c r="D6" s="31">
        <f t="shared" si="0"/>
        <v>0</v>
      </c>
      <c r="E6" s="31">
        <f t="shared" si="0"/>
        <v>0</v>
      </c>
      <c r="F6" s="31">
        <f t="shared" si="0"/>
        <v>0</v>
      </c>
      <c r="G6" s="31">
        <f t="shared" si="0"/>
        <v>0</v>
      </c>
      <c r="H6" s="31">
        <f t="shared" si="0"/>
        <v>0</v>
      </c>
      <c r="I6" s="31">
        <f t="shared" si="0"/>
        <v>0</v>
      </c>
      <c r="J6" s="31">
        <f t="shared" si="0"/>
        <v>0</v>
      </c>
      <c r="K6" s="31">
        <f t="shared" si="0"/>
        <v>0</v>
      </c>
      <c r="L6" s="31">
        <f t="shared" ref="L6:L7" si="1">SUM(C6:K6)</f>
        <v>0</v>
      </c>
    </row>
    <row r="7" spans="1:12" ht="18" x14ac:dyDescent="0.35">
      <c r="A7" s="402"/>
      <c r="B7" s="28" t="s">
        <v>47</v>
      </c>
      <c r="C7" s="25">
        <f>C5-C6</f>
        <v>10000</v>
      </c>
      <c r="D7" s="25">
        <f t="shared" ref="D7:K7" si="2">D5-D6</f>
        <v>200</v>
      </c>
      <c r="E7" s="25">
        <f t="shared" si="2"/>
        <v>200</v>
      </c>
      <c r="F7" s="25">
        <f t="shared" si="2"/>
        <v>300</v>
      </c>
      <c r="G7" s="25">
        <f t="shared" si="2"/>
        <v>5000</v>
      </c>
      <c r="H7" s="25">
        <f t="shared" si="2"/>
        <v>400</v>
      </c>
      <c r="I7" s="25">
        <f t="shared" si="2"/>
        <v>0</v>
      </c>
      <c r="J7" s="25">
        <f t="shared" si="2"/>
        <v>640</v>
      </c>
      <c r="K7" s="25">
        <f t="shared" si="2"/>
        <v>0</v>
      </c>
      <c r="L7" s="25">
        <f t="shared" si="1"/>
        <v>16740</v>
      </c>
    </row>
    <row r="8" spans="1:12" x14ac:dyDescent="0.3">
      <c r="A8" s="6"/>
      <c r="B8" s="6"/>
      <c r="C8" s="6"/>
      <c r="D8" s="6"/>
      <c r="E8" s="6"/>
      <c r="F8" s="6"/>
      <c r="G8" s="6"/>
      <c r="H8" s="6"/>
      <c r="I8" s="6"/>
      <c r="J8" s="6"/>
      <c r="K8" s="6"/>
      <c r="L8" s="6"/>
    </row>
    <row r="9" spans="1:12" x14ac:dyDescent="0.3">
      <c r="A9" s="19"/>
      <c r="B9" s="19"/>
      <c r="C9" s="19"/>
      <c r="D9" s="19"/>
      <c r="E9" s="19"/>
      <c r="F9" s="19"/>
      <c r="G9" s="19"/>
      <c r="H9" s="19"/>
      <c r="I9" s="19"/>
      <c r="J9" s="19"/>
      <c r="K9" s="19"/>
      <c r="L9" s="19"/>
    </row>
    <row r="10" spans="1:12" x14ac:dyDescent="0.3">
      <c r="A10" s="403" t="s">
        <v>44</v>
      </c>
      <c r="B10" s="403"/>
      <c r="C10" s="403"/>
      <c r="D10" s="403"/>
      <c r="E10" s="403"/>
      <c r="F10" s="403"/>
      <c r="G10" s="403"/>
      <c r="H10" s="403"/>
      <c r="I10" s="403"/>
      <c r="J10" s="403"/>
      <c r="K10" s="403"/>
      <c r="L10" s="403"/>
    </row>
    <row r="11" spans="1:12" x14ac:dyDescent="0.3">
      <c r="A11" s="320" t="s">
        <v>11</v>
      </c>
      <c r="B11" s="404" t="s">
        <v>45</v>
      </c>
      <c r="C11" s="324" t="s">
        <v>23</v>
      </c>
      <c r="D11" s="324" t="s">
        <v>12</v>
      </c>
      <c r="E11" s="324" t="s">
        <v>16</v>
      </c>
      <c r="F11" s="324" t="s">
        <v>13</v>
      </c>
      <c r="G11" s="324" t="s">
        <v>14</v>
      </c>
      <c r="H11" s="398" t="s">
        <v>15</v>
      </c>
      <c r="I11" s="330" t="s">
        <v>33</v>
      </c>
      <c r="J11" s="330" t="s">
        <v>34</v>
      </c>
      <c r="K11" s="330" t="s">
        <v>35</v>
      </c>
      <c r="L11" s="318" t="s">
        <v>52</v>
      </c>
    </row>
    <row r="12" spans="1:12" x14ac:dyDescent="0.3">
      <c r="A12" s="321"/>
      <c r="B12" s="405"/>
      <c r="C12" s="325"/>
      <c r="D12" s="325"/>
      <c r="E12" s="325"/>
      <c r="F12" s="325"/>
      <c r="G12" s="325"/>
      <c r="H12" s="399"/>
      <c r="I12" s="330"/>
      <c r="J12" s="330"/>
      <c r="K12" s="330"/>
      <c r="L12" s="318"/>
    </row>
    <row r="13" spans="1:12" x14ac:dyDescent="0.3">
      <c r="A13" s="6"/>
      <c r="B13" s="6"/>
      <c r="C13" s="6"/>
      <c r="D13" s="6"/>
      <c r="E13" s="6"/>
      <c r="F13" s="6"/>
      <c r="G13" s="6"/>
      <c r="H13" s="6"/>
      <c r="I13" s="6"/>
      <c r="J13" s="6"/>
      <c r="K13" s="6"/>
      <c r="L13" s="6"/>
    </row>
    <row r="14" spans="1:12" x14ac:dyDescent="0.3">
      <c r="A14" s="6"/>
      <c r="B14" s="6"/>
      <c r="C14" s="6"/>
      <c r="D14" s="6"/>
      <c r="E14" s="6"/>
      <c r="F14" s="6"/>
      <c r="G14" s="6"/>
      <c r="H14" s="6"/>
      <c r="I14" s="6"/>
      <c r="J14" s="6"/>
      <c r="K14" s="6"/>
      <c r="L14" s="6"/>
    </row>
    <row r="15" spans="1:12" x14ac:dyDescent="0.3">
      <c r="A15" s="6"/>
      <c r="B15" s="6"/>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sheetData>
  <mergeCells count="27">
    <mergeCell ref="A5:A7"/>
    <mergeCell ref="A10:L10"/>
    <mergeCell ref="L11:L12"/>
    <mergeCell ref="F11:F12"/>
    <mergeCell ref="G11:G12"/>
    <mergeCell ref="H11:H12"/>
    <mergeCell ref="I11:I12"/>
    <mergeCell ref="J11:J12"/>
    <mergeCell ref="K11:K12"/>
    <mergeCell ref="A11:A12"/>
    <mergeCell ref="B11:B12"/>
    <mergeCell ref="C11:C12"/>
    <mergeCell ref="D11:D12"/>
    <mergeCell ref="E11:E12"/>
    <mergeCell ref="A1:L1"/>
    <mergeCell ref="A3:A4"/>
    <mergeCell ref="B3:B4"/>
    <mergeCell ref="C3:C4"/>
    <mergeCell ref="D3:D4"/>
    <mergeCell ref="E3:E4"/>
    <mergeCell ref="F3:F4"/>
    <mergeCell ref="G3:G4"/>
    <mergeCell ref="H3:H4"/>
    <mergeCell ref="I3:I4"/>
    <mergeCell ref="J3:J4"/>
    <mergeCell ref="K3:K4"/>
    <mergeCell ref="L3:L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H29" sqref="H29"/>
    </sheetView>
  </sheetViews>
  <sheetFormatPr defaultRowHeight="14.4" x14ac:dyDescent="0.3"/>
  <cols>
    <col min="1" max="1" width="4.6640625" customWidth="1"/>
    <col min="2" max="2" width="45.44140625" customWidth="1"/>
    <col min="3" max="3" width="11.109375" customWidth="1"/>
    <col min="5" max="5" width="10.109375" customWidth="1"/>
    <col min="10" max="10" width="10.5546875" bestFit="1" customWidth="1"/>
    <col min="12" max="12" width="10.6640625" customWidth="1"/>
    <col min="13" max="13" width="10.77734375" customWidth="1"/>
  </cols>
  <sheetData>
    <row r="1" spans="1:12" ht="18" x14ac:dyDescent="0.35">
      <c r="A1" s="397" t="s">
        <v>53</v>
      </c>
      <c r="B1" s="397"/>
      <c r="C1" s="397"/>
      <c r="D1" s="397"/>
      <c r="E1" s="397"/>
      <c r="F1" s="397"/>
      <c r="G1" s="397"/>
      <c r="H1" s="397"/>
      <c r="I1" s="397"/>
      <c r="J1" s="397"/>
      <c r="K1" s="397"/>
      <c r="L1" s="397"/>
    </row>
    <row r="2" spans="1:12" x14ac:dyDescent="0.3">
      <c r="B2" s="1"/>
      <c r="C2" s="1"/>
    </row>
    <row r="3" spans="1:12" x14ac:dyDescent="0.3">
      <c r="A3" s="320" t="s">
        <v>11</v>
      </c>
      <c r="B3" s="322" t="s">
        <v>45</v>
      </c>
      <c r="C3" s="324" t="s">
        <v>23</v>
      </c>
      <c r="D3" s="324" t="s">
        <v>12</v>
      </c>
      <c r="E3" s="324" t="s">
        <v>16</v>
      </c>
      <c r="F3" s="324" t="s">
        <v>13</v>
      </c>
      <c r="G3" s="324" t="s">
        <v>14</v>
      </c>
      <c r="H3" s="398" t="s">
        <v>15</v>
      </c>
      <c r="I3" s="330" t="s">
        <v>33</v>
      </c>
      <c r="J3" s="330" t="s">
        <v>34</v>
      </c>
      <c r="K3" s="330" t="s">
        <v>35</v>
      </c>
      <c r="L3" s="318" t="s">
        <v>36</v>
      </c>
    </row>
    <row r="4" spans="1:12" x14ac:dyDescent="0.3">
      <c r="A4" s="321"/>
      <c r="B4" s="323"/>
      <c r="C4" s="325"/>
      <c r="D4" s="325"/>
      <c r="E4" s="325"/>
      <c r="F4" s="325"/>
      <c r="G4" s="325"/>
      <c r="H4" s="399"/>
      <c r="I4" s="330"/>
      <c r="J4" s="330"/>
      <c r="K4" s="330"/>
      <c r="L4" s="318"/>
    </row>
    <row r="5" spans="1:12" ht="18" x14ac:dyDescent="0.35">
      <c r="A5" s="400"/>
      <c r="B5" s="29" t="s">
        <v>48</v>
      </c>
      <c r="C5" s="25">
        <v>10000</v>
      </c>
      <c r="D5" s="25">
        <v>200</v>
      </c>
      <c r="E5" s="25">
        <v>200</v>
      </c>
      <c r="F5" s="25">
        <v>300</v>
      </c>
      <c r="G5" s="25">
        <v>5000</v>
      </c>
      <c r="H5" s="25">
        <v>400</v>
      </c>
      <c r="I5" s="25"/>
      <c r="J5" s="25">
        <v>640</v>
      </c>
      <c r="K5" s="25"/>
      <c r="L5" s="25">
        <f>SUM(C5:K5)</f>
        <v>16740</v>
      </c>
    </row>
    <row r="6" spans="1:12" ht="18" x14ac:dyDescent="0.35">
      <c r="A6" s="401"/>
      <c r="B6" s="30" t="s">
        <v>46</v>
      </c>
      <c r="C6" s="31">
        <f t="shared" ref="C6:K6" si="0">SUM(C13:C25)</f>
        <v>0</v>
      </c>
      <c r="D6" s="31">
        <f t="shared" si="0"/>
        <v>0</v>
      </c>
      <c r="E6" s="31">
        <f t="shared" si="0"/>
        <v>0</v>
      </c>
      <c r="F6" s="31">
        <f t="shared" si="0"/>
        <v>0</v>
      </c>
      <c r="G6" s="31">
        <f t="shared" si="0"/>
        <v>0</v>
      </c>
      <c r="H6" s="31">
        <f t="shared" si="0"/>
        <v>0</v>
      </c>
      <c r="I6" s="31">
        <f t="shared" si="0"/>
        <v>0</v>
      </c>
      <c r="J6" s="31">
        <f t="shared" si="0"/>
        <v>0</v>
      </c>
      <c r="K6" s="31">
        <f t="shared" si="0"/>
        <v>0</v>
      </c>
      <c r="L6" s="31">
        <f t="shared" ref="L6:L7" si="1">SUM(C6:K6)</f>
        <v>0</v>
      </c>
    </row>
    <row r="7" spans="1:12" ht="18" x14ac:dyDescent="0.35">
      <c r="A7" s="402"/>
      <c r="B7" s="28" t="s">
        <v>47</v>
      </c>
      <c r="C7" s="25">
        <f>C5-C6</f>
        <v>10000</v>
      </c>
      <c r="D7" s="25">
        <f t="shared" ref="D7:K7" si="2">D5-D6</f>
        <v>200</v>
      </c>
      <c r="E7" s="25">
        <f t="shared" si="2"/>
        <v>200</v>
      </c>
      <c r="F7" s="25">
        <f t="shared" si="2"/>
        <v>300</v>
      </c>
      <c r="G7" s="25">
        <f t="shared" si="2"/>
        <v>5000</v>
      </c>
      <c r="H7" s="25">
        <f t="shared" si="2"/>
        <v>400</v>
      </c>
      <c r="I7" s="25">
        <f t="shared" si="2"/>
        <v>0</v>
      </c>
      <c r="J7" s="25">
        <f t="shared" si="2"/>
        <v>640</v>
      </c>
      <c r="K7" s="25">
        <f t="shared" si="2"/>
        <v>0</v>
      </c>
      <c r="L7" s="25">
        <f t="shared" si="1"/>
        <v>16740</v>
      </c>
    </row>
    <row r="8" spans="1:12" x14ac:dyDescent="0.3">
      <c r="A8" s="6"/>
      <c r="B8" s="6"/>
      <c r="C8" s="6"/>
      <c r="D8" s="6"/>
      <c r="E8" s="6"/>
      <c r="F8" s="6"/>
      <c r="G8" s="6"/>
      <c r="H8" s="6"/>
      <c r="I8" s="6"/>
      <c r="J8" s="6"/>
      <c r="K8" s="6"/>
      <c r="L8" s="6"/>
    </row>
    <row r="9" spans="1:12" x14ac:dyDescent="0.3">
      <c r="A9" s="19"/>
      <c r="B9" s="19"/>
      <c r="C9" s="19"/>
      <c r="D9" s="19"/>
      <c r="E9" s="19"/>
      <c r="F9" s="19"/>
      <c r="G9" s="19"/>
      <c r="H9" s="19"/>
      <c r="I9" s="19"/>
      <c r="J9" s="19"/>
      <c r="K9" s="19"/>
      <c r="L9" s="19"/>
    </row>
    <row r="10" spans="1:12" x14ac:dyDescent="0.3">
      <c r="A10" s="403" t="s">
        <v>44</v>
      </c>
      <c r="B10" s="403"/>
      <c r="C10" s="403"/>
      <c r="D10" s="403"/>
      <c r="E10" s="403"/>
      <c r="F10" s="403"/>
      <c r="G10" s="403"/>
      <c r="H10" s="403"/>
      <c r="I10" s="403"/>
      <c r="J10" s="403"/>
      <c r="K10" s="403"/>
      <c r="L10" s="403"/>
    </row>
    <row r="11" spans="1:12" x14ac:dyDescent="0.3">
      <c r="A11" s="320" t="s">
        <v>11</v>
      </c>
      <c r="B11" s="404" t="s">
        <v>45</v>
      </c>
      <c r="C11" s="324" t="s">
        <v>23</v>
      </c>
      <c r="D11" s="324" t="s">
        <v>12</v>
      </c>
      <c r="E11" s="324" t="s">
        <v>16</v>
      </c>
      <c r="F11" s="324" t="s">
        <v>13</v>
      </c>
      <c r="G11" s="324" t="s">
        <v>14</v>
      </c>
      <c r="H11" s="398" t="s">
        <v>15</v>
      </c>
      <c r="I11" s="330" t="s">
        <v>33</v>
      </c>
      <c r="J11" s="330" t="s">
        <v>34</v>
      </c>
      <c r="K11" s="330" t="s">
        <v>35</v>
      </c>
      <c r="L11" s="318" t="s">
        <v>52</v>
      </c>
    </row>
    <row r="12" spans="1:12" x14ac:dyDescent="0.3">
      <c r="A12" s="321"/>
      <c r="B12" s="405"/>
      <c r="C12" s="325"/>
      <c r="D12" s="325"/>
      <c r="E12" s="325"/>
      <c r="F12" s="325"/>
      <c r="G12" s="325"/>
      <c r="H12" s="399"/>
      <c r="I12" s="330"/>
      <c r="J12" s="330"/>
      <c r="K12" s="330"/>
      <c r="L12" s="318"/>
    </row>
    <row r="13" spans="1:12" x14ac:dyDescent="0.3">
      <c r="A13" s="6"/>
      <c r="B13" s="6"/>
      <c r="C13" s="6"/>
      <c r="D13" s="6"/>
      <c r="E13" s="6"/>
      <c r="F13" s="6"/>
      <c r="G13" s="6"/>
      <c r="H13" s="6"/>
      <c r="I13" s="6"/>
      <c r="J13" s="6"/>
      <c r="K13" s="6"/>
      <c r="L13" s="6"/>
    </row>
    <row r="14" spans="1:12" x14ac:dyDescent="0.3">
      <c r="A14" s="6"/>
      <c r="B14" s="6"/>
      <c r="C14" s="6"/>
      <c r="D14" s="6"/>
      <c r="E14" s="6"/>
      <c r="F14" s="6"/>
      <c r="G14" s="6"/>
      <c r="H14" s="6"/>
      <c r="I14" s="6"/>
      <c r="J14" s="6"/>
      <c r="K14" s="6"/>
      <c r="L14" s="6"/>
    </row>
    <row r="15" spans="1:12" x14ac:dyDescent="0.3">
      <c r="A15" s="6"/>
      <c r="B15" s="6"/>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sheetData>
  <mergeCells count="27">
    <mergeCell ref="A5:A7"/>
    <mergeCell ref="A10:L10"/>
    <mergeCell ref="L11:L12"/>
    <mergeCell ref="F11:F12"/>
    <mergeCell ref="G11:G12"/>
    <mergeCell ref="H11:H12"/>
    <mergeCell ref="I11:I12"/>
    <mergeCell ref="J11:J12"/>
    <mergeCell ref="K11:K12"/>
    <mergeCell ref="A11:A12"/>
    <mergeCell ref="B11:B12"/>
    <mergeCell ref="C11:C12"/>
    <mergeCell ref="D11:D12"/>
    <mergeCell ref="E11:E12"/>
    <mergeCell ref="A1:L1"/>
    <mergeCell ref="A3:A4"/>
    <mergeCell ref="B3:B4"/>
    <mergeCell ref="C3:C4"/>
    <mergeCell ref="D3:D4"/>
    <mergeCell ref="E3:E4"/>
    <mergeCell ref="F3:F4"/>
    <mergeCell ref="G3:G4"/>
    <mergeCell ref="H3:H4"/>
    <mergeCell ref="I3:I4"/>
    <mergeCell ref="J3:J4"/>
    <mergeCell ref="K3:K4"/>
    <mergeCell ref="L3:L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sqref="A1:L25"/>
    </sheetView>
  </sheetViews>
  <sheetFormatPr defaultRowHeight="14.4" x14ac:dyDescent="0.3"/>
  <cols>
    <col min="1" max="1" width="4.6640625" customWidth="1"/>
    <col min="2" max="2" width="45.44140625" customWidth="1"/>
    <col min="3" max="3" width="11.109375" customWidth="1"/>
    <col min="5" max="5" width="10.109375" customWidth="1"/>
    <col min="10" max="10" width="10.5546875" bestFit="1" customWidth="1"/>
    <col min="12" max="12" width="10.6640625" customWidth="1"/>
    <col min="13" max="13" width="10.77734375" customWidth="1"/>
  </cols>
  <sheetData>
    <row r="1" spans="1:12" ht="18" x14ac:dyDescent="0.35">
      <c r="A1" s="397" t="s">
        <v>54</v>
      </c>
      <c r="B1" s="397"/>
      <c r="C1" s="397"/>
      <c r="D1" s="397"/>
      <c r="E1" s="397"/>
      <c r="F1" s="397"/>
      <c r="G1" s="397"/>
      <c r="H1" s="397"/>
      <c r="I1" s="397"/>
      <c r="J1" s="397"/>
      <c r="K1" s="397"/>
      <c r="L1" s="397"/>
    </row>
    <row r="2" spans="1:12" x14ac:dyDescent="0.3">
      <c r="B2" s="1"/>
      <c r="C2" s="1"/>
    </row>
    <row r="3" spans="1:12" x14ac:dyDescent="0.3">
      <c r="A3" s="320" t="s">
        <v>11</v>
      </c>
      <c r="B3" s="322" t="s">
        <v>45</v>
      </c>
      <c r="C3" s="324" t="s">
        <v>23</v>
      </c>
      <c r="D3" s="324" t="s">
        <v>12</v>
      </c>
      <c r="E3" s="324" t="s">
        <v>16</v>
      </c>
      <c r="F3" s="324" t="s">
        <v>13</v>
      </c>
      <c r="G3" s="324" t="s">
        <v>14</v>
      </c>
      <c r="H3" s="398" t="s">
        <v>15</v>
      </c>
      <c r="I3" s="330" t="s">
        <v>33</v>
      </c>
      <c r="J3" s="330" t="s">
        <v>34</v>
      </c>
      <c r="K3" s="330" t="s">
        <v>35</v>
      </c>
      <c r="L3" s="318" t="s">
        <v>36</v>
      </c>
    </row>
    <row r="4" spans="1:12" x14ac:dyDescent="0.3">
      <c r="A4" s="321"/>
      <c r="B4" s="323"/>
      <c r="C4" s="325"/>
      <c r="D4" s="325"/>
      <c r="E4" s="325"/>
      <c r="F4" s="325"/>
      <c r="G4" s="325"/>
      <c r="H4" s="399"/>
      <c r="I4" s="330"/>
      <c r="J4" s="330"/>
      <c r="K4" s="330"/>
      <c r="L4" s="318"/>
    </row>
    <row r="5" spans="1:12" ht="18" x14ac:dyDescent="0.35">
      <c r="A5" s="400"/>
      <c r="B5" s="29" t="s">
        <v>48</v>
      </c>
      <c r="C5" s="25">
        <v>25000</v>
      </c>
      <c r="D5" s="25">
        <v>200</v>
      </c>
      <c r="E5" s="25">
        <v>200</v>
      </c>
      <c r="F5" s="25">
        <v>300</v>
      </c>
      <c r="G5" s="25">
        <v>9000</v>
      </c>
      <c r="H5" s="25">
        <v>400</v>
      </c>
      <c r="I5" s="25"/>
      <c r="J5" s="25">
        <v>640</v>
      </c>
      <c r="K5" s="25"/>
      <c r="L5" s="25">
        <f>SUM(C5:K5)</f>
        <v>35740</v>
      </c>
    </row>
    <row r="6" spans="1:12" ht="18" x14ac:dyDescent="0.35">
      <c r="A6" s="401"/>
      <c r="B6" s="30" t="s">
        <v>46</v>
      </c>
      <c r="C6" s="31">
        <f t="shared" ref="C6:K6" si="0">SUM(C13:C25)</f>
        <v>0</v>
      </c>
      <c r="D6" s="31">
        <f t="shared" si="0"/>
        <v>0</v>
      </c>
      <c r="E6" s="31">
        <f t="shared" si="0"/>
        <v>0</v>
      </c>
      <c r="F6" s="31">
        <f t="shared" si="0"/>
        <v>0</v>
      </c>
      <c r="G6" s="31">
        <f t="shared" si="0"/>
        <v>0</v>
      </c>
      <c r="H6" s="31">
        <f t="shared" si="0"/>
        <v>0</v>
      </c>
      <c r="I6" s="31">
        <f t="shared" si="0"/>
        <v>0</v>
      </c>
      <c r="J6" s="31">
        <f t="shared" si="0"/>
        <v>0</v>
      </c>
      <c r="K6" s="31">
        <f t="shared" si="0"/>
        <v>0</v>
      </c>
      <c r="L6" s="31">
        <f t="shared" ref="L6:L7" si="1">SUM(C6:K6)</f>
        <v>0</v>
      </c>
    </row>
    <row r="7" spans="1:12" ht="18" x14ac:dyDescent="0.35">
      <c r="A7" s="402"/>
      <c r="B7" s="28" t="s">
        <v>47</v>
      </c>
      <c r="C7" s="25">
        <f>C5-C6</f>
        <v>25000</v>
      </c>
      <c r="D7" s="25">
        <f t="shared" ref="D7:K7" si="2">D5-D6</f>
        <v>200</v>
      </c>
      <c r="E7" s="25">
        <f t="shared" si="2"/>
        <v>200</v>
      </c>
      <c r="F7" s="25">
        <f t="shared" si="2"/>
        <v>300</v>
      </c>
      <c r="G7" s="25">
        <f t="shared" si="2"/>
        <v>9000</v>
      </c>
      <c r="H7" s="25">
        <f t="shared" si="2"/>
        <v>400</v>
      </c>
      <c r="I7" s="25">
        <f t="shared" si="2"/>
        <v>0</v>
      </c>
      <c r="J7" s="25">
        <f t="shared" si="2"/>
        <v>640</v>
      </c>
      <c r="K7" s="25">
        <f t="shared" si="2"/>
        <v>0</v>
      </c>
      <c r="L7" s="25">
        <f t="shared" si="1"/>
        <v>35740</v>
      </c>
    </row>
    <row r="8" spans="1:12" x14ac:dyDescent="0.3">
      <c r="A8" s="6"/>
      <c r="B8" s="6"/>
      <c r="C8" s="6"/>
      <c r="D8" s="6"/>
      <c r="E8" s="6"/>
      <c r="F8" s="6"/>
      <c r="G8" s="6"/>
      <c r="H8" s="6"/>
      <c r="I8" s="6"/>
      <c r="J8" s="6"/>
      <c r="K8" s="6"/>
      <c r="L8" s="6"/>
    </row>
    <row r="9" spans="1:12" x14ac:dyDescent="0.3">
      <c r="A9" s="19"/>
      <c r="B9" s="19"/>
      <c r="C9" s="19"/>
      <c r="D9" s="19"/>
      <c r="E9" s="19"/>
      <c r="F9" s="19"/>
      <c r="G9" s="19"/>
      <c r="H9" s="19"/>
      <c r="I9" s="19"/>
      <c r="J9" s="19"/>
      <c r="K9" s="19"/>
      <c r="L9" s="19"/>
    </row>
    <row r="10" spans="1:12" x14ac:dyDescent="0.3">
      <c r="A10" s="403" t="s">
        <v>44</v>
      </c>
      <c r="B10" s="403"/>
      <c r="C10" s="403"/>
      <c r="D10" s="403"/>
      <c r="E10" s="403"/>
      <c r="F10" s="403"/>
      <c r="G10" s="403"/>
      <c r="H10" s="403"/>
      <c r="I10" s="403"/>
      <c r="J10" s="403"/>
      <c r="K10" s="403"/>
      <c r="L10" s="403"/>
    </row>
    <row r="11" spans="1:12" x14ac:dyDescent="0.3">
      <c r="A11" s="320" t="s">
        <v>11</v>
      </c>
      <c r="B11" s="404" t="s">
        <v>45</v>
      </c>
      <c r="C11" s="324" t="s">
        <v>23</v>
      </c>
      <c r="D11" s="324" t="s">
        <v>12</v>
      </c>
      <c r="E11" s="324" t="s">
        <v>16</v>
      </c>
      <c r="F11" s="324" t="s">
        <v>13</v>
      </c>
      <c r="G11" s="324" t="s">
        <v>14</v>
      </c>
      <c r="H11" s="398" t="s">
        <v>15</v>
      </c>
      <c r="I11" s="330" t="s">
        <v>33</v>
      </c>
      <c r="J11" s="330" t="s">
        <v>34</v>
      </c>
      <c r="K11" s="330" t="s">
        <v>35</v>
      </c>
      <c r="L11" s="318" t="s">
        <v>52</v>
      </c>
    </row>
    <row r="12" spans="1:12" x14ac:dyDescent="0.3">
      <c r="A12" s="321"/>
      <c r="B12" s="405"/>
      <c r="C12" s="325"/>
      <c r="D12" s="325"/>
      <c r="E12" s="325"/>
      <c r="F12" s="325"/>
      <c r="G12" s="325"/>
      <c r="H12" s="399"/>
      <c r="I12" s="330"/>
      <c r="J12" s="330"/>
      <c r="K12" s="330"/>
      <c r="L12" s="318"/>
    </row>
    <row r="13" spans="1:12" x14ac:dyDescent="0.3">
      <c r="A13" s="6"/>
      <c r="B13" s="6"/>
      <c r="C13" s="6"/>
      <c r="D13" s="6"/>
      <c r="E13" s="6"/>
      <c r="F13" s="6"/>
      <c r="G13" s="6"/>
      <c r="H13" s="6"/>
      <c r="I13" s="6"/>
      <c r="J13" s="6"/>
      <c r="K13" s="6"/>
      <c r="L13" s="6"/>
    </row>
    <row r="14" spans="1:12" x14ac:dyDescent="0.3">
      <c r="A14" s="6"/>
      <c r="B14" s="6"/>
      <c r="C14" s="6"/>
      <c r="D14" s="6"/>
      <c r="E14" s="6"/>
      <c r="F14" s="6"/>
      <c r="G14" s="6"/>
      <c r="H14" s="6"/>
      <c r="I14" s="6"/>
      <c r="J14" s="6"/>
      <c r="K14" s="6"/>
      <c r="L14" s="6"/>
    </row>
    <row r="15" spans="1:12" x14ac:dyDescent="0.3">
      <c r="A15" s="6"/>
      <c r="B15" s="6"/>
      <c r="C15" s="6"/>
      <c r="D15" s="6"/>
      <c r="E15" s="6"/>
      <c r="F15" s="6"/>
      <c r="G15" s="6"/>
      <c r="H15" s="6"/>
      <c r="I15" s="6"/>
      <c r="J15" s="6"/>
      <c r="K15" s="6"/>
      <c r="L15" s="6"/>
    </row>
    <row r="16" spans="1:12" x14ac:dyDescent="0.3">
      <c r="A16" s="6"/>
      <c r="B16" s="6"/>
      <c r="C16" s="6"/>
      <c r="D16" s="6"/>
      <c r="E16" s="6"/>
      <c r="F16" s="6"/>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sheetData>
  <mergeCells count="27">
    <mergeCell ref="A5:A7"/>
    <mergeCell ref="A10:L10"/>
    <mergeCell ref="L11:L12"/>
    <mergeCell ref="F11:F12"/>
    <mergeCell ref="G11:G12"/>
    <mergeCell ref="H11:H12"/>
    <mergeCell ref="I11:I12"/>
    <mergeCell ref="J11:J12"/>
    <mergeCell ref="K11:K12"/>
    <mergeCell ref="A11:A12"/>
    <mergeCell ref="B11:B12"/>
    <mergeCell ref="C11:C12"/>
    <mergeCell ref="D11:D12"/>
    <mergeCell ref="E11:E12"/>
    <mergeCell ref="A1:L1"/>
    <mergeCell ref="A3:A4"/>
    <mergeCell ref="B3:B4"/>
    <mergeCell ref="C3:C4"/>
    <mergeCell ref="D3:D4"/>
    <mergeCell ref="E3:E4"/>
    <mergeCell ref="F3:F4"/>
    <mergeCell ref="G3:G4"/>
    <mergeCell ref="H3:H4"/>
    <mergeCell ref="I3:I4"/>
    <mergeCell ref="J3:J4"/>
    <mergeCell ref="K3:K4"/>
    <mergeCell ref="L3:L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E13" sqref="E13"/>
    </sheetView>
  </sheetViews>
  <sheetFormatPr defaultRowHeight="14.4" x14ac:dyDescent="0.3"/>
  <cols>
    <col min="1" max="1" width="3.77734375" customWidth="1"/>
    <col min="2" max="2" width="4.5546875" customWidth="1"/>
    <col min="3" max="3" width="45.44140625" customWidth="1"/>
    <col min="4" max="4" width="11.109375" customWidth="1"/>
    <col min="6" max="6" width="10.109375" customWidth="1"/>
    <col min="11" max="11" width="10.5546875" bestFit="1" customWidth="1"/>
    <col min="12" max="12" width="10.109375" customWidth="1"/>
    <col min="13" max="13" width="10.6640625" customWidth="1"/>
    <col min="14" max="14" width="3.21875" customWidth="1"/>
  </cols>
  <sheetData>
    <row r="1" spans="1:14" ht="18" x14ac:dyDescent="0.35">
      <c r="A1" s="17"/>
      <c r="B1" s="397" t="s">
        <v>55</v>
      </c>
      <c r="C1" s="397"/>
      <c r="D1" s="397"/>
      <c r="E1" s="397"/>
      <c r="F1" s="397"/>
      <c r="G1" s="397"/>
      <c r="H1" s="397"/>
      <c r="I1" s="397"/>
      <c r="J1" s="397"/>
      <c r="K1" s="397"/>
      <c r="L1" s="397"/>
      <c r="M1" s="397"/>
      <c r="N1" s="17"/>
    </row>
    <row r="2" spans="1:14" x14ac:dyDescent="0.3">
      <c r="A2" s="17"/>
      <c r="B2" s="406"/>
      <c r="C2" s="407" t="s">
        <v>45</v>
      </c>
      <c r="D2" s="330" t="s">
        <v>23</v>
      </c>
      <c r="E2" s="330" t="s">
        <v>12</v>
      </c>
      <c r="F2" s="330" t="s">
        <v>16</v>
      </c>
      <c r="G2" s="330" t="s">
        <v>13</v>
      </c>
      <c r="H2" s="330" t="s">
        <v>14</v>
      </c>
      <c r="I2" s="329" t="s">
        <v>15</v>
      </c>
      <c r="J2" s="330" t="s">
        <v>33</v>
      </c>
      <c r="K2" s="330" t="s">
        <v>34</v>
      </c>
      <c r="L2" s="330" t="s">
        <v>35</v>
      </c>
      <c r="M2" s="318" t="s">
        <v>36</v>
      </c>
      <c r="N2" s="17"/>
    </row>
    <row r="3" spans="1:14" x14ac:dyDescent="0.3">
      <c r="A3" s="17"/>
      <c r="B3" s="406"/>
      <c r="C3" s="407"/>
      <c r="D3" s="330"/>
      <c r="E3" s="330"/>
      <c r="F3" s="330"/>
      <c r="G3" s="330"/>
      <c r="H3" s="330"/>
      <c r="I3" s="329"/>
      <c r="J3" s="330"/>
      <c r="K3" s="330"/>
      <c r="L3" s="330"/>
      <c r="M3" s="318"/>
      <c r="N3" s="17"/>
    </row>
    <row r="4" spans="1:14" ht="18" x14ac:dyDescent="0.35">
      <c r="A4" s="17"/>
      <c r="B4" s="408"/>
      <c r="C4" s="29" t="s">
        <v>48</v>
      </c>
      <c r="D4" s="25">
        <v>25000</v>
      </c>
      <c r="E4" s="25">
        <v>200</v>
      </c>
      <c r="F4" s="25">
        <v>200</v>
      </c>
      <c r="G4" s="25">
        <v>300</v>
      </c>
      <c r="H4" s="25">
        <v>9000</v>
      </c>
      <c r="I4" s="25">
        <v>600</v>
      </c>
      <c r="J4" s="25"/>
      <c r="K4" s="25">
        <v>640</v>
      </c>
      <c r="L4" s="25"/>
      <c r="M4" s="25">
        <f>SUM(D4:L4)</f>
        <v>35940</v>
      </c>
      <c r="N4" s="17"/>
    </row>
    <row r="5" spans="1:14" ht="18" x14ac:dyDescent="0.35">
      <c r="A5" s="17"/>
      <c r="B5" s="408"/>
      <c r="C5" s="30" t="s">
        <v>46</v>
      </c>
      <c r="D5" s="31">
        <f t="shared" ref="D5:L5" si="0">SUM(D12:D24)</f>
        <v>4000</v>
      </c>
      <c r="E5" s="31">
        <f t="shared" si="0"/>
        <v>400</v>
      </c>
      <c r="F5" s="31">
        <f t="shared" si="0"/>
        <v>0</v>
      </c>
      <c r="G5" s="31">
        <f t="shared" si="0"/>
        <v>0</v>
      </c>
      <c r="H5" s="31">
        <f t="shared" si="0"/>
        <v>0</v>
      </c>
      <c r="I5" s="31">
        <f t="shared" si="0"/>
        <v>0</v>
      </c>
      <c r="J5" s="31">
        <f t="shared" si="0"/>
        <v>0</v>
      </c>
      <c r="K5" s="31">
        <f t="shared" si="0"/>
        <v>0</v>
      </c>
      <c r="L5" s="31">
        <f t="shared" si="0"/>
        <v>0</v>
      </c>
      <c r="M5" s="31">
        <f t="shared" ref="M5:M6" si="1">SUM(D5:L5)</f>
        <v>4400</v>
      </c>
      <c r="N5" s="17"/>
    </row>
    <row r="6" spans="1:14" ht="18" x14ac:dyDescent="0.35">
      <c r="A6" s="17"/>
      <c r="B6" s="408"/>
      <c r="C6" s="28" t="s">
        <v>47</v>
      </c>
      <c r="D6" s="25">
        <f>D4-D5</f>
        <v>21000</v>
      </c>
      <c r="E6" s="25">
        <f t="shared" ref="E6:L6" si="2">E4-E5</f>
        <v>-200</v>
      </c>
      <c r="F6" s="25">
        <f t="shared" si="2"/>
        <v>200</v>
      </c>
      <c r="G6" s="25">
        <f t="shared" si="2"/>
        <v>300</v>
      </c>
      <c r="H6" s="25">
        <f t="shared" si="2"/>
        <v>9000</v>
      </c>
      <c r="I6" s="25">
        <f t="shared" si="2"/>
        <v>600</v>
      </c>
      <c r="J6" s="25">
        <f t="shared" si="2"/>
        <v>0</v>
      </c>
      <c r="K6" s="25">
        <f t="shared" si="2"/>
        <v>640</v>
      </c>
      <c r="L6" s="25">
        <f t="shared" si="2"/>
        <v>0</v>
      </c>
      <c r="M6" s="25">
        <f t="shared" si="1"/>
        <v>31540</v>
      </c>
      <c r="N6" s="17"/>
    </row>
    <row r="7" spans="1:14" x14ac:dyDescent="0.3">
      <c r="A7" s="17"/>
      <c r="B7" s="32"/>
      <c r="C7" s="32"/>
      <c r="D7" s="32"/>
      <c r="E7" s="32"/>
      <c r="F7" s="32"/>
      <c r="G7" s="32"/>
      <c r="H7" s="32"/>
      <c r="I7" s="32"/>
      <c r="J7" s="32"/>
      <c r="K7" s="32"/>
      <c r="L7" s="32"/>
      <c r="M7" s="32"/>
      <c r="N7" s="17"/>
    </row>
    <row r="8" spans="1:14" x14ac:dyDescent="0.3">
      <c r="A8" s="17"/>
      <c r="B8" s="19"/>
      <c r="C8" s="19"/>
      <c r="D8" s="19"/>
      <c r="E8" s="19"/>
      <c r="F8" s="19"/>
      <c r="G8" s="19"/>
      <c r="H8" s="19"/>
      <c r="I8" s="19"/>
      <c r="J8" s="19"/>
      <c r="K8" s="19"/>
      <c r="L8" s="19"/>
      <c r="M8" s="19"/>
      <c r="N8" s="17"/>
    </row>
    <row r="9" spans="1:14" x14ac:dyDescent="0.3">
      <c r="A9" s="17"/>
      <c r="B9" s="403" t="s">
        <v>44</v>
      </c>
      <c r="C9" s="403"/>
      <c r="D9" s="403"/>
      <c r="E9" s="403"/>
      <c r="F9" s="403"/>
      <c r="G9" s="403"/>
      <c r="H9" s="403"/>
      <c r="I9" s="403"/>
      <c r="J9" s="403"/>
      <c r="K9" s="403"/>
      <c r="L9" s="403"/>
      <c r="M9" s="403"/>
      <c r="N9" s="17"/>
    </row>
    <row r="10" spans="1:14" x14ac:dyDescent="0.3">
      <c r="A10" s="17"/>
      <c r="B10" s="320" t="s">
        <v>11</v>
      </c>
      <c r="C10" s="404" t="s">
        <v>45</v>
      </c>
      <c r="D10" s="324" t="s">
        <v>23</v>
      </c>
      <c r="E10" s="324" t="s">
        <v>12</v>
      </c>
      <c r="F10" s="324" t="s">
        <v>16</v>
      </c>
      <c r="G10" s="324" t="s">
        <v>13</v>
      </c>
      <c r="H10" s="324" t="s">
        <v>14</v>
      </c>
      <c r="I10" s="398" t="s">
        <v>15</v>
      </c>
      <c r="J10" s="330" t="s">
        <v>33</v>
      </c>
      <c r="K10" s="330" t="s">
        <v>34</v>
      </c>
      <c r="L10" s="330" t="s">
        <v>35</v>
      </c>
      <c r="M10" s="318" t="s">
        <v>52</v>
      </c>
      <c r="N10" s="17"/>
    </row>
    <row r="11" spans="1:14" x14ac:dyDescent="0.3">
      <c r="A11" s="17"/>
      <c r="B11" s="321"/>
      <c r="C11" s="405"/>
      <c r="D11" s="325"/>
      <c r="E11" s="325"/>
      <c r="F11" s="325"/>
      <c r="G11" s="325"/>
      <c r="H11" s="325"/>
      <c r="I11" s="399"/>
      <c r="J11" s="330"/>
      <c r="K11" s="330"/>
      <c r="L11" s="330"/>
      <c r="M11" s="318"/>
      <c r="N11" s="17"/>
    </row>
    <row r="12" spans="1:14" ht="20.399999999999999" customHeight="1" x14ac:dyDescent="0.3">
      <c r="A12" s="17"/>
      <c r="B12" s="6"/>
      <c r="C12" s="6"/>
      <c r="D12" s="6">
        <v>1000</v>
      </c>
      <c r="E12" s="6">
        <v>400</v>
      </c>
      <c r="F12" s="6"/>
      <c r="G12" s="6"/>
      <c r="H12" s="6"/>
      <c r="I12" s="6"/>
      <c r="J12" s="6"/>
      <c r="K12" s="6"/>
      <c r="L12" s="6"/>
      <c r="M12" s="6"/>
      <c r="N12" s="17"/>
    </row>
    <row r="13" spans="1:14" ht="20.399999999999999" customHeight="1" x14ac:dyDescent="0.3">
      <c r="A13" s="17"/>
      <c r="B13" s="6"/>
      <c r="C13" s="6"/>
      <c r="D13" s="6"/>
      <c r="E13" s="6"/>
      <c r="F13" s="6"/>
      <c r="G13" s="6"/>
      <c r="H13" s="6"/>
      <c r="I13" s="6"/>
      <c r="J13" s="6"/>
      <c r="K13" s="6"/>
      <c r="L13" s="6"/>
      <c r="M13" s="6"/>
      <c r="N13" s="17"/>
    </row>
    <row r="14" spans="1:14" ht="20.399999999999999" customHeight="1" x14ac:dyDescent="0.3">
      <c r="A14" s="17"/>
      <c r="B14" s="6"/>
      <c r="C14" s="6"/>
      <c r="D14" s="6">
        <v>3000</v>
      </c>
      <c r="E14" s="6"/>
      <c r="F14" s="6"/>
      <c r="G14" s="6"/>
      <c r="H14" s="6"/>
      <c r="I14" s="6"/>
      <c r="J14" s="6"/>
      <c r="K14" s="6"/>
      <c r="L14" s="6"/>
      <c r="M14" s="6"/>
      <c r="N14" s="17"/>
    </row>
    <row r="15" spans="1:14" ht="20.399999999999999" customHeight="1" x14ac:dyDescent="0.3">
      <c r="A15" s="17"/>
      <c r="B15" s="6"/>
      <c r="C15" s="6"/>
      <c r="D15" s="6"/>
      <c r="E15" s="6"/>
      <c r="F15" s="6"/>
      <c r="G15" s="6"/>
      <c r="H15" s="6"/>
      <c r="I15" s="6"/>
      <c r="J15" s="6"/>
      <c r="K15" s="6"/>
      <c r="L15" s="6"/>
      <c r="M15" s="6"/>
      <c r="N15" s="17"/>
    </row>
    <row r="16" spans="1:14" ht="20.399999999999999" customHeight="1" x14ac:dyDescent="0.3">
      <c r="A16" s="17"/>
      <c r="B16" s="6"/>
      <c r="C16" s="6"/>
      <c r="D16" s="6"/>
      <c r="E16" s="6"/>
      <c r="F16" s="6"/>
      <c r="G16" s="6"/>
      <c r="H16" s="6"/>
      <c r="I16" s="6"/>
      <c r="J16" s="6"/>
      <c r="K16" s="6"/>
      <c r="L16" s="6"/>
      <c r="M16" s="6"/>
      <c r="N16" s="17"/>
    </row>
    <row r="17" spans="1:14" ht="20.399999999999999" customHeight="1" x14ac:dyDescent="0.3">
      <c r="A17" s="17"/>
      <c r="B17" s="6"/>
      <c r="C17" s="6"/>
      <c r="D17" s="6"/>
      <c r="E17" s="6"/>
      <c r="F17" s="6"/>
      <c r="G17" s="6"/>
      <c r="H17" s="6"/>
      <c r="I17" s="6"/>
      <c r="J17" s="6"/>
      <c r="K17" s="6"/>
      <c r="L17" s="6"/>
      <c r="M17" s="6"/>
      <c r="N17" s="17"/>
    </row>
    <row r="18" spans="1:14" ht="20.399999999999999" customHeight="1" x14ac:dyDescent="0.3">
      <c r="A18" s="17"/>
      <c r="B18" s="6"/>
      <c r="C18" s="6"/>
      <c r="D18" s="6"/>
      <c r="E18" s="6"/>
      <c r="F18" s="6"/>
      <c r="G18" s="6"/>
      <c r="H18" s="6"/>
      <c r="I18" s="6"/>
      <c r="J18" s="6"/>
      <c r="K18" s="6"/>
      <c r="L18" s="6"/>
      <c r="M18" s="6"/>
      <c r="N18" s="17"/>
    </row>
    <row r="19" spans="1:14" ht="20.399999999999999" customHeight="1" x14ac:dyDescent="0.3">
      <c r="A19" s="17"/>
      <c r="B19" s="6"/>
      <c r="C19" s="6"/>
      <c r="D19" s="6"/>
      <c r="E19" s="6"/>
      <c r="F19" s="6"/>
      <c r="G19" s="6"/>
      <c r="H19" s="6"/>
      <c r="I19" s="6"/>
      <c r="J19" s="6"/>
      <c r="K19" s="6"/>
      <c r="L19" s="6"/>
      <c r="M19" s="6"/>
      <c r="N19" s="17"/>
    </row>
    <row r="20" spans="1:14" ht="20.399999999999999" customHeight="1" x14ac:dyDescent="0.3">
      <c r="A20" s="17"/>
      <c r="B20" s="6"/>
      <c r="C20" s="6"/>
      <c r="D20" s="6"/>
      <c r="E20" s="6"/>
      <c r="F20" s="6"/>
      <c r="G20" s="6"/>
      <c r="H20" s="6"/>
      <c r="I20" s="6"/>
      <c r="J20" s="6"/>
      <c r="K20" s="6"/>
      <c r="L20" s="6"/>
      <c r="M20" s="6"/>
      <c r="N20" s="17"/>
    </row>
    <row r="21" spans="1:14" ht="20.399999999999999" customHeight="1" x14ac:dyDescent="0.3">
      <c r="A21" s="17"/>
      <c r="B21" s="6"/>
      <c r="C21" s="6"/>
      <c r="D21" s="6"/>
      <c r="E21" s="6"/>
      <c r="F21" s="6"/>
      <c r="G21" s="6"/>
      <c r="H21" s="6"/>
      <c r="I21" s="6"/>
      <c r="J21" s="6"/>
      <c r="K21" s="6"/>
      <c r="L21" s="6"/>
      <c r="M21" s="6"/>
      <c r="N21" s="17"/>
    </row>
    <row r="22" spans="1:14" ht="20.399999999999999" customHeight="1" x14ac:dyDescent="0.3">
      <c r="A22" s="17"/>
      <c r="B22" s="6"/>
      <c r="C22" s="6"/>
      <c r="D22" s="6"/>
      <c r="E22" s="6"/>
      <c r="F22" s="6"/>
      <c r="G22" s="6"/>
      <c r="H22" s="6"/>
      <c r="I22" s="6"/>
      <c r="J22" s="6"/>
      <c r="K22" s="6"/>
      <c r="L22" s="6"/>
      <c r="M22" s="6"/>
      <c r="N22" s="17"/>
    </row>
    <row r="23" spans="1:14" ht="20.399999999999999" customHeight="1" x14ac:dyDescent="0.3">
      <c r="A23" s="17"/>
      <c r="B23" s="6"/>
      <c r="C23" s="6"/>
      <c r="D23" s="6"/>
      <c r="E23" s="6"/>
      <c r="F23" s="6"/>
      <c r="G23" s="6"/>
      <c r="H23" s="6"/>
      <c r="I23" s="6"/>
      <c r="J23" s="6"/>
      <c r="K23" s="6"/>
      <c r="L23" s="6"/>
      <c r="M23" s="6"/>
      <c r="N23" s="17"/>
    </row>
    <row r="24" spans="1:14" ht="20.399999999999999" customHeight="1" x14ac:dyDescent="0.3">
      <c r="A24" s="17"/>
      <c r="B24" s="6"/>
      <c r="C24" s="6"/>
      <c r="D24" s="6"/>
      <c r="E24" s="6"/>
      <c r="F24" s="6"/>
      <c r="G24" s="6"/>
      <c r="H24" s="6"/>
      <c r="I24" s="6"/>
      <c r="J24" s="6"/>
      <c r="K24" s="6"/>
      <c r="L24" s="6"/>
      <c r="M24" s="6"/>
      <c r="N24" s="17"/>
    </row>
    <row r="25" spans="1:14" x14ac:dyDescent="0.3">
      <c r="A25" s="17"/>
      <c r="B25" s="17"/>
      <c r="C25" s="17"/>
      <c r="D25" s="17"/>
      <c r="E25" s="17"/>
      <c r="F25" s="17"/>
      <c r="G25" s="17"/>
      <c r="H25" s="17"/>
      <c r="I25" s="17"/>
      <c r="J25" s="17"/>
      <c r="K25" s="17"/>
      <c r="L25" s="17"/>
      <c r="M25" s="17"/>
      <c r="N25" s="17"/>
    </row>
  </sheetData>
  <mergeCells count="27">
    <mergeCell ref="B4:B6"/>
    <mergeCell ref="B9:M9"/>
    <mergeCell ref="M10:M11"/>
    <mergeCell ref="G10:G11"/>
    <mergeCell ref="H10:H11"/>
    <mergeCell ref="I10:I11"/>
    <mergeCell ref="J10:J11"/>
    <mergeCell ref="K10:K11"/>
    <mergeCell ref="L10:L11"/>
    <mergeCell ref="B10:B11"/>
    <mergeCell ref="C10:C11"/>
    <mergeCell ref="D10:D11"/>
    <mergeCell ref="E10:E11"/>
    <mergeCell ref="F10:F11"/>
    <mergeCell ref="B1:M1"/>
    <mergeCell ref="B2:B3"/>
    <mergeCell ref="C2:C3"/>
    <mergeCell ref="D2:D3"/>
    <mergeCell ref="E2:E3"/>
    <mergeCell ref="F2:F3"/>
    <mergeCell ref="G2:G3"/>
    <mergeCell ref="H2:H3"/>
    <mergeCell ref="I2:I3"/>
    <mergeCell ref="J2:J3"/>
    <mergeCell ref="K2:K3"/>
    <mergeCell ref="L2:L3"/>
    <mergeCell ref="M2: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7"/>
  <sheetViews>
    <sheetView topLeftCell="A14" workbookViewId="0">
      <selection activeCell="C34" sqref="C34"/>
    </sheetView>
  </sheetViews>
  <sheetFormatPr defaultRowHeight="14.4" x14ac:dyDescent="0.3"/>
  <cols>
    <col min="1" max="1" width="3.21875" customWidth="1"/>
    <col min="2" max="2" width="23.44140625" customWidth="1"/>
    <col min="3" max="3" width="140.21875" customWidth="1"/>
    <col min="4" max="4" width="3.21875" customWidth="1"/>
  </cols>
  <sheetData>
    <row r="1" spans="1:4" ht="15" thickBot="1" x14ac:dyDescent="0.35">
      <c r="A1" s="287"/>
      <c r="B1" s="287"/>
      <c r="C1" s="287"/>
      <c r="D1" s="287"/>
    </row>
    <row r="2" spans="1:4" ht="31.8" thickTop="1" x14ac:dyDescent="0.3">
      <c r="A2" s="287"/>
      <c r="B2" s="285" t="s">
        <v>210</v>
      </c>
      <c r="C2" s="286"/>
      <c r="D2" s="287"/>
    </row>
    <row r="3" spans="1:4" ht="17.399999999999999" x14ac:dyDescent="0.3">
      <c r="A3" s="287"/>
      <c r="B3" s="288" t="s">
        <v>190</v>
      </c>
      <c r="C3" s="288"/>
      <c r="D3" s="287"/>
    </row>
    <row r="4" spans="1:4" ht="61.2" customHeight="1" thickBot="1" x14ac:dyDescent="0.35">
      <c r="A4" s="287"/>
      <c r="B4" s="292" t="s">
        <v>211</v>
      </c>
      <c r="C4" s="292"/>
      <c r="D4" s="287"/>
    </row>
    <row r="5" spans="1:4" ht="34.200000000000003" customHeight="1" thickTop="1" thickBot="1" x14ac:dyDescent="0.35">
      <c r="A5" s="287"/>
      <c r="B5" s="289" t="s">
        <v>221</v>
      </c>
      <c r="C5" s="290"/>
      <c r="D5" s="287"/>
    </row>
    <row r="6" spans="1:4" ht="25.8" customHeight="1" thickTop="1" thickBot="1" x14ac:dyDescent="0.35">
      <c r="A6" s="287"/>
      <c r="B6" s="176" t="s">
        <v>196</v>
      </c>
      <c r="C6" s="183" t="s">
        <v>256</v>
      </c>
      <c r="D6" s="287"/>
    </row>
    <row r="7" spans="1:4" ht="37.200000000000003" thickTop="1" thickBot="1" x14ac:dyDescent="0.35">
      <c r="A7" s="287"/>
      <c r="B7" s="177" t="s">
        <v>197</v>
      </c>
      <c r="C7" s="248" t="s">
        <v>255</v>
      </c>
      <c r="D7" s="287"/>
    </row>
    <row r="8" spans="1:4" ht="25.8" customHeight="1" thickTop="1" thickBot="1" x14ac:dyDescent="0.35">
      <c r="A8" s="287"/>
      <c r="B8" s="177" t="s">
        <v>198</v>
      </c>
      <c r="C8" s="190" t="s">
        <v>205</v>
      </c>
      <c r="D8" s="287"/>
    </row>
    <row r="9" spans="1:4" ht="25.8" customHeight="1" thickTop="1" thickBot="1" x14ac:dyDescent="0.35">
      <c r="A9" s="287"/>
      <c r="B9" s="177" t="s">
        <v>240</v>
      </c>
      <c r="C9" s="190" t="s">
        <v>241</v>
      </c>
      <c r="D9" s="287"/>
    </row>
    <row r="10" spans="1:4" ht="19.2" thickTop="1" thickBot="1" x14ac:dyDescent="0.35">
      <c r="A10" s="287"/>
      <c r="B10" s="177" t="s">
        <v>199</v>
      </c>
      <c r="C10" s="190" t="s">
        <v>206</v>
      </c>
      <c r="D10" s="287"/>
    </row>
    <row r="11" spans="1:4" ht="19.2" thickTop="1" thickBot="1" x14ac:dyDescent="0.4">
      <c r="A11" s="287"/>
      <c r="B11" s="177" t="s">
        <v>200</v>
      </c>
      <c r="C11" s="184" t="s">
        <v>207</v>
      </c>
      <c r="D11" s="287"/>
    </row>
    <row r="12" spans="1:4" ht="37.200000000000003" thickTop="1" thickBot="1" x14ac:dyDescent="0.4">
      <c r="A12" s="287"/>
      <c r="B12" s="177" t="s">
        <v>201</v>
      </c>
      <c r="C12" s="191" t="s">
        <v>209</v>
      </c>
      <c r="D12" s="287"/>
    </row>
    <row r="13" spans="1:4" ht="19.2" thickTop="1" thickBot="1" x14ac:dyDescent="0.4">
      <c r="A13" s="287"/>
      <c r="B13" s="177" t="s">
        <v>202</v>
      </c>
      <c r="C13" s="184" t="s">
        <v>208</v>
      </c>
      <c r="D13" s="287"/>
    </row>
    <row r="14" spans="1:4" ht="19.2" thickTop="1" thickBot="1" x14ac:dyDescent="0.4">
      <c r="A14" s="287"/>
      <c r="B14" s="177" t="s">
        <v>203</v>
      </c>
      <c r="C14" s="184" t="s">
        <v>208</v>
      </c>
      <c r="D14" s="287"/>
    </row>
    <row r="15" spans="1:4" ht="27.6" customHeight="1" thickTop="1" thickBot="1" x14ac:dyDescent="0.4">
      <c r="A15" s="287"/>
      <c r="B15" s="177" t="s">
        <v>204</v>
      </c>
      <c r="C15" s="192" t="s">
        <v>215</v>
      </c>
      <c r="D15" s="287"/>
    </row>
    <row r="16" spans="1:4" ht="27.6" customHeight="1" thickTop="1" thickBot="1" x14ac:dyDescent="0.4">
      <c r="A16" s="287"/>
      <c r="B16" s="177" t="s">
        <v>212</v>
      </c>
      <c r="C16" s="192" t="s">
        <v>216</v>
      </c>
      <c r="D16" s="287"/>
    </row>
    <row r="17" spans="1:4" ht="24" customHeight="1" thickTop="1" x14ac:dyDescent="0.3">
      <c r="A17" s="287"/>
      <c r="B17" s="178"/>
      <c r="C17" s="185" t="s">
        <v>192</v>
      </c>
      <c r="D17" s="287"/>
    </row>
    <row r="18" spans="1:4" ht="27.6" x14ac:dyDescent="0.3">
      <c r="A18" s="287"/>
      <c r="B18" s="179" t="s">
        <v>191</v>
      </c>
      <c r="C18" s="186" t="s">
        <v>193</v>
      </c>
      <c r="D18" s="287"/>
    </row>
    <row r="19" spans="1:4" x14ac:dyDescent="0.3">
      <c r="A19" s="287"/>
      <c r="B19" s="180"/>
      <c r="C19" s="187"/>
      <c r="D19" s="287"/>
    </row>
    <row r="20" spans="1:4" x14ac:dyDescent="0.3">
      <c r="A20" s="287"/>
      <c r="B20" s="180"/>
      <c r="C20" s="181" t="s">
        <v>194</v>
      </c>
      <c r="D20" s="287"/>
    </row>
    <row r="21" spans="1:4" x14ac:dyDescent="0.3">
      <c r="A21" s="287"/>
      <c r="B21" s="180"/>
      <c r="C21" s="291"/>
      <c r="D21" s="287"/>
    </row>
    <row r="22" spans="1:4" x14ac:dyDescent="0.3">
      <c r="A22" s="287"/>
      <c r="B22" s="180"/>
      <c r="C22" s="291"/>
      <c r="D22" s="287"/>
    </row>
    <row r="23" spans="1:4" x14ac:dyDescent="0.3">
      <c r="A23" s="287"/>
      <c r="B23" s="180"/>
      <c r="C23" s="291"/>
      <c r="D23" s="287"/>
    </row>
    <row r="24" spans="1:4" x14ac:dyDescent="0.3">
      <c r="A24" s="287"/>
      <c r="B24" s="180"/>
      <c r="C24" s="291"/>
      <c r="D24" s="287"/>
    </row>
    <row r="25" spans="1:4" x14ac:dyDescent="0.3">
      <c r="A25" s="287"/>
      <c r="B25" s="180"/>
      <c r="C25" s="291"/>
      <c r="D25" s="287"/>
    </row>
    <row r="26" spans="1:4" x14ac:dyDescent="0.3">
      <c r="A26" s="287"/>
      <c r="B26" s="181"/>
      <c r="C26" s="181" t="s">
        <v>195</v>
      </c>
      <c r="D26" s="287"/>
    </row>
    <row r="27" spans="1:4" x14ac:dyDescent="0.3">
      <c r="A27" s="287"/>
      <c r="B27" s="287"/>
      <c r="C27" s="287"/>
      <c r="D27" s="287"/>
    </row>
    <row r="28" spans="1:4" ht="18" x14ac:dyDescent="0.35">
      <c r="B28" s="182" t="s">
        <v>261</v>
      </c>
      <c r="C28" s="188"/>
    </row>
    <row r="30" spans="1:4" ht="18" x14ac:dyDescent="0.35">
      <c r="B30" s="27" t="s">
        <v>257</v>
      </c>
      <c r="C30" s="121" t="s">
        <v>258</v>
      </c>
    </row>
    <row r="31" spans="1:4" ht="18" x14ac:dyDescent="0.35">
      <c r="C31" s="121" t="s">
        <v>259</v>
      </c>
    </row>
    <row r="32" spans="1:4" ht="18" x14ac:dyDescent="0.35">
      <c r="C32" s="121" t="s">
        <v>260</v>
      </c>
    </row>
    <row r="33" spans="2:3" x14ac:dyDescent="0.3">
      <c r="B33" s="252">
        <v>44927</v>
      </c>
      <c r="C33" s="253" t="s">
        <v>268</v>
      </c>
    </row>
    <row r="34" spans="2:3" ht="18" x14ac:dyDescent="0.35">
      <c r="B34" t="s">
        <v>359</v>
      </c>
      <c r="C34" s="121" t="s">
        <v>360</v>
      </c>
    </row>
    <row r="35" spans="2:3" ht="17.399999999999999" x14ac:dyDescent="0.3">
      <c r="C35" s="435" t="s">
        <v>361</v>
      </c>
    </row>
    <row r="36" spans="2:3" ht="18" x14ac:dyDescent="0.35">
      <c r="C36" s="121" t="s">
        <v>362</v>
      </c>
    </row>
    <row r="37" spans="2:3" ht="17.399999999999999" x14ac:dyDescent="0.3">
      <c r="C37" s="435" t="s">
        <v>363</v>
      </c>
    </row>
  </sheetData>
  <sheetProtection password="CE20" sheet="1" objects="1" scenarios="1"/>
  <mergeCells count="9">
    <mergeCell ref="B2:C2"/>
    <mergeCell ref="D2:D27"/>
    <mergeCell ref="B3:C3"/>
    <mergeCell ref="B5:C5"/>
    <mergeCell ref="C21:C25"/>
    <mergeCell ref="A27:C27"/>
    <mergeCell ref="B4:C4"/>
    <mergeCell ref="A1:A26"/>
    <mergeCell ref="B1:D1"/>
  </mergeCells>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O27" sqref="O27"/>
    </sheetView>
  </sheetViews>
  <sheetFormatPr defaultRowHeight="14.4" x14ac:dyDescent="0.3"/>
  <cols>
    <col min="1" max="1" width="4.6640625" customWidth="1"/>
    <col min="2" max="2" width="45.44140625" customWidth="1"/>
    <col min="3" max="3" width="11.109375" customWidth="1"/>
    <col min="5" max="5" width="10.109375" customWidth="1"/>
    <col min="10" max="10" width="10.5546875" bestFit="1" customWidth="1"/>
    <col min="11" max="11" width="10.109375" customWidth="1"/>
    <col min="12" max="12" width="10.6640625" customWidth="1"/>
    <col min="13" max="13" width="3.44140625" customWidth="1"/>
  </cols>
  <sheetData>
    <row r="1" spans="1:13" ht="18" x14ac:dyDescent="0.35">
      <c r="A1" s="409" t="s">
        <v>55</v>
      </c>
      <c r="B1" s="409"/>
      <c r="C1" s="409"/>
      <c r="D1" s="409"/>
      <c r="E1" s="409"/>
      <c r="F1" s="409"/>
      <c r="G1" s="409"/>
      <c r="H1" s="409"/>
      <c r="I1" s="409"/>
      <c r="J1" s="409"/>
      <c r="K1" s="409"/>
      <c r="L1" s="409"/>
      <c r="M1" s="17"/>
    </row>
    <row r="2" spans="1:13" ht="14.4" customHeight="1" x14ac:dyDescent="0.3">
      <c r="A2" s="410"/>
      <c r="B2" s="407" t="s">
        <v>45</v>
      </c>
      <c r="C2" s="330" t="s">
        <v>23</v>
      </c>
      <c r="D2" s="330" t="s">
        <v>12</v>
      </c>
      <c r="E2" s="330" t="s">
        <v>16</v>
      </c>
      <c r="F2" s="330" t="s">
        <v>13</v>
      </c>
      <c r="G2" s="330" t="s">
        <v>14</v>
      </c>
      <c r="H2" s="329" t="s">
        <v>15</v>
      </c>
      <c r="I2" s="330" t="s">
        <v>33</v>
      </c>
      <c r="J2" s="330" t="s">
        <v>34</v>
      </c>
      <c r="K2" s="330" t="s">
        <v>35</v>
      </c>
      <c r="L2" s="396" t="s">
        <v>36</v>
      </c>
      <c r="M2" s="17"/>
    </row>
    <row r="3" spans="1:13" ht="14.4" customHeight="1" x14ac:dyDescent="0.3">
      <c r="A3" s="410"/>
      <c r="B3" s="407"/>
      <c r="C3" s="330"/>
      <c r="D3" s="330"/>
      <c r="E3" s="330"/>
      <c r="F3" s="330"/>
      <c r="G3" s="330"/>
      <c r="H3" s="329"/>
      <c r="I3" s="330"/>
      <c r="J3" s="330"/>
      <c r="K3" s="330"/>
      <c r="L3" s="396"/>
      <c r="M3" s="17"/>
    </row>
    <row r="4" spans="1:13" ht="18" x14ac:dyDescent="0.35">
      <c r="A4" s="410"/>
      <c r="B4" s="29" t="s">
        <v>48</v>
      </c>
      <c r="C4" s="25">
        <v>50000</v>
      </c>
      <c r="D4" s="25">
        <v>200</v>
      </c>
      <c r="E4" s="25">
        <v>200</v>
      </c>
      <c r="F4" s="25">
        <v>300</v>
      </c>
      <c r="G4" s="25">
        <v>9000</v>
      </c>
      <c r="H4" s="25">
        <v>800</v>
      </c>
      <c r="I4" s="25"/>
      <c r="J4" s="25">
        <v>640</v>
      </c>
      <c r="K4" s="25"/>
      <c r="L4" s="25">
        <f>SUM(C4:K4)</f>
        <v>61140</v>
      </c>
      <c r="M4" s="17"/>
    </row>
    <row r="5" spans="1:13" ht="18" x14ac:dyDescent="0.35">
      <c r="A5" s="410"/>
      <c r="B5" s="30" t="s">
        <v>46</v>
      </c>
      <c r="C5" s="31">
        <f t="shared" ref="C5:K5" si="0">SUM(C12:C24)</f>
        <v>0</v>
      </c>
      <c r="D5" s="31">
        <f t="shared" si="0"/>
        <v>0</v>
      </c>
      <c r="E5" s="31">
        <f t="shared" si="0"/>
        <v>0</v>
      </c>
      <c r="F5" s="31">
        <f t="shared" si="0"/>
        <v>0</v>
      </c>
      <c r="G5" s="31">
        <f t="shared" si="0"/>
        <v>0</v>
      </c>
      <c r="H5" s="31">
        <f t="shared" si="0"/>
        <v>0</v>
      </c>
      <c r="I5" s="31">
        <f t="shared" si="0"/>
        <v>0</v>
      </c>
      <c r="J5" s="31">
        <f t="shared" si="0"/>
        <v>0</v>
      </c>
      <c r="K5" s="31">
        <f t="shared" si="0"/>
        <v>0</v>
      </c>
      <c r="L5" s="31">
        <f t="shared" ref="L5:L6" si="1">SUM(C5:K5)</f>
        <v>0</v>
      </c>
      <c r="M5" s="17"/>
    </row>
    <row r="6" spans="1:13" ht="18" x14ac:dyDescent="0.35">
      <c r="A6" s="410"/>
      <c r="B6" s="28" t="s">
        <v>47</v>
      </c>
      <c r="C6" s="25">
        <f>C4-C5</f>
        <v>50000</v>
      </c>
      <c r="D6" s="25">
        <f t="shared" ref="D6:K6" si="2">D4-D5</f>
        <v>200</v>
      </c>
      <c r="E6" s="25">
        <f t="shared" si="2"/>
        <v>200</v>
      </c>
      <c r="F6" s="25">
        <f t="shared" si="2"/>
        <v>300</v>
      </c>
      <c r="G6" s="25">
        <f t="shared" si="2"/>
        <v>9000</v>
      </c>
      <c r="H6" s="25">
        <f t="shared" si="2"/>
        <v>800</v>
      </c>
      <c r="I6" s="25">
        <f t="shared" si="2"/>
        <v>0</v>
      </c>
      <c r="J6" s="25">
        <f t="shared" si="2"/>
        <v>640</v>
      </c>
      <c r="K6" s="25">
        <f t="shared" si="2"/>
        <v>0</v>
      </c>
      <c r="L6" s="25">
        <f t="shared" si="1"/>
        <v>61140</v>
      </c>
      <c r="M6" s="17"/>
    </row>
    <row r="7" spans="1:13" x14ac:dyDescent="0.3">
      <c r="A7" s="411"/>
      <c r="B7" s="411"/>
      <c r="C7" s="411"/>
      <c r="D7" s="411"/>
      <c r="E7" s="411"/>
      <c r="F7" s="411"/>
      <c r="G7" s="411"/>
      <c r="H7" s="411"/>
      <c r="I7" s="411"/>
      <c r="J7" s="411"/>
      <c r="K7" s="411"/>
      <c r="L7" s="411"/>
      <c r="M7" s="411"/>
    </row>
    <row r="8" spans="1:13" x14ac:dyDescent="0.3">
      <c r="A8" s="19"/>
      <c r="B8" s="19"/>
      <c r="C8" s="19"/>
      <c r="D8" s="19"/>
      <c r="E8" s="19"/>
      <c r="F8" s="19"/>
      <c r="G8" s="19"/>
      <c r="H8" s="19"/>
      <c r="I8" s="19"/>
      <c r="J8" s="19"/>
      <c r="K8" s="19"/>
      <c r="L8" s="19"/>
      <c r="M8" s="17"/>
    </row>
    <row r="9" spans="1:13" x14ac:dyDescent="0.3">
      <c r="A9" s="403" t="s">
        <v>44</v>
      </c>
      <c r="B9" s="403"/>
      <c r="C9" s="403"/>
      <c r="D9" s="403"/>
      <c r="E9" s="403"/>
      <c r="F9" s="403"/>
      <c r="G9" s="403"/>
      <c r="H9" s="403"/>
      <c r="I9" s="403"/>
      <c r="J9" s="403"/>
      <c r="K9" s="403"/>
      <c r="L9" s="403"/>
      <c r="M9" s="17"/>
    </row>
    <row r="10" spans="1:13" x14ac:dyDescent="0.3">
      <c r="A10" s="320" t="s">
        <v>11</v>
      </c>
      <c r="B10" s="404" t="s">
        <v>45</v>
      </c>
      <c r="C10" s="324" t="s">
        <v>23</v>
      </c>
      <c r="D10" s="324" t="s">
        <v>12</v>
      </c>
      <c r="E10" s="324" t="s">
        <v>16</v>
      </c>
      <c r="F10" s="324" t="s">
        <v>13</v>
      </c>
      <c r="G10" s="324" t="s">
        <v>14</v>
      </c>
      <c r="H10" s="398" t="s">
        <v>15</v>
      </c>
      <c r="I10" s="330" t="s">
        <v>33</v>
      </c>
      <c r="J10" s="330" t="s">
        <v>34</v>
      </c>
      <c r="K10" s="330" t="s">
        <v>35</v>
      </c>
      <c r="L10" s="318" t="s">
        <v>52</v>
      </c>
      <c r="M10" s="17"/>
    </row>
    <row r="11" spans="1:13" x14ac:dyDescent="0.3">
      <c r="A11" s="321"/>
      <c r="B11" s="405"/>
      <c r="C11" s="325"/>
      <c r="D11" s="325"/>
      <c r="E11" s="325"/>
      <c r="F11" s="325"/>
      <c r="G11" s="325"/>
      <c r="H11" s="399"/>
      <c r="I11" s="330"/>
      <c r="J11" s="330"/>
      <c r="K11" s="330"/>
      <c r="L11" s="318"/>
      <c r="M11" s="17"/>
    </row>
    <row r="12" spans="1:13" x14ac:dyDescent="0.3">
      <c r="A12" s="6"/>
      <c r="B12" s="6"/>
      <c r="C12" s="6"/>
      <c r="D12" s="6"/>
      <c r="E12" s="6"/>
      <c r="F12" s="6"/>
      <c r="G12" s="6"/>
      <c r="H12" s="6"/>
      <c r="I12" s="6"/>
      <c r="J12" s="6"/>
      <c r="K12" s="6"/>
      <c r="L12" s="6"/>
      <c r="M12" s="17"/>
    </row>
    <row r="13" spans="1:13" x14ac:dyDescent="0.3">
      <c r="A13" s="6"/>
      <c r="B13" s="6"/>
      <c r="C13" s="6"/>
      <c r="D13" s="6"/>
      <c r="E13" s="6"/>
      <c r="F13" s="6"/>
      <c r="G13" s="6"/>
      <c r="H13" s="6"/>
      <c r="I13" s="6"/>
      <c r="J13" s="6"/>
      <c r="K13" s="6"/>
      <c r="L13" s="6"/>
      <c r="M13" s="17"/>
    </row>
    <row r="14" spans="1:13" x14ac:dyDescent="0.3">
      <c r="A14" s="6"/>
      <c r="B14" s="6"/>
      <c r="C14" s="6"/>
      <c r="D14" s="6"/>
      <c r="E14" s="6"/>
      <c r="F14" s="6"/>
      <c r="G14" s="6"/>
      <c r="H14" s="6"/>
      <c r="I14" s="6"/>
      <c r="J14" s="6"/>
      <c r="K14" s="6"/>
      <c r="L14" s="6"/>
      <c r="M14" s="17"/>
    </row>
    <row r="15" spans="1:13" x14ac:dyDescent="0.3">
      <c r="A15" s="6"/>
      <c r="B15" s="6"/>
      <c r="C15" s="6"/>
      <c r="D15" s="6"/>
      <c r="E15" s="6"/>
      <c r="F15" s="6"/>
      <c r="G15" s="6"/>
      <c r="H15" s="6"/>
      <c r="I15" s="6"/>
      <c r="J15" s="6"/>
      <c r="K15" s="6"/>
      <c r="L15" s="6"/>
      <c r="M15" s="17"/>
    </row>
    <row r="16" spans="1:13" x14ac:dyDescent="0.3">
      <c r="A16" s="6"/>
      <c r="B16" s="6"/>
      <c r="C16" s="6"/>
      <c r="D16" s="6"/>
      <c r="E16" s="6"/>
      <c r="F16" s="6"/>
      <c r="G16" s="6"/>
      <c r="H16" s="6"/>
      <c r="I16" s="6"/>
      <c r="J16" s="6"/>
      <c r="K16" s="6"/>
      <c r="L16" s="6"/>
      <c r="M16" s="17"/>
    </row>
    <row r="17" spans="1:13" x14ac:dyDescent="0.3">
      <c r="A17" s="6"/>
      <c r="B17" s="6"/>
      <c r="C17" s="6"/>
      <c r="D17" s="6"/>
      <c r="E17" s="6"/>
      <c r="F17" s="6"/>
      <c r="G17" s="6"/>
      <c r="H17" s="6"/>
      <c r="I17" s="6"/>
      <c r="J17" s="6"/>
      <c r="K17" s="6"/>
      <c r="L17" s="6"/>
      <c r="M17" s="17"/>
    </row>
    <row r="18" spans="1:13" x14ac:dyDescent="0.3">
      <c r="A18" s="6"/>
      <c r="B18" s="6"/>
      <c r="C18" s="6"/>
      <c r="D18" s="6"/>
      <c r="E18" s="6"/>
      <c r="F18" s="6"/>
      <c r="G18" s="6"/>
      <c r="H18" s="6"/>
      <c r="I18" s="6"/>
      <c r="J18" s="6"/>
      <c r="K18" s="6"/>
      <c r="L18" s="6"/>
      <c r="M18" s="17"/>
    </row>
    <row r="19" spans="1:13" x14ac:dyDescent="0.3">
      <c r="A19" s="6"/>
      <c r="B19" s="6"/>
      <c r="C19" s="6"/>
      <c r="D19" s="6"/>
      <c r="E19" s="6"/>
      <c r="F19" s="6"/>
      <c r="G19" s="6"/>
      <c r="H19" s="6"/>
      <c r="I19" s="6"/>
      <c r="J19" s="6"/>
      <c r="K19" s="6"/>
      <c r="L19" s="6"/>
      <c r="M19" s="17"/>
    </row>
    <row r="20" spans="1:13" x14ac:dyDescent="0.3">
      <c r="A20" s="6"/>
      <c r="B20" s="6"/>
      <c r="C20" s="6"/>
      <c r="D20" s="6"/>
      <c r="E20" s="6"/>
      <c r="F20" s="6"/>
      <c r="G20" s="6"/>
      <c r="H20" s="6"/>
      <c r="I20" s="6"/>
      <c r="J20" s="6"/>
      <c r="K20" s="6"/>
      <c r="L20" s="6"/>
      <c r="M20" s="17"/>
    </row>
    <row r="21" spans="1:13" x14ac:dyDescent="0.3">
      <c r="A21" s="6"/>
      <c r="B21" s="6"/>
      <c r="C21" s="6"/>
      <c r="D21" s="6"/>
      <c r="E21" s="6"/>
      <c r="F21" s="6"/>
      <c r="G21" s="6"/>
      <c r="H21" s="6"/>
      <c r="I21" s="6"/>
      <c r="J21" s="6"/>
      <c r="K21" s="6"/>
      <c r="L21" s="6"/>
      <c r="M21" s="17"/>
    </row>
    <row r="22" spans="1:13" x14ac:dyDescent="0.3">
      <c r="A22" s="6"/>
      <c r="B22" s="6"/>
      <c r="C22" s="6"/>
      <c r="D22" s="6"/>
      <c r="E22" s="6"/>
      <c r="F22" s="6"/>
      <c r="G22" s="6"/>
      <c r="H22" s="6"/>
      <c r="I22" s="6"/>
      <c r="J22" s="6"/>
      <c r="K22" s="6"/>
      <c r="L22" s="6"/>
      <c r="M22" s="17"/>
    </row>
    <row r="23" spans="1:13" x14ac:dyDescent="0.3">
      <c r="A23" s="6"/>
      <c r="B23" s="6"/>
      <c r="C23" s="6"/>
      <c r="D23" s="6"/>
      <c r="E23" s="6"/>
      <c r="F23" s="6"/>
      <c r="G23" s="6"/>
      <c r="H23" s="6"/>
      <c r="I23" s="6"/>
      <c r="J23" s="6"/>
      <c r="K23" s="6"/>
      <c r="L23" s="6"/>
      <c r="M23" s="17"/>
    </row>
    <row r="24" spans="1:13" x14ac:dyDescent="0.3">
      <c r="A24" s="6"/>
      <c r="B24" s="6"/>
      <c r="C24" s="6"/>
      <c r="D24" s="6"/>
      <c r="E24" s="6"/>
      <c r="F24" s="6"/>
      <c r="G24" s="6"/>
      <c r="H24" s="6"/>
      <c r="I24" s="6"/>
      <c r="J24" s="6"/>
      <c r="K24" s="6"/>
      <c r="L24" s="6"/>
      <c r="M24" s="17"/>
    </row>
  </sheetData>
  <mergeCells count="27">
    <mergeCell ref="D10:D11"/>
    <mergeCell ref="E10:E11"/>
    <mergeCell ref="L10:L11"/>
    <mergeCell ref="A7:M7"/>
    <mergeCell ref="F10:F11"/>
    <mergeCell ref="H10:H11"/>
    <mergeCell ref="I10:I11"/>
    <mergeCell ref="J10:J11"/>
    <mergeCell ref="K10:K11"/>
    <mergeCell ref="B10:B11"/>
    <mergeCell ref="C10:C11"/>
    <mergeCell ref="J2:J3"/>
    <mergeCell ref="K2:K3"/>
    <mergeCell ref="G10:G11"/>
    <mergeCell ref="A1:L1"/>
    <mergeCell ref="B2:B3"/>
    <mergeCell ref="C2:C3"/>
    <mergeCell ref="D2:D3"/>
    <mergeCell ref="E2:E3"/>
    <mergeCell ref="F2:F3"/>
    <mergeCell ref="G2:G3"/>
    <mergeCell ref="H2:H3"/>
    <mergeCell ref="I2:I3"/>
    <mergeCell ref="A2:A6"/>
    <mergeCell ref="L2:L3"/>
    <mergeCell ref="A9:L9"/>
    <mergeCell ref="A10:A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46"/>
  <sheetViews>
    <sheetView workbookViewId="0">
      <selection activeCell="J15" sqref="J15"/>
    </sheetView>
  </sheetViews>
  <sheetFormatPr defaultRowHeight="14.4" x14ac:dyDescent="0.3"/>
  <cols>
    <col min="1" max="1" width="7.44140625" customWidth="1"/>
    <col min="2" max="2" width="29.5546875" customWidth="1"/>
    <col min="3" max="3" width="12.33203125" customWidth="1"/>
    <col min="4" max="4" width="13.77734375" customWidth="1"/>
    <col min="5" max="5" width="10.44140625" customWidth="1"/>
    <col min="6" max="6" width="11.88671875" customWidth="1"/>
  </cols>
  <sheetData>
    <row r="1" spans="1:6" ht="21" x14ac:dyDescent="0.4">
      <c r="A1" s="412" t="str">
        <f>PROFILE!B4 &amp;PROFILE!D4</f>
        <v xml:space="preserve">dk;kZy; &amp;jktdh; mPp ek/;fed fo|ky; jktiqjk fiisju </v>
      </c>
      <c r="B1" s="412"/>
      <c r="C1" s="412"/>
      <c r="D1" s="412"/>
      <c r="E1" s="412"/>
      <c r="F1" s="412"/>
    </row>
    <row r="2" spans="1:6" ht="15.6" x14ac:dyDescent="0.3">
      <c r="A2" s="413" t="s">
        <v>59</v>
      </c>
      <c r="B2" s="413"/>
      <c r="C2" s="413"/>
      <c r="D2" s="413"/>
      <c r="E2" s="413"/>
      <c r="F2" s="413"/>
    </row>
    <row r="3" spans="1:6" x14ac:dyDescent="0.3">
      <c r="A3" s="44" t="s">
        <v>60</v>
      </c>
      <c r="B3" s="44"/>
      <c r="C3" s="44"/>
      <c r="D3" s="44"/>
      <c r="E3" s="44" t="s">
        <v>61</v>
      </c>
      <c r="F3" s="66">
        <v>44907</v>
      </c>
    </row>
    <row r="4" spans="1:6" ht="18" x14ac:dyDescent="0.35">
      <c r="A4" s="45"/>
      <c r="B4" s="45"/>
      <c r="C4" s="45"/>
      <c r="D4" s="45"/>
      <c r="E4" s="46" t="s">
        <v>62</v>
      </c>
      <c r="F4" s="67" t="str">
        <f>TEXT(F3,"mmm-yy")</f>
        <v>Dec-22</v>
      </c>
    </row>
    <row r="5" spans="1:6" ht="38.4" customHeight="1" x14ac:dyDescent="0.3">
      <c r="A5" s="69" t="s">
        <v>63</v>
      </c>
      <c r="B5" s="69" t="s">
        <v>64</v>
      </c>
      <c r="C5" s="69" t="s">
        <v>65</v>
      </c>
      <c r="D5" s="69" t="s">
        <v>66</v>
      </c>
      <c r="E5" s="69" t="s">
        <v>67</v>
      </c>
      <c r="F5" s="69" t="s">
        <v>68</v>
      </c>
    </row>
    <row r="6" spans="1:6" s="57" customFormat="1" ht="21" customHeight="1" x14ac:dyDescent="0.3">
      <c r="A6" s="68">
        <f>IF(B6="","",1)</f>
        <v>1</v>
      </c>
      <c r="B6" s="171" t="s">
        <v>69</v>
      </c>
      <c r="C6" s="68">
        <f>IFERROR(HLOOKUP(B6,EXPENDITURE!$F$4:$AW$6,3,FALSE),"")</f>
        <v>75000</v>
      </c>
      <c r="D6" s="68">
        <f>C6</f>
        <v>75000</v>
      </c>
      <c r="E6" s="68">
        <f>IFERROR(HLOOKUP($B6,EXPENDITURE!$F$4:$AW$7,4,FALSE),"")</f>
        <v>0</v>
      </c>
      <c r="F6" s="68">
        <f>IFERROR(D6-E6,"")</f>
        <v>75000</v>
      </c>
    </row>
    <row r="7" spans="1:6" s="57" customFormat="1" ht="21" customHeight="1" x14ac:dyDescent="0.3">
      <c r="A7" s="68">
        <f>IF(B7="","",A6+1)</f>
        <v>2</v>
      </c>
      <c r="B7" s="171" t="s">
        <v>70</v>
      </c>
      <c r="C7" s="68">
        <f>IFERROR(HLOOKUP(B7,EXPENDITURE!$F$4:$AW$6,3,FALSE),"")</f>
        <v>215000</v>
      </c>
      <c r="D7" s="68">
        <f t="shared" ref="D7:D22" si="0">C7</f>
        <v>215000</v>
      </c>
      <c r="E7" s="68">
        <f>IFERROR(HLOOKUP($B7,EXPENDITURE!$F$4:$AW$7,4,FALSE),"")</f>
        <v>0</v>
      </c>
      <c r="F7" s="68">
        <f t="shared" ref="F7:F22" si="1">IFERROR(D7-E7,"")</f>
        <v>215000</v>
      </c>
    </row>
    <row r="8" spans="1:6" s="57" customFormat="1" ht="21" customHeight="1" x14ac:dyDescent="0.3">
      <c r="A8" s="68">
        <f t="shared" ref="A8:A45" si="2">IF(B8="","",A7+1)</f>
        <v>3</v>
      </c>
      <c r="B8" s="171" t="s">
        <v>25</v>
      </c>
      <c r="C8" s="68">
        <f>IFERROR(HLOOKUP(B8,EXPENDITURE!$F$4:$AW$6,3,FALSE),"")</f>
        <v>9150</v>
      </c>
      <c r="D8" s="68">
        <f t="shared" si="0"/>
        <v>9150</v>
      </c>
      <c r="E8" s="68">
        <f>IFERROR(HLOOKUP($B8,EXPENDITURE!$F$4:$AW$7,4,FALSE),"")</f>
        <v>0</v>
      </c>
      <c r="F8" s="68">
        <f t="shared" si="1"/>
        <v>9150</v>
      </c>
    </row>
    <row r="9" spans="1:6" s="57" customFormat="1" ht="21" customHeight="1" x14ac:dyDescent="0.3">
      <c r="A9" s="68">
        <f t="shared" si="2"/>
        <v>4</v>
      </c>
      <c r="B9" s="171" t="s">
        <v>26</v>
      </c>
      <c r="C9" s="68">
        <f>IFERROR(HLOOKUP(B9,EXPENDITURE!$F$4:$AW$6,3,FALSE),"")</f>
        <v>22000</v>
      </c>
      <c r="D9" s="68">
        <f t="shared" si="0"/>
        <v>22000</v>
      </c>
      <c r="E9" s="68">
        <f>IFERROR(HLOOKUP($B9,EXPENDITURE!$F$4:$AW$7,4,FALSE),"")</f>
        <v>0</v>
      </c>
      <c r="F9" s="68">
        <f t="shared" si="1"/>
        <v>22000</v>
      </c>
    </row>
    <row r="10" spans="1:6" s="57" customFormat="1" ht="21" customHeight="1" x14ac:dyDescent="0.3">
      <c r="A10" s="68">
        <f t="shared" si="2"/>
        <v>5</v>
      </c>
      <c r="B10" s="171" t="s">
        <v>71</v>
      </c>
      <c r="C10" s="68">
        <f>IFERROR(HLOOKUP(B10,EXPENDITURE!$F$4:$AW$6,3,FALSE),"")</f>
        <v>200</v>
      </c>
      <c r="D10" s="68">
        <f t="shared" si="0"/>
        <v>200</v>
      </c>
      <c r="E10" s="68">
        <f>IFERROR(HLOOKUP($B10,EXPENDITURE!$F$4:$AW$7,4,FALSE),"")</f>
        <v>0</v>
      </c>
      <c r="F10" s="68">
        <f t="shared" si="1"/>
        <v>200</v>
      </c>
    </row>
    <row r="11" spans="1:6" s="57" customFormat="1" ht="21" customHeight="1" x14ac:dyDescent="0.3">
      <c r="A11" s="68">
        <f t="shared" si="2"/>
        <v>6</v>
      </c>
      <c r="B11" s="171" t="s">
        <v>72</v>
      </c>
      <c r="C11" s="68">
        <f>IFERROR(HLOOKUP(B11,EXPENDITURE!$F$4:$AW$6,3,FALSE),"")</f>
        <v>2000</v>
      </c>
      <c r="D11" s="68">
        <f t="shared" si="0"/>
        <v>2000</v>
      </c>
      <c r="E11" s="68">
        <f>IFERROR(HLOOKUP($B11,EXPENDITURE!$F$4:$AW$7,4,FALSE),"")</f>
        <v>0</v>
      </c>
      <c r="F11" s="68">
        <f t="shared" si="1"/>
        <v>2000</v>
      </c>
    </row>
    <row r="12" spans="1:6" s="57" customFormat="1" ht="21" customHeight="1" x14ac:dyDescent="0.3">
      <c r="A12" s="68">
        <f t="shared" si="2"/>
        <v>7</v>
      </c>
      <c r="B12" s="171" t="s">
        <v>73</v>
      </c>
      <c r="C12" s="68">
        <f>IFERROR(HLOOKUP(B12,EXPENDITURE!$F$4:$AW$6,3,FALSE),"")</f>
        <v>200</v>
      </c>
      <c r="D12" s="68">
        <f t="shared" si="0"/>
        <v>200</v>
      </c>
      <c r="E12" s="68">
        <f>IFERROR(HLOOKUP($B12,EXPENDITURE!$F$4:$AW$7,4,FALSE),"")</f>
        <v>0</v>
      </c>
      <c r="F12" s="68">
        <f t="shared" si="1"/>
        <v>200</v>
      </c>
    </row>
    <row r="13" spans="1:6" s="57" customFormat="1" ht="21" customHeight="1" x14ac:dyDescent="0.3">
      <c r="A13" s="68">
        <f t="shared" si="2"/>
        <v>8</v>
      </c>
      <c r="B13" s="171" t="s">
        <v>74</v>
      </c>
      <c r="C13" s="68">
        <f>IFERROR(HLOOKUP(B13,EXPENDITURE!$F$4:$AW$6,3,FALSE),"")</f>
        <v>2000</v>
      </c>
      <c r="D13" s="68">
        <f t="shared" si="0"/>
        <v>2000</v>
      </c>
      <c r="E13" s="68">
        <f>IFERROR(HLOOKUP($B13,EXPENDITURE!$F$4:$AW$7,4,FALSE),"")</f>
        <v>0</v>
      </c>
      <c r="F13" s="68">
        <f t="shared" si="1"/>
        <v>2000</v>
      </c>
    </row>
    <row r="14" spans="1:6" s="57" customFormat="1" ht="21" customHeight="1" x14ac:dyDescent="0.3">
      <c r="A14" s="68">
        <f t="shared" si="2"/>
        <v>9</v>
      </c>
      <c r="B14" s="171" t="s">
        <v>75</v>
      </c>
      <c r="C14" s="68">
        <f>IFERROR(HLOOKUP(B14,EXPENDITURE!$F$4:$AW$6,3,FALSE),"")</f>
        <v>300</v>
      </c>
      <c r="D14" s="68">
        <f t="shared" si="0"/>
        <v>300</v>
      </c>
      <c r="E14" s="68">
        <f>IFERROR(HLOOKUP($B14,EXPENDITURE!$F$4:$AW$7,4,FALSE),"")</f>
        <v>0</v>
      </c>
      <c r="F14" s="68">
        <f t="shared" si="1"/>
        <v>300</v>
      </c>
    </row>
    <row r="15" spans="1:6" s="57" customFormat="1" ht="21" customHeight="1" x14ac:dyDescent="0.3">
      <c r="A15" s="68">
        <f t="shared" si="2"/>
        <v>10</v>
      </c>
      <c r="B15" s="171" t="s">
        <v>76</v>
      </c>
      <c r="C15" s="68">
        <f>IFERROR(HLOOKUP(B15,EXPENDITURE!$F$4:$AW$6,3,FALSE),"")</f>
        <v>3000</v>
      </c>
      <c r="D15" s="68">
        <f t="shared" si="0"/>
        <v>3000</v>
      </c>
      <c r="E15" s="68">
        <f>IFERROR(HLOOKUP($B15,EXPENDITURE!$F$4:$AW$7,4,FALSE),"")</f>
        <v>0</v>
      </c>
      <c r="F15" s="68">
        <f t="shared" si="1"/>
        <v>3000</v>
      </c>
    </row>
    <row r="16" spans="1:6" s="57" customFormat="1" ht="21" customHeight="1" x14ac:dyDescent="0.3">
      <c r="A16" s="68">
        <f t="shared" si="2"/>
        <v>11</v>
      </c>
      <c r="B16" s="171" t="s">
        <v>77</v>
      </c>
      <c r="C16" s="68">
        <f>IFERROR(HLOOKUP(B16,EXPENDITURE!$F$4:$AW$6,3,FALSE),"")</f>
        <v>25000</v>
      </c>
      <c r="D16" s="68">
        <f t="shared" si="0"/>
        <v>25000</v>
      </c>
      <c r="E16" s="68">
        <f>IFERROR(HLOOKUP($B16,EXPENDITURE!$F$4:$AW$7,4,FALSE),"")</f>
        <v>0</v>
      </c>
      <c r="F16" s="68">
        <f t="shared" si="1"/>
        <v>25000</v>
      </c>
    </row>
    <row r="17" spans="1:6" s="57" customFormat="1" ht="21" customHeight="1" x14ac:dyDescent="0.3">
      <c r="A17" s="68">
        <f t="shared" si="2"/>
        <v>12</v>
      </c>
      <c r="B17" s="171" t="s">
        <v>78</v>
      </c>
      <c r="C17" s="68">
        <f>IFERROR(HLOOKUP(B17,EXPENDITURE!$F$4:$AW$6,3,FALSE),"")</f>
        <v>66000</v>
      </c>
      <c r="D17" s="68">
        <f t="shared" si="0"/>
        <v>66000</v>
      </c>
      <c r="E17" s="68">
        <f>IFERROR(HLOOKUP($B17,EXPENDITURE!$F$4:$AW$7,4,FALSE),"")</f>
        <v>0</v>
      </c>
      <c r="F17" s="68">
        <f t="shared" si="1"/>
        <v>66000</v>
      </c>
    </row>
    <row r="18" spans="1:6" s="57" customFormat="1" ht="21" customHeight="1" x14ac:dyDescent="0.3">
      <c r="A18" s="68">
        <f t="shared" si="2"/>
        <v>13</v>
      </c>
      <c r="B18" s="171" t="s">
        <v>79</v>
      </c>
      <c r="C18" s="68">
        <f>IFERROR(HLOOKUP(B18,EXPENDITURE!$F$4:$AW$6,3,FALSE),"")</f>
        <v>800</v>
      </c>
      <c r="D18" s="68">
        <f t="shared" si="0"/>
        <v>800</v>
      </c>
      <c r="E18" s="68">
        <f>IFERROR(HLOOKUP($B18,EXPENDITURE!$F$4:$AW$7,4,FALSE),"")</f>
        <v>0</v>
      </c>
      <c r="F18" s="68">
        <f t="shared" si="1"/>
        <v>800</v>
      </c>
    </row>
    <row r="19" spans="1:6" s="57" customFormat="1" ht="21" customHeight="1" x14ac:dyDescent="0.3">
      <c r="A19" s="68">
        <f t="shared" si="2"/>
        <v>14</v>
      </c>
      <c r="B19" s="171" t="s">
        <v>80</v>
      </c>
      <c r="C19" s="68">
        <f>IFERROR(HLOOKUP(B19,EXPENDITURE!$F$4:$AW$6,3,FALSE),"")</f>
        <v>4400</v>
      </c>
      <c r="D19" s="68">
        <f t="shared" si="0"/>
        <v>4400</v>
      </c>
      <c r="E19" s="68">
        <f>IFERROR(HLOOKUP($B19,EXPENDITURE!$F$4:$AW$7,4,FALSE),"")</f>
        <v>0</v>
      </c>
      <c r="F19" s="68">
        <f t="shared" si="1"/>
        <v>4400</v>
      </c>
    </row>
    <row r="20" spans="1:6" s="57" customFormat="1" ht="21" customHeight="1" x14ac:dyDescent="0.3">
      <c r="A20" s="68">
        <f t="shared" si="2"/>
        <v>15</v>
      </c>
      <c r="B20" s="171" t="s">
        <v>33</v>
      </c>
      <c r="C20" s="68">
        <f>IFERROR(HLOOKUP(B20,EXPENDITURE!$F$4:$AW$6,3,FALSE),"")</f>
        <v>9000</v>
      </c>
      <c r="D20" s="68">
        <f t="shared" si="0"/>
        <v>9000</v>
      </c>
      <c r="E20" s="68">
        <f>IFERROR(HLOOKUP($B20,EXPENDITURE!$F$4:$AW$7,4,FALSE),"")</f>
        <v>0</v>
      </c>
      <c r="F20" s="68">
        <f t="shared" si="1"/>
        <v>9000</v>
      </c>
    </row>
    <row r="21" spans="1:6" s="57" customFormat="1" ht="21" customHeight="1" x14ac:dyDescent="0.3">
      <c r="A21" s="68">
        <f t="shared" si="2"/>
        <v>16</v>
      </c>
      <c r="B21" s="171" t="s">
        <v>34</v>
      </c>
      <c r="C21" s="68">
        <f>IFERROR(HLOOKUP(B21,EXPENDITURE!$F$4:$AW$6,3,FALSE),"")</f>
        <v>7040</v>
      </c>
      <c r="D21" s="68">
        <f t="shared" si="0"/>
        <v>7040</v>
      </c>
      <c r="E21" s="68">
        <f>IFERROR(HLOOKUP($B21,EXPENDITURE!$F$4:$AW$7,4,FALSE),"")</f>
        <v>0</v>
      </c>
      <c r="F21" s="68">
        <f t="shared" si="1"/>
        <v>7040</v>
      </c>
    </row>
    <row r="22" spans="1:6" s="57" customFormat="1" ht="21" customHeight="1" x14ac:dyDescent="0.3">
      <c r="A22" s="68">
        <f t="shared" si="2"/>
        <v>17</v>
      </c>
      <c r="B22" s="171" t="s">
        <v>35</v>
      </c>
      <c r="C22" s="68">
        <f>IFERROR(HLOOKUP(B22,EXPENDITURE!$F$4:$AW$6,3,FALSE),"")</f>
        <v>3162</v>
      </c>
      <c r="D22" s="68">
        <f t="shared" si="0"/>
        <v>3162</v>
      </c>
      <c r="E22" s="68">
        <f>IFERROR(HLOOKUP($B22,EXPENDITURE!$F$4:$AW$7,4,FALSE),"")</f>
        <v>0</v>
      </c>
      <c r="F22" s="68">
        <f t="shared" si="1"/>
        <v>3162</v>
      </c>
    </row>
    <row r="23" spans="1:6" s="57" customFormat="1" ht="21" customHeight="1" x14ac:dyDescent="0.3">
      <c r="A23" s="68">
        <f t="shared" si="2"/>
        <v>18</v>
      </c>
      <c r="B23" s="172" t="s">
        <v>274</v>
      </c>
      <c r="C23" s="68">
        <f>IFERROR(HLOOKUP(B23,EXPENDITURE!$F$4:$AW$6,3,FALSE),"")</f>
        <v>117000</v>
      </c>
      <c r="D23" s="68">
        <f t="shared" ref="D23:D26" si="3">C23</f>
        <v>117000</v>
      </c>
      <c r="E23" s="68">
        <f>IFERROR(HLOOKUP($B23,EXPENDITURE!$F$4:$AW$7,4,FALSE),"")</f>
        <v>0</v>
      </c>
      <c r="F23" s="68">
        <f t="shared" ref="F23:F26" si="4">IFERROR(D23-E23,"")</f>
        <v>117000</v>
      </c>
    </row>
    <row r="24" spans="1:6" s="57" customFormat="1" ht="21" customHeight="1" x14ac:dyDescent="0.3">
      <c r="A24" s="68">
        <f t="shared" si="2"/>
        <v>19</v>
      </c>
      <c r="B24" s="172" t="s">
        <v>275</v>
      </c>
      <c r="C24" s="68">
        <f>IFERROR(HLOOKUP(B24,EXPENDITURE!$F$4:$AW$6,3,FALSE),"")</f>
        <v>2000</v>
      </c>
      <c r="D24" s="68">
        <f t="shared" si="3"/>
        <v>2000</v>
      </c>
      <c r="E24" s="68">
        <f>IFERROR(HLOOKUP($B24,EXPENDITURE!$F$4:$AW$7,4,FALSE),"")</f>
        <v>0</v>
      </c>
      <c r="F24" s="68">
        <f t="shared" si="4"/>
        <v>2000</v>
      </c>
    </row>
    <row r="25" spans="1:6" s="57" customFormat="1" ht="21" customHeight="1" x14ac:dyDescent="0.3">
      <c r="A25" s="68">
        <f t="shared" si="2"/>
        <v>20</v>
      </c>
      <c r="B25" s="172" t="s">
        <v>276</v>
      </c>
      <c r="C25" s="68">
        <f>IFERROR(HLOOKUP(B25,EXPENDITURE!$F$4:$AW$6,3,FALSE),"")</f>
        <v>25000</v>
      </c>
      <c r="D25" s="68">
        <f t="shared" si="3"/>
        <v>25000</v>
      </c>
      <c r="E25" s="68">
        <f>IFERROR(HLOOKUP($B25,EXPENDITURE!$F$4:$AW$7,4,FALSE),"")</f>
        <v>0</v>
      </c>
      <c r="F25" s="68">
        <f t="shared" si="4"/>
        <v>25000</v>
      </c>
    </row>
    <row r="26" spans="1:6" s="57" customFormat="1" ht="21" customHeight="1" x14ac:dyDescent="0.3">
      <c r="A26" s="68">
        <f t="shared" si="2"/>
        <v>21</v>
      </c>
      <c r="B26" s="172" t="s">
        <v>277</v>
      </c>
      <c r="C26" s="68">
        <f>IFERROR(HLOOKUP(B26,EXPENDITURE!$F$4:$AW$6,3,FALSE),"")</f>
        <v>10000</v>
      </c>
      <c r="D26" s="68">
        <f t="shared" si="3"/>
        <v>10000</v>
      </c>
      <c r="E26" s="68">
        <f>IFERROR(HLOOKUP($B26,EXPENDITURE!$F$4:$AW$7,4,FALSE),"")</f>
        <v>0</v>
      </c>
      <c r="F26" s="68">
        <f t="shared" si="4"/>
        <v>10000</v>
      </c>
    </row>
    <row r="27" spans="1:6" s="57" customFormat="1" ht="21" customHeight="1" x14ac:dyDescent="0.3">
      <c r="A27" s="68">
        <f t="shared" si="2"/>
        <v>22</v>
      </c>
      <c r="B27" s="172" t="s">
        <v>278</v>
      </c>
      <c r="C27" s="68">
        <f>IFERROR(HLOOKUP(B27,EXPENDITURE!$F$4:$AW$6,3,FALSE),"")</f>
        <v>500</v>
      </c>
      <c r="D27" s="68">
        <f t="shared" ref="D27:D35" si="5">C27</f>
        <v>500</v>
      </c>
      <c r="E27" s="68">
        <f>IFERROR(HLOOKUP($B27,EXPENDITURE!$F$4:$AW$7,4,FALSE),"")</f>
        <v>0</v>
      </c>
      <c r="F27" s="68">
        <f t="shared" ref="F27:F35" si="6">IFERROR(D27-E27,"")</f>
        <v>500</v>
      </c>
    </row>
    <row r="28" spans="1:6" s="57" customFormat="1" ht="21" customHeight="1" x14ac:dyDescent="0.3">
      <c r="A28" s="68">
        <f t="shared" si="2"/>
        <v>23</v>
      </c>
      <c r="B28" s="172" t="s">
        <v>279</v>
      </c>
      <c r="C28" s="68">
        <f>IFERROR(HLOOKUP(B28,EXPENDITURE!$F$4:$AW$6,3,FALSE),"")</f>
        <v>2000</v>
      </c>
      <c r="D28" s="68">
        <f t="shared" si="5"/>
        <v>2000</v>
      </c>
      <c r="E28" s="68">
        <f>IFERROR(HLOOKUP($B28,EXPENDITURE!$F$4:$AW$7,4,FALSE),"")</f>
        <v>0</v>
      </c>
      <c r="F28" s="68">
        <f t="shared" si="6"/>
        <v>2000</v>
      </c>
    </row>
    <row r="29" spans="1:6" s="57" customFormat="1" ht="25.8" customHeight="1" x14ac:dyDescent="0.3">
      <c r="A29" s="68">
        <f t="shared" si="2"/>
        <v>24</v>
      </c>
      <c r="B29" s="172" t="s">
        <v>280</v>
      </c>
      <c r="C29" s="68">
        <f>IFERROR(HLOOKUP(B29,EXPENDITURE!$F$4:$AW$6,3,FALSE),"")</f>
        <v>1000</v>
      </c>
      <c r="D29" s="68">
        <f t="shared" si="5"/>
        <v>1000</v>
      </c>
      <c r="E29" s="68">
        <f>IFERROR(HLOOKUP($B29,EXPENDITURE!$F$4:$AW$7,4,FALSE),"")</f>
        <v>0</v>
      </c>
      <c r="F29" s="68">
        <f t="shared" si="6"/>
        <v>1000</v>
      </c>
    </row>
    <row r="30" spans="1:6" s="57" customFormat="1" ht="21" customHeight="1" x14ac:dyDescent="0.3">
      <c r="A30" s="68">
        <f t="shared" si="2"/>
        <v>25</v>
      </c>
      <c r="B30" s="172" t="s">
        <v>281</v>
      </c>
      <c r="C30" s="68">
        <f>IFERROR(HLOOKUP(B30,EXPENDITURE!$F$4:$AW$6,3,FALSE),"")</f>
        <v>15000</v>
      </c>
      <c r="D30" s="68">
        <f t="shared" si="5"/>
        <v>15000</v>
      </c>
      <c r="E30" s="68">
        <f>IFERROR(HLOOKUP($B30,EXPENDITURE!$F$4:$AW$7,4,FALSE),"")</f>
        <v>0</v>
      </c>
      <c r="F30" s="68">
        <f t="shared" si="6"/>
        <v>15000</v>
      </c>
    </row>
    <row r="31" spans="1:6" s="57" customFormat="1" ht="21" customHeight="1" x14ac:dyDescent="0.3">
      <c r="A31" s="68">
        <f t="shared" si="2"/>
        <v>26</v>
      </c>
      <c r="B31" s="172" t="s">
        <v>282</v>
      </c>
      <c r="C31" s="68">
        <f>IFERROR(HLOOKUP(B31,EXPENDITURE!$F$4:$AW$6,3,FALSE),"")</f>
        <v>1500</v>
      </c>
      <c r="D31" s="68">
        <f t="shared" si="5"/>
        <v>1500</v>
      </c>
      <c r="E31" s="68">
        <f>IFERROR(HLOOKUP($B31,EXPENDITURE!$F$4:$AW$7,4,FALSE),"")</f>
        <v>0</v>
      </c>
      <c r="F31" s="68">
        <f t="shared" si="6"/>
        <v>1500</v>
      </c>
    </row>
    <row r="32" spans="1:6" s="57" customFormat="1" ht="21" customHeight="1" x14ac:dyDescent="0.3">
      <c r="A32" s="68">
        <f t="shared" si="2"/>
        <v>27</v>
      </c>
      <c r="B32" s="172" t="s">
        <v>283</v>
      </c>
      <c r="C32" s="68">
        <f>IFERROR(HLOOKUP(B32,EXPENDITURE!$F$4:$AW$6,3,FALSE),"")</f>
        <v>4500</v>
      </c>
      <c r="D32" s="68">
        <f t="shared" si="5"/>
        <v>4500</v>
      </c>
      <c r="E32" s="68">
        <f>IFERROR(HLOOKUP($B32,EXPENDITURE!$F$4:$AW$7,4,FALSE),"")</f>
        <v>0</v>
      </c>
      <c r="F32" s="68">
        <f t="shared" si="6"/>
        <v>4500</v>
      </c>
    </row>
    <row r="33" spans="1:6" s="57" customFormat="1" ht="21" customHeight="1" x14ac:dyDescent="0.3">
      <c r="A33" s="68">
        <f t="shared" si="2"/>
        <v>28</v>
      </c>
      <c r="B33" s="172" t="s">
        <v>284</v>
      </c>
      <c r="C33" s="68">
        <f>IFERROR(HLOOKUP(B33,EXPENDITURE!$F$4:$AW$6,3,FALSE),"")</f>
        <v>500</v>
      </c>
      <c r="D33" s="68">
        <f t="shared" si="5"/>
        <v>500</v>
      </c>
      <c r="E33" s="68">
        <f>IFERROR(HLOOKUP($B33,EXPENDITURE!$F$4:$AW$7,4,FALSE),"")</f>
        <v>0</v>
      </c>
      <c r="F33" s="68">
        <f t="shared" si="6"/>
        <v>500</v>
      </c>
    </row>
    <row r="34" spans="1:6" s="57" customFormat="1" ht="21" customHeight="1" x14ac:dyDescent="0.3">
      <c r="A34" s="68">
        <f t="shared" si="2"/>
        <v>29</v>
      </c>
      <c r="B34" s="172" t="s">
        <v>285</v>
      </c>
      <c r="C34" s="68">
        <f>IFERROR(HLOOKUP(B34,EXPENDITURE!$F$4:$AW$6,3,FALSE),"")</f>
        <v>5000</v>
      </c>
      <c r="D34" s="68">
        <f t="shared" si="5"/>
        <v>5000</v>
      </c>
      <c r="E34" s="68">
        <f>IFERROR(HLOOKUP($B34,EXPENDITURE!$F$4:$AW$7,4,FALSE),"")</f>
        <v>0</v>
      </c>
      <c r="F34" s="68">
        <f t="shared" si="6"/>
        <v>5000</v>
      </c>
    </row>
    <row r="35" spans="1:6" s="57" customFormat="1" ht="21" customHeight="1" x14ac:dyDescent="0.3">
      <c r="A35" s="68">
        <f t="shared" si="2"/>
        <v>30</v>
      </c>
      <c r="B35" s="172" t="s">
        <v>286</v>
      </c>
      <c r="C35" s="68">
        <f>IFERROR(HLOOKUP(B35,EXPENDITURE!$F$4:$AW$6,3,FALSE),"")</f>
        <v>612180</v>
      </c>
      <c r="D35" s="68">
        <f t="shared" si="5"/>
        <v>612180</v>
      </c>
      <c r="E35" s="68">
        <f>IFERROR(HLOOKUP($B35,EXPENDITURE!$F$4:$AW$7,4,FALSE),"")</f>
        <v>0</v>
      </c>
      <c r="F35" s="68">
        <f t="shared" si="6"/>
        <v>612180</v>
      </c>
    </row>
    <row r="36" spans="1:6" s="57" customFormat="1" ht="21" customHeight="1" x14ac:dyDescent="0.3">
      <c r="A36" s="68">
        <f t="shared" si="2"/>
        <v>31</v>
      </c>
      <c r="B36" s="172" t="s">
        <v>287</v>
      </c>
      <c r="C36" s="68">
        <f>IFERROR(HLOOKUP(B36,EXPENDITURE!$F$4:$AW$6,3,FALSE),"")</f>
        <v>1500</v>
      </c>
      <c r="D36" s="68">
        <f t="shared" ref="D36:D45" si="7">C36</f>
        <v>1500</v>
      </c>
      <c r="E36" s="68">
        <f>IFERROR(HLOOKUP($B36,EXPENDITURE!$F$4:$AW$7,4,FALSE),"")</f>
        <v>0</v>
      </c>
      <c r="F36" s="68">
        <f t="shared" ref="F36:F45" si="8">IFERROR(D36-E36,"")</f>
        <v>1500</v>
      </c>
    </row>
    <row r="37" spans="1:6" s="57" customFormat="1" ht="21" customHeight="1" x14ac:dyDescent="0.3">
      <c r="A37" s="68">
        <f t="shared" si="2"/>
        <v>32</v>
      </c>
      <c r="B37" s="172" t="s">
        <v>288</v>
      </c>
      <c r="C37" s="68">
        <f>IFERROR(HLOOKUP(B37,EXPENDITURE!$F$4:$AW$6,3,FALSE),"")</f>
        <v>1000</v>
      </c>
      <c r="D37" s="68">
        <f t="shared" si="7"/>
        <v>1000</v>
      </c>
      <c r="E37" s="68">
        <f>IFERROR(HLOOKUP($B37,EXPENDITURE!$F$4:$AW$7,4,FALSE),"")</f>
        <v>0</v>
      </c>
      <c r="F37" s="68">
        <f t="shared" si="8"/>
        <v>1000</v>
      </c>
    </row>
    <row r="38" spans="1:6" s="57" customFormat="1" ht="21" customHeight="1" x14ac:dyDescent="0.3">
      <c r="A38" s="68">
        <f t="shared" si="2"/>
        <v>33</v>
      </c>
      <c r="B38" s="172" t="s">
        <v>289</v>
      </c>
      <c r="C38" s="68">
        <f>IFERROR(HLOOKUP(B38,EXPENDITURE!$F$4:$AW$6,3,FALSE),"")</f>
        <v>10000</v>
      </c>
      <c r="D38" s="68">
        <f t="shared" si="7"/>
        <v>10000</v>
      </c>
      <c r="E38" s="68">
        <f>IFERROR(HLOOKUP($B38,EXPENDITURE!$F$4:$AW$7,4,FALSE),"")</f>
        <v>0</v>
      </c>
      <c r="F38" s="68">
        <f t="shared" si="8"/>
        <v>10000</v>
      </c>
    </row>
    <row r="39" spans="1:6" s="57" customFormat="1" ht="21" customHeight="1" x14ac:dyDescent="0.3">
      <c r="A39" s="68">
        <f t="shared" si="2"/>
        <v>34</v>
      </c>
      <c r="B39" s="172" t="s">
        <v>243</v>
      </c>
      <c r="C39" s="68">
        <f>IFERROR(HLOOKUP(B39,EXPENDITURE!$F$4:$AW$6,3,FALSE),"")</f>
        <v>0</v>
      </c>
      <c r="D39" s="68">
        <f t="shared" si="7"/>
        <v>0</v>
      </c>
      <c r="E39" s="68">
        <f>IFERROR(HLOOKUP($B39,EXPENDITURE!$F$4:$AW$7,4,FALSE),"")</f>
        <v>0</v>
      </c>
      <c r="F39" s="68">
        <f t="shared" si="8"/>
        <v>0</v>
      </c>
    </row>
    <row r="40" spans="1:6" s="57" customFormat="1" ht="21" customHeight="1" x14ac:dyDescent="0.3">
      <c r="A40" s="68">
        <f t="shared" si="2"/>
        <v>35</v>
      </c>
      <c r="B40" s="172" t="s">
        <v>295</v>
      </c>
      <c r="C40" s="68">
        <f>IFERROR(HLOOKUP(B40,EXPENDITURE!$F$4:$AW$6,3,FALSE),"")</f>
        <v>0</v>
      </c>
      <c r="D40" s="68">
        <f t="shared" si="7"/>
        <v>0</v>
      </c>
      <c r="E40" s="68">
        <f>IFERROR(HLOOKUP($B40,EXPENDITURE!$F$4:$AW$7,4,FALSE),"")</f>
        <v>0</v>
      </c>
      <c r="F40" s="68">
        <f t="shared" si="8"/>
        <v>0</v>
      </c>
    </row>
    <row r="41" spans="1:6" s="57" customFormat="1" ht="21" customHeight="1" x14ac:dyDescent="0.3">
      <c r="A41" s="68">
        <f t="shared" si="2"/>
        <v>36</v>
      </c>
      <c r="B41" s="172" t="s">
        <v>303</v>
      </c>
      <c r="C41" s="68">
        <f>IFERROR(HLOOKUP(B41,EXPENDITURE!$F$4:$AW$6,3,FALSE),"")</f>
        <v>0</v>
      </c>
      <c r="D41" s="68">
        <f t="shared" si="7"/>
        <v>0</v>
      </c>
      <c r="E41" s="68">
        <f>IFERROR(HLOOKUP($B41,EXPENDITURE!$F$4:$AW$7,4,FALSE),"")</f>
        <v>0</v>
      </c>
      <c r="F41" s="68">
        <f t="shared" si="8"/>
        <v>0</v>
      </c>
    </row>
    <row r="42" spans="1:6" s="57" customFormat="1" ht="21" customHeight="1" x14ac:dyDescent="0.3">
      <c r="A42" s="68">
        <f t="shared" si="2"/>
        <v>37</v>
      </c>
      <c r="B42" s="172" t="s">
        <v>304</v>
      </c>
      <c r="C42" s="68">
        <f>IFERROR(HLOOKUP(B42,EXPENDITURE!$F$4:$AW$6,3,FALSE),"")</f>
        <v>0</v>
      </c>
      <c r="D42" s="68">
        <f t="shared" si="7"/>
        <v>0</v>
      </c>
      <c r="E42" s="68">
        <f>IFERROR(HLOOKUP($B42,EXPENDITURE!$F$4:$AW$7,4,FALSE),"")</f>
        <v>0</v>
      </c>
      <c r="F42" s="68">
        <f t="shared" si="8"/>
        <v>0</v>
      </c>
    </row>
    <row r="43" spans="1:6" s="57" customFormat="1" ht="21" customHeight="1" x14ac:dyDescent="0.3">
      <c r="A43" s="68">
        <f t="shared" si="2"/>
        <v>38</v>
      </c>
      <c r="B43" s="172" t="s">
        <v>305</v>
      </c>
      <c r="C43" s="68">
        <f>IFERROR(HLOOKUP(B43,EXPENDITURE!$F$4:$AW$6,3,FALSE),"")</f>
        <v>0</v>
      </c>
      <c r="D43" s="68">
        <f t="shared" si="7"/>
        <v>0</v>
      </c>
      <c r="E43" s="68">
        <f>IFERROR(HLOOKUP($B43,EXPENDITURE!$F$4:$AW$7,4,FALSE),"")</f>
        <v>0</v>
      </c>
      <c r="F43" s="68">
        <f t="shared" si="8"/>
        <v>0</v>
      </c>
    </row>
    <row r="44" spans="1:6" s="57" customFormat="1" ht="21" customHeight="1" x14ac:dyDescent="0.3">
      <c r="A44" s="68">
        <f t="shared" si="2"/>
        <v>39</v>
      </c>
      <c r="B44" s="172" t="s">
        <v>306</v>
      </c>
      <c r="C44" s="68">
        <f>IFERROR(HLOOKUP(B44,EXPENDITURE!$F$4:$AW$6,3,FALSE),"")</f>
        <v>0</v>
      </c>
      <c r="D44" s="68">
        <f t="shared" si="7"/>
        <v>0</v>
      </c>
      <c r="E44" s="68">
        <f>IFERROR(HLOOKUP($B44,EXPENDITURE!$F$4:$AW$7,4,FALSE),"")</f>
        <v>0</v>
      </c>
      <c r="F44" s="68">
        <f t="shared" si="8"/>
        <v>0</v>
      </c>
    </row>
    <row r="45" spans="1:6" s="57" customFormat="1" ht="21" customHeight="1" x14ac:dyDescent="0.3">
      <c r="A45" s="68">
        <f t="shared" si="2"/>
        <v>40</v>
      </c>
      <c r="B45" s="172" t="s">
        <v>307</v>
      </c>
      <c r="C45" s="68">
        <f>IFERROR(HLOOKUP(B45,EXPENDITURE!$F$4:$AW$6,3,FALSE),"")</f>
        <v>0</v>
      </c>
      <c r="D45" s="68">
        <f t="shared" si="7"/>
        <v>0</v>
      </c>
      <c r="E45" s="68">
        <f>IFERROR(HLOOKUP($B45,EXPENDITURE!$F$4:$AW$7,4,FALSE),"")</f>
        <v>0</v>
      </c>
      <c r="F45" s="68">
        <f t="shared" si="8"/>
        <v>0</v>
      </c>
    </row>
    <row r="46" spans="1:6" s="57" customFormat="1" ht="21" customHeight="1" x14ac:dyDescent="0.3">
      <c r="A46" s="68"/>
      <c r="B46" s="68" t="s">
        <v>31</v>
      </c>
      <c r="C46" s="68">
        <f>SUM(C6:C45)</f>
        <v>1252932</v>
      </c>
      <c r="D46" s="68">
        <f t="shared" ref="D46:F46" si="9">SUM(D6:D45)</f>
        <v>1252932</v>
      </c>
      <c r="E46" s="68">
        <f t="shared" si="9"/>
        <v>0</v>
      </c>
      <c r="F46" s="68">
        <f t="shared" si="9"/>
        <v>1252932</v>
      </c>
    </row>
  </sheetData>
  <sheetProtection password="CE88" sheet="1" objects="1" scenarios="1" formatCells="0" formatColumns="0" formatRows="0"/>
  <mergeCells count="2">
    <mergeCell ref="A1:F1"/>
    <mergeCell ref="A2:F2"/>
  </mergeCells>
  <dataValidations count="1">
    <dataValidation type="list" allowBlank="1" showInputMessage="1" showErrorMessage="1" sqref="B6:B45">
      <formula1>मद_नाम</formula1>
    </dataValidation>
  </dataValidation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H37"/>
  <sheetViews>
    <sheetView zoomScaleNormal="100" workbookViewId="0">
      <selection activeCell="K16" sqref="K16"/>
    </sheetView>
  </sheetViews>
  <sheetFormatPr defaultRowHeight="14.4" x14ac:dyDescent="0.3"/>
  <cols>
    <col min="1" max="1" width="6.21875" customWidth="1"/>
    <col min="2" max="2" width="27.5546875" customWidth="1"/>
    <col min="3" max="3" width="13.44140625" customWidth="1"/>
    <col min="4" max="4" width="22.6640625" customWidth="1"/>
    <col min="5" max="5" width="16.77734375" customWidth="1"/>
    <col min="6" max="6" width="14.88671875" customWidth="1"/>
    <col min="7" max="7" width="12.21875" customWidth="1"/>
    <col min="8" max="8" width="20.33203125" customWidth="1"/>
  </cols>
  <sheetData>
    <row r="1" spans="1:8" ht="22.8" x14ac:dyDescent="0.4">
      <c r="A1" s="417" t="s">
        <v>130</v>
      </c>
      <c r="B1" s="417"/>
      <c r="C1" s="417"/>
      <c r="D1" s="417"/>
      <c r="E1" s="417"/>
      <c r="F1" s="417"/>
      <c r="G1" s="417"/>
      <c r="H1" s="417"/>
    </row>
    <row r="2" spans="1:8" ht="15.6" x14ac:dyDescent="0.3">
      <c r="A2" s="116" t="s">
        <v>60</v>
      </c>
      <c r="B2" s="117" t="s">
        <v>131</v>
      </c>
      <c r="C2" s="117"/>
      <c r="D2" s="117"/>
      <c r="E2" s="117"/>
      <c r="F2" s="116"/>
      <c r="G2" s="116"/>
      <c r="H2" s="116" t="s">
        <v>132</v>
      </c>
    </row>
    <row r="3" spans="1:8" ht="15.6" x14ac:dyDescent="0.3">
      <c r="A3" s="116"/>
      <c r="B3" s="117"/>
      <c r="C3" s="117"/>
      <c r="D3" s="117"/>
      <c r="E3" s="117"/>
      <c r="F3" s="116"/>
      <c r="G3" s="116"/>
      <c r="H3" s="116"/>
    </row>
    <row r="4" spans="1:8" ht="18" x14ac:dyDescent="0.35">
      <c r="A4" s="116"/>
      <c r="B4" s="421" t="s">
        <v>146</v>
      </c>
      <c r="C4" s="421"/>
      <c r="D4" s="421"/>
      <c r="E4" s="422" t="s">
        <v>69</v>
      </c>
      <c r="F4" s="422"/>
      <c r="G4" s="129"/>
      <c r="H4" s="116"/>
    </row>
    <row r="5" spans="1:8" ht="18" x14ac:dyDescent="0.35">
      <c r="A5" s="116"/>
      <c r="B5" s="421" t="s">
        <v>147</v>
      </c>
      <c r="C5" s="421"/>
      <c r="D5" s="421"/>
      <c r="E5" s="422"/>
      <c r="F5" s="422"/>
      <c r="G5" s="129"/>
      <c r="H5" s="116"/>
    </row>
    <row r="6" spans="1:8" ht="18" x14ac:dyDescent="0.35">
      <c r="A6" s="116"/>
      <c r="B6" s="421" t="s">
        <v>148</v>
      </c>
      <c r="C6" s="421"/>
      <c r="D6" s="421"/>
      <c r="E6" s="422"/>
      <c r="F6" s="422"/>
      <c r="G6" s="129"/>
      <c r="H6" s="116"/>
    </row>
    <row r="7" spans="1:8" ht="18" x14ac:dyDescent="0.35">
      <c r="A7" s="116"/>
      <c r="B7" s="421" t="s">
        <v>149</v>
      </c>
      <c r="C7" s="421"/>
      <c r="D7" s="421"/>
      <c r="E7" s="422"/>
      <c r="F7" s="422"/>
      <c r="G7" s="130"/>
      <c r="H7" s="116"/>
    </row>
    <row r="8" spans="1:8" ht="18" x14ac:dyDescent="0.35">
      <c r="A8" s="116"/>
      <c r="B8" s="131"/>
      <c r="C8" s="131"/>
      <c r="D8" s="131"/>
      <c r="E8" s="130"/>
      <c r="F8" s="130"/>
      <c r="G8" s="130"/>
      <c r="H8" s="116"/>
    </row>
    <row r="9" spans="1:8" s="135" customFormat="1" ht="31.2" x14ac:dyDescent="0.3">
      <c r="A9" s="133" t="s">
        <v>63</v>
      </c>
      <c r="B9" s="133" t="s">
        <v>142</v>
      </c>
      <c r="C9" s="133" t="s">
        <v>143</v>
      </c>
      <c r="D9" s="133" t="s">
        <v>144</v>
      </c>
      <c r="E9" s="134" t="s">
        <v>145</v>
      </c>
      <c r="F9" s="133" t="s">
        <v>133</v>
      </c>
      <c r="G9" s="133" t="s">
        <v>134</v>
      </c>
      <c r="H9" s="133" t="s">
        <v>141</v>
      </c>
    </row>
    <row r="10" spans="1:8" ht="13.8" customHeight="1" x14ac:dyDescent="0.3">
      <c r="A10" s="6">
        <v>1</v>
      </c>
      <c r="B10" s="120">
        <v>2</v>
      </c>
      <c r="C10" s="120">
        <v>3</v>
      </c>
      <c r="D10" s="120">
        <v>4</v>
      </c>
      <c r="E10" s="120">
        <v>5</v>
      </c>
      <c r="F10" s="120">
        <v>6</v>
      </c>
      <c r="G10" s="120">
        <v>7</v>
      </c>
      <c r="H10" s="120">
        <v>8</v>
      </c>
    </row>
    <row r="11" spans="1:8" ht="25.2" customHeight="1" x14ac:dyDescent="0.35">
      <c r="A11" s="139"/>
      <c r="B11" s="140"/>
      <c r="C11" s="140"/>
      <c r="D11" s="140"/>
      <c r="E11" s="140"/>
      <c r="F11" s="141"/>
      <c r="G11" s="139"/>
      <c r="H11" s="142"/>
    </row>
    <row r="12" spans="1:8" ht="25.2" customHeight="1" x14ac:dyDescent="0.35">
      <c r="A12" s="139"/>
      <c r="B12" s="140"/>
      <c r="C12" s="140"/>
      <c r="D12" s="140"/>
      <c r="E12" s="140"/>
      <c r="F12" s="141"/>
      <c r="G12" s="139"/>
      <c r="H12" s="142"/>
    </row>
    <row r="13" spans="1:8" ht="25.2" customHeight="1" x14ac:dyDescent="0.35">
      <c r="A13" s="139"/>
      <c r="B13" s="140"/>
      <c r="C13" s="140"/>
      <c r="D13" s="140"/>
      <c r="E13" s="140"/>
      <c r="F13" s="141"/>
      <c r="G13" s="139"/>
      <c r="H13" s="142"/>
    </row>
    <row r="14" spans="1:8" ht="25.2" customHeight="1" x14ac:dyDescent="0.35">
      <c r="A14" s="139"/>
      <c r="B14" s="140"/>
      <c r="C14" s="140"/>
      <c r="D14" s="140"/>
      <c r="E14" s="140"/>
      <c r="F14" s="141"/>
      <c r="G14" s="139"/>
      <c r="H14" s="142"/>
    </row>
    <row r="15" spans="1:8" ht="25.2" customHeight="1" x14ac:dyDescent="0.35">
      <c r="A15" s="139"/>
      <c r="B15" s="140"/>
      <c r="C15" s="140"/>
      <c r="D15" s="140"/>
      <c r="E15" s="140"/>
      <c r="F15" s="141"/>
      <c r="G15" s="139"/>
      <c r="H15" s="142"/>
    </row>
    <row r="16" spans="1:8" ht="25.2" customHeight="1" x14ac:dyDescent="0.35">
      <c r="A16" s="139"/>
      <c r="B16" s="140"/>
      <c r="C16" s="140"/>
      <c r="D16" s="140"/>
      <c r="E16" s="140"/>
      <c r="F16" s="141"/>
      <c r="G16" s="139"/>
      <c r="H16" s="142"/>
    </row>
    <row r="17" spans="1:8" ht="25.2" customHeight="1" x14ac:dyDescent="0.35">
      <c r="A17" s="139"/>
      <c r="B17" s="140"/>
      <c r="C17" s="140"/>
      <c r="D17" s="140"/>
      <c r="E17" s="140"/>
      <c r="F17" s="141"/>
      <c r="G17" s="139"/>
      <c r="H17" s="142"/>
    </row>
    <row r="18" spans="1:8" ht="25.2" customHeight="1" x14ac:dyDescent="0.35">
      <c r="A18" s="139"/>
      <c r="B18" s="140"/>
      <c r="C18" s="140"/>
      <c r="D18" s="140"/>
      <c r="E18" s="140"/>
      <c r="F18" s="141"/>
      <c r="G18" s="139"/>
      <c r="H18" s="142"/>
    </row>
    <row r="19" spans="1:8" ht="25.2" customHeight="1" x14ac:dyDescent="0.35">
      <c r="A19" s="139"/>
      <c r="B19" s="140"/>
      <c r="C19" s="140"/>
      <c r="D19" s="140"/>
      <c r="E19" s="140"/>
      <c r="F19" s="141"/>
      <c r="G19" s="139"/>
      <c r="H19" s="142"/>
    </row>
    <row r="20" spans="1:8" ht="25.2" customHeight="1" x14ac:dyDescent="0.35">
      <c r="A20" s="139"/>
      <c r="B20" s="140"/>
      <c r="C20" s="140"/>
      <c r="D20" s="140"/>
      <c r="E20" s="140"/>
      <c r="F20" s="141"/>
      <c r="G20" s="139"/>
      <c r="H20" s="142"/>
    </row>
    <row r="21" spans="1:8" ht="25.2" customHeight="1" x14ac:dyDescent="0.35">
      <c r="A21" s="139"/>
      <c r="B21" s="140"/>
      <c r="C21" s="140"/>
      <c r="D21" s="140"/>
      <c r="E21" s="140"/>
      <c r="F21" s="141"/>
      <c r="G21" s="139"/>
      <c r="H21" s="142"/>
    </row>
    <row r="22" spans="1:8" ht="25.2" customHeight="1" x14ac:dyDescent="0.35">
      <c r="A22" s="139"/>
      <c r="B22" s="140"/>
      <c r="C22" s="140"/>
      <c r="D22" s="140"/>
      <c r="E22" s="140"/>
      <c r="F22" s="141"/>
      <c r="G22" s="139"/>
      <c r="H22" s="142"/>
    </row>
    <row r="23" spans="1:8" ht="25.2" customHeight="1" x14ac:dyDescent="0.35">
      <c r="A23" s="139"/>
      <c r="B23" s="140"/>
      <c r="C23" s="140"/>
      <c r="D23" s="140"/>
      <c r="E23" s="140"/>
      <c r="F23" s="141"/>
      <c r="G23" s="139"/>
      <c r="H23" s="142"/>
    </row>
    <row r="24" spans="1:8" ht="25.2" customHeight="1" x14ac:dyDescent="0.35">
      <c r="A24" s="139"/>
      <c r="B24" s="140"/>
      <c r="C24" s="140"/>
      <c r="D24" s="140"/>
      <c r="E24" s="140"/>
      <c r="F24" s="141"/>
      <c r="G24" s="139"/>
      <c r="H24" s="142"/>
    </row>
    <row r="25" spans="1:8" ht="25.2" customHeight="1" x14ac:dyDescent="0.35">
      <c r="A25" s="139"/>
      <c r="B25" s="140"/>
      <c r="C25" s="140"/>
      <c r="D25" s="140"/>
      <c r="E25" s="140"/>
      <c r="F25" s="141"/>
      <c r="G25" s="139"/>
      <c r="H25" s="142"/>
    </row>
    <row r="26" spans="1:8" ht="25.2" customHeight="1" x14ac:dyDescent="0.35">
      <c r="A26" s="143"/>
      <c r="B26" s="132" t="s">
        <v>124</v>
      </c>
      <c r="C26" s="132"/>
      <c r="D26" s="132"/>
      <c r="E26" s="132"/>
      <c r="F26" s="143"/>
      <c r="G26" s="139"/>
      <c r="H26" s="142"/>
    </row>
    <row r="27" spans="1:8" ht="15.6" x14ac:dyDescent="0.3">
      <c r="A27" s="116"/>
      <c r="B27" s="116"/>
      <c r="C27" s="116"/>
      <c r="D27" s="116"/>
      <c r="E27" s="116"/>
      <c r="F27" s="116"/>
      <c r="G27" s="116"/>
      <c r="H27" s="116"/>
    </row>
    <row r="28" spans="1:8" ht="18" x14ac:dyDescent="0.35">
      <c r="A28" s="418" t="s">
        <v>135</v>
      </c>
      <c r="B28" s="418"/>
      <c r="C28" s="119"/>
      <c r="D28" s="119"/>
      <c r="E28" s="119"/>
      <c r="F28" s="116"/>
      <c r="G28" s="116"/>
      <c r="H28" s="116"/>
    </row>
    <row r="29" spans="1:8" ht="18" x14ac:dyDescent="0.3">
      <c r="A29" s="136">
        <v>1</v>
      </c>
      <c r="B29" s="137" t="s">
        <v>150</v>
      </c>
      <c r="C29" s="137"/>
      <c r="D29" s="137"/>
      <c r="E29" s="137"/>
      <c r="F29" s="138"/>
      <c r="G29" s="138"/>
      <c r="H29" s="138"/>
    </row>
    <row r="30" spans="1:8" ht="18" x14ac:dyDescent="0.3">
      <c r="A30" s="138">
        <v>2</v>
      </c>
      <c r="B30" s="419" t="s">
        <v>151</v>
      </c>
      <c r="C30" s="419"/>
      <c r="D30" s="419"/>
      <c r="E30" s="419"/>
      <c r="F30" s="419"/>
      <c r="G30" s="419"/>
      <c r="H30" s="419"/>
    </row>
    <row r="31" spans="1:8" ht="36" customHeight="1" x14ac:dyDescent="0.3">
      <c r="A31" s="138">
        <v>3</v>
      </c>
      <c r="B31" s="420" t="s">
        <v>153</v>
      </c>
      <c r="C31" s="420"/>
      <c r="D31" s="420"/>
      <c r="E31" s="420"/>
      <c r="F31" s="420"/>
      <c r="G31" s="420"/>
      <c r="H31" s="420"/>
    </row>
    <row r="32" spans="1:8" ht="18" x14ac:dyDescent="0.3">
      <c r="A32" s="138">
        <v>4</v>
      </c>
      <c r="B32" s="419" t="s">
        <v>152</v>
      </c>
      <c r="C32" s="419"/>
      <c r="D32" s="419"/>
      <c r="E32" s="419"/>
      <c r="F32" s="419"/>
      <c r="G32" s="419"/>
      <c r="H32" s="419"/>
    </row>
    <row r="33" spans="1:8" ht="15.6" x14ac:dyDescent="0.3">
      <c r="A33" s="116"/>
      <c r="B33" s="416"/>
      <c r="C33" s="416"/>
      <c r="D33" s="416"/>
      <c r="E33" s="416"/>
      <c r="F33" s="416"/>
      <c r="G33" s="416"/>
      <c r="H33" s="416"/>
    </row>
    <row r="34" spans="1:8" ht="15.6" x14ac:dyDescent="0.3">
      <c r="A34" s="116"/>
      <c r="B34" s="147"/>
      <c r="C34" s="147"/>
      <c r="D34" s="147"/>
      <c r="E34" s="147"/>
      <c r="F34" s="147"/>
      <c r="G34" s="147"/>
      <c r="H34" s="147"/>
    </row>
    <row r="35" spans="1:8" ht="15.6" x14ac:dyDescent="0.3">
      <c r="A35" s="116"/>
      <c r="B35" s="118" t="s">
        <v>171</v>
      </c>
      <c r="C35" s="116"/>
      <c r="D35" s="116"/>
      <c r="E35" s="116"/>
      <c r="F35" s="116"/>
      <c r="G35" s="414" t="s">
        <v>172</v>
      </c>
      <c r="H35" s="414"/>
    </row>
    <row r="36" spans="1:8" ht="15.6" x14ac:dyDescent="0.3">
      <c r="A36" s="116"/>
      <c r="B36" s="118" t="s">
        <v>173</v>
      </c>
      <c r="C36" s="116"/>
      <c r="D36" s="116"/>
      <c r="E36" s="116"/>
      <c r="G36" s="414" t="s">
        <v>173</v>
      </c>
      <c r="H36" s="414"/>
    </row>
    <row r="37" spans="1:8" x14ac:dyDescent="0.3">
      <c r="B37" s="173" t="s">
        <v>174</v>
      </c>
      <c r="G37" s="415" t="s">
        <v>174</v>
      </c>
      <c r="H37" s="415"/>
    </row>
  </sheetData>
  <mergeCells count="17">
    <mergeCell ref="E7:F7"/>
    <mergeCell ref="G35:H35"/>
    <mergeCell ref="G36:H36"/>
    <mergeCell ref="G37:H37"/>
    <mergeCell ref="B33:H33"/>
    <mergeCell ref="A1:H1"/>
    <mergeCell ref="A28:B28"/>
    <mergeCell ref="B30:H30"/>
    <mergeCell ref="B31:H31"/>
    <mergeCell ref="B32:H32"/>
    <mergeCell ref="B4:D4"/>
    <mergeCell ref="B5:D5"/>
    <mergeCell ref="B6:D6"/>
    <mergeCell ref="B7:D7"/>
    <mergeCell ref="E4:F4"/>
    <mergeCell ref="E5:F5"/>
    <mergeCell ref="E6:F6"/>
  </mergeCells>
  <dataValidations count="1">
    <dataValidation type="list" allowBlank="1" showInputMessage="1" showErrorMessage="1" sqref="E4:F4">
      <formula1>मद_नाम</formula1>
    </dataValidation>
  </dataValidations>
  <printOptions horizontalCentered="1"/>
  <pageMargins left="0.51181102362204722" right="0.51181102362204722" top="0.3543307086614173" bottom="0.3543307086614173" header="0.11811023622047244" footer="0.31496062992125984"/>
  <pageSetup paperSize="9" scale="68"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00"/>
  <sheetViews>
    <sheetView showGridLines="0" workbookViewId="0">
      <pane xSplit="2" ySplit="7" topLeftCell="C19" activePane="bottomRight" state="frozen"/>
      <selection pane="topRight" activeCell="C1" sqref="C1"/>
      <selection pane="bottomLeft" activeCell="A8" sqref="A8"/>
      <selection pane="bottomRight" activeCell="G27" sqref="G27"/>
    </sheetView>
  </sheetViews>
  <sheetFormatPr defaultRowHeight="14.4" x14ac:dyDescent="0.3"/>
  <cols>
    <col min="1" max="1" width="6.21875" customWidth="1"/>
    <col min="2" max="2" width="28.21875" customWidth="1"/>
    <col min="3" max="3" width="8.88671875" style="227"/>
    <col min="4" max="4" width="14.21875" style="227" customWidth="1"/>
    <col min="5" max="5" width="17.44140625" customWidth="1"/>
    <col min="6" max="6" width="21.6640625" customWidth="1"/>
    <col min="7" max="7" width="13.33203125" customWidth="1"/>
    <col min="8" max="8" width="20.33203125" customWidth="1"/>
    <col min="9" max="9" width="14.21875" customWidth="1"/>
    <col min="10" max="10" width="11.21875" customWidth="1"/>
    <col min="11" max="11" width="11.6640625" customWidth="1"/>
  </cols>
  <sheetData>
    <row r="1" spans="1:11" ht="25.2" x14ac:dyDescent="0.45">
      <c r="A1" s="362" t="str">
        <f>PROFILE!$B$4 &amp;PROFILE!$D$4&amp;PROFILE!$D$6</f>
        <v>dk;kZy; &amp;jktdh; mPp ek/;fed fo|ky; jktiqjk fiisju Jhxaxkuxj</v>
      </c>
      <c r="B1" s="362"/>
      <c r="C1" s="362"/>
      <c r="D1" s="362"/>
      <c r="E1" s="362"/>
      <c r="F1" s="362"/>
      <c r="G1" s="362"/>
      <c r="H1" s="362"/>
      <c r="I1" s="362"/>
      <c r="J1" s="362"/>
      <c r="K1" s="362"/>
    </row>
    <row r="2" spans="1:11" ht="15.6" x14ac:dyDescent="0.3">
      <c r="A2" s="151"/>
      <c r="B2" s="152"/>
      <c r="E2" s="152"/>
      <c r="F2" s="151"/>
      <c r="G2" s="151"/>
      <c r="H2" s="151"/>
    </row>
    <row r="3" spans="1:11" ht="24.6" customHeight="1" x14ac:dyDescent="0.4">
      <c r="A3" s="151"/>
      <c r="B3" s="361" t="s">
        <v>212</v>
      </c>
      <c r="C3" s="361"/>
      <c r="D3" s="361"/>
      <c r="E3" s="361"/>
      <c r="F3" s="361"/>
      <c r="G3" s="361"/>
      <c r="H3" s="361"/>
      <c r="I3" s="361"/>
      <c r="J3" s="361"/>
    </row>
    <row r="4" spans="1:11" ht="18" customHeight="1" x14ac:dyDescent="0.35">
      <c r="A4" s="151"/>
      <c r="B4" s="360" t="s">
        <v>213</v>
      </c>
      <c r="C4" s="360"/>
      <c r="D4" s="360"/>
      <c r="E4" s="360"/>
      <c r="F4" s="360"/>
      <c r="G4" s="360"/>
      <c r="H4" s="360"/>
      <c r="I4" s="360"/>
      <c r="J4" s="360"/>
    </row>
    <row r="5" spans="1:11" ht="18" x14ac:dyDescent="0.35">
      <c r="A5" s="151"/>
      <c r="B5" s="152"/>
      <c r="E5" s="152"/>
      <c r="F5" s="155"/>
      <c r="G5" s="155"/>
      <c r="H5" s="151"/>
      <c r="I5" s="425" t="s">
        <v>266</v>
      </c>
      <c r="J5" s="425"/>
      <c r="K5" s="425"/>
    </row>
    <row r="6" spans="1:11" ht="31.2" x14ac:dyDescent="0.3">
      <c r="A6" s="156" t="s">
        <v>63</v>
      </c>
      <c r="B6" s="157" t="s">
        <v>85</v>
      </c>
      <c r="C6" s="230" t="s">
        <v>267</v>
      </c>
      <c r="D6" s="230" t="s">
        <v>214</v>
      </c>
      <c r="E6" s="156" t="s">
        <v>155</v>
      </c>
      <c r="F6" s="156" t="s">
        <v>133</v>
      </c>
      <c r="G6" s="156" t="s">
        <v>134</v>
      </c>
      <c r="H6" s="156" t="s">
        <v>238</v>
      </c>
      <c r="I6" s="158" t="s">
        <v>264</v>
      </c>
      <c r="J6" s="423" t="s">
        <v>265</v>
      </c>
      <c r="K6" s="424"/>
    </row>
    <row r="7" spans="1:11" ht="15.6" x14ac:dyDescent="0.3">
      <c r="A7" s="233">
        <v>1</v>
      </c>
      <c r="B7" s="232">
        <v>2</v>
      </c>
      <c r="C7" s="166">
        <v>3</v>
      </c>
      <c r="D7" s="166">
        <v>4</v>
      </c>
      <c r="E7" s="165">
        <v>5</v>
      </c>
      <c r="F7" s="166">
        <v>10</v>
      </c>
      <c r="G7" s="166">
        <v>11</v>
      </c>
      <c r="H7" s="166">
        <v>12</v>
      </c>
      <c r="I7" s="166">
        <v>13</v>
      </c>
      <c r="J7" s="166">
        <v>14</v>
      </c>
      <c r="K7" s="166">
        <v>15</v>
      </c>
    </row>
    <row r="8" spans="1:11" ht="28.8" x14ac:dyDescent="0.3">
      <c r="A8" s="175">
        <f>IF(B8="","",ROWS($B$8:$B8))</f>
        <v>1</v>
      </c>
      <c r="B8" s="162" t="s">
        <v>17</v>
      </c>
      <c r="C8" s="219">
        <v>1</v>
      </c>
      <c r="D8" s="231">
        <v>44922</v>
      </c>
      <c r="E8" s="162" t="s">
        <v>25</v>
      </c>
      <c r="F8" s="163" t="s">
        <v>222</v>
      </c>
      <c r="G8" s="161"/>
      <c r="H8" s="218" t="s">
        <v>223</v>
      </c>
      <c r="I8" s="159">
        <v>123</v>
      </c>
      <c r="J8" s="159">
        <v>234</v>
      </c>
      <c r="K8" s="251">
        <v>44907</v>
      </c>
    </row>
    <row r="9" spans="1:11" ht="28.8" x14ac:dyDescent="0.3">
      <c r="A9" s="175">
        <f>IF(B9="","",ROWS($B$8:$B9))</f>
        <v>2</v>
      </c>
      <c r="B9" s="162" t="s">
        <v>17</v>
      </c>
      <c r="C9" s="219">
        <v>2</v>
      </c>
      <c r="D9" s="231">
        <v>44923</v>
      </c>
      <c r="E9" s="162" t="s">
        <v>25</v>
      </c>
      <c r="F9" s="163"/>
      <c r="G9" s="161"/>
      <c r="H9" s="234"/>
      <c r="I9" s="159"/>
      <c r="J9" s="159"/>
      <c r="K9" s="159"/>
    </row>
    <row r="10" spans="1:11" ht="28.8" x14ac:dyDescent="0.3">
      <c r="A10" s="175">
        <f>IF(B10="","",ROWS($B$8:$B10))</f>
        <v>3</v>
      </c>
      <c r="B10" s="162" t="s">
        <v>17</v>
      </c>
      <c r="C10" s="219">
        <v>3</v>
      </c>
      <c r="D10" s="231">
        <v>44923</v>
      </c>
      <c r="E10" s="162" t="s">
        <v>69</v>
      </c>
      <c r="F10" s="163"/>
      <c r="G10" s="161"/>
      <c r="H10" s="234"/>
      <c r="I10" s="159"/>
      <c r="J10" s="159"/>
      <c r="K10" s="159"/>
    </row>
    <row r="11" spans="1:11" ht="28.8" x14ac:dyDescent="0.3">
      <c r="A11" s="175">
        <f>IF(B11="","",ROWS($B$8:$B11))</f>
        <v>4</v>
      </c>
      <c r="B11" s="162" t="s">
        <v>17</v>
      </c>
      <c r="C11" s="219">
        <v>4</v>
      </c>
      <c r="D11" s="231">
        <v>44933</v>
      </c>
      <c r="E11" s="162" t="s">
        <v>26</v>
      </c>
      <c r="F11" s="163"/>
      <c r="G11" s="161"/>
      <c r="H11" s="234"/>
      <c r="I11" s="159"/>
      <c r="J11" s="159"/>
      <c r="K11" s="159"/>
    </row>
    <row r="12" spans="1:11" ht="28.8" x14ac:dyDescent="0.3">
      <c r="A12" s="175">
        <f>IF(B12="","",ROWS($B$8:$B12))</f>
        <v>5</v>
      </c>
      <c r="B12" s="162" t="s">
        <v>17</v>
      </c>
      <c r="C12" s="219">
        <v>5</v>
      </c>
      <c r="D12" s="231">
        <v>44933</v>
      </c>
      <c r="E12" s="162" t="s">
        <v>25</v>
      </c>
      <c r="F12" s="163"/>
      <c r="G12" s="161"/>
      <c r="H12" s="234"/>
      <c r="I12" s="159"/>
      <c r="J12" s="159"/>
      <c r="K12" s="159"/>
    </row>
    <row r="13" spans="1:11" ht="28.8" x14ac:dyDescent="0.3">
      <c r="A13" s="175">
        <f>IF(B13="","",ROWS($B$8:$B13))</f>
        <v>6</v>
      </c>
      <c r="B13" s="162" t="s">
        <v>17</v>
      </c>
      <c r="C13" s="219">
        <v>6</v>
      </c>
      <c r="D13" s="231">
        <v>44933</v>
      </c>
      <c r="E13" s="162" t="s">
        <v>26</v>
      </c>
      <c r="F13" s="163"/>
      <c r="G13" s="161"/>
      <c r="H13" s="234" t="s">
        <v>263</v>
      </c>
      <c r="I13" s="159"/>
      <c r="J13" s="159"/>
      <c r="K13" s="159"/>
    </row>
    <row r="14" spans="1:11" ht="28.8" x14ac:dyDescent="0.3">
      <c r="A14" s="175">
        <f>IF(B14="","",ROWS($B$8:$B14))</f>
        <v>7</v>
      </c>
      <c r="B14" s="162" t="s">
        <v>17</v>
      </c>
      <c r="C14" s="219">
        <v>7</v>
      </c>
      <c r="D14" s="231">
        <v>44935</v>
      </c>
      <c r="E14" s="162" t="s">
        <v>69</v>
      </c>
      <c r="F14" s="163"/>
      <c r="G14" s="161"/>
      <c r="H14" s="234"/>
      <c r="I14" s="159"/>
      <c r="J14" s="159"/>
      <c r="K14" s="159"/>
    </row>
    <row r="15" spans="1:11" ht="28.8" x14ac:dyDescent="0.3">
      <c r="A15" s="175">
        <f>IF(B15="","",ROWS($B$8:$B15))</f>
        <v>8</v>
      </c>
      <c r="B15" s="162" t="s">
        <v>17</v>
      </c>
      <c r="C15" s="219">
        <v>8</v>
      </c>
      <c r="D15" s="231">
        <v>44935</v>
      </c>
      <c r="E15" s="162" t="s">
        <v>69</v>
      </c>
      <c r="F15" s="163"/>
      <c r="G15" s="161"/>
      <c r="H15" s="234"/>
      <c r="I15" s="159"/>
      <c r="J15" s="159"/>
      <c r="K15" s="159"/>
    </row>
    <row r="16" spans="1:11" ht="28.8" x14ac:dyDescent="0.3">
      <c r="A16" s="175">
        <f>IF(B16="","",ROWS($B$8:$B16))</f>
        <v>9</v>
      </c>
      <c r="B16" s="162" t="s">
        <v>17</v>
      </c>
      <c r="C16" s="219">
        <v>9</v>
      </c>
      <c r="D16" s="231">
        <v>44935</v>
      </c>
      <c r="E16" s="162" t="s">
        <v>69</v>
      </c>
      <c r="F16" s="163"/>
      <c r="G16" s="161"/>
      <c r="H16" s="234"/>
      <c r="I16" s="159"/>
      <c r="J16" s="159"/>
      <c r="K16" s="159"/>
    </row>
    <row r="17" spans="1:11" ht="28.8" x14ac:dyDescent="0.3">
      <c r="A17" s="175">
        <f>IF(B17="","",ROWS($B$8:$B17))</f>
        <v>10</v>
      </c>
      <c r="B17" s="162" t="s">
        <v>58</v>
      </c>
      <c r="C17" s="219">
        <v>10</v>
      </c>
      <c r="D17" s="231">
        <v>44937</v>
      </c>
      <c r="E17" s="162" t="s">
        <v>70</v>
      </c>
      <c r="F17" s="163"/>
      <c r="G17" s="161"/>
      <c r="H17" s="234"/>
      <c r="I17" s="159"/>
      <c r="J17" s="159"/>
      <c r="K17" s="159"/>
    </row>
    <row r="18" spans="1:11" ht="28.8" x14ac:dyDescent="0.3">
      <c r="A18" s="175">
        <f>IF(B18="","",ROWS($B$8:$B18))</f>
        <v>11</v>
      </c>
      <c r="B18" s="162" t="s">
        <v>58</v>
      </c>
      <c r="C18" s="219">
        <v>11</v>
      </c>
      <c r="D18" s="231">
        <v>44937</v>
      </c>
      <c r="E18" s="162" t="s">
        <v>78</v>
      </c>
      <c r="F18" s="216"/>
      <c r="G18" s="161"/>
      <c r="H18" s="234"/>
      <c r="I18" s="159"/>
      <c r="J18" s="159"/>
      <c r="K18" s="159"/>
    </row>
    <row r="19" spans="1:11" ht="28.8" x14ac:dyDescent="0.3">
      <c r="A19" s="175">
        <f>IF(B19="","",ROWS($B$8:$B19))</f>
        <v>12</v>
      </c>
      <c r="B19" s="160" t="s">
        <v>58</v>
      </c>
      <c r="C19" s="219">
        <v>12</v>
      </c>
      <c r="D19" s="231">
        <v>44937</v>
      </c>
      <c r="E19" s="162" t="s">
        <v>70</v>
      </c>
      <c r="F19" s="216"/>
      <c r="G19" s="217"/>
      <c r="H19" s="217"/>
      <c r="I19" s="159"/>
      <c r="J19" s="159"/>
      <c r="K19" s="159"/>
    </row>
    <row r="20" spans="1:11" ht="28.8" x14ac:dyDescent="0.3">
      <c r="A20" s="175">
        <f>IF(B20="","",ROWS($B$8:$B20))</f>
        <v>13</v>
      </c>
      <c r="B20" s="160" t="s">
        <v>58</v>
      </c>
      <c r="C20" s="219">
        <v>13</v>
      </c>
      <c r="D20" s="231">
        <v>44937</v>
      </c>
      <c r="E20" s="162" t="s">
        <v>76</v>
      </c>
      <c r="F20" s="216"/>
      <c r="G20" s="217"/>
      <c r="H20" s="217"/>
      <c r="I20" s="159"/>
      <c r="J20" s="159"/>
      <c r="K20" s="159"/>
    </row>
    <row r="21" spans="1:11" ht="28.8" x14ac:dyDescent="0.3">
      <c r="A21" s="175">
        <f>IF(B21="","",ROWS($B$8:$B21))</f>
        <v>14</v>
      </c>
      <c r="B21" s="160" t="s">
        <v>58</v>
      </c>
      <c r="C21" s="219">
        <v>14</v>
      </c>
      <c r="D21" s="231">
        <v>44937</v>
      </c>
      <c r="E21" s="162" t="s">
        <v>74</v>
      </c>
      <c r="F21" s="216"/>
      <c r="G21" s="217"/>
      <c r="H21" s="217"/>
      <c r="I21" s="159"/>
      <c r="J21" s="159"/>
      <c r="K21" s="159"/>
    </row>
    <row r="22" spans="1:11" ht="28.8" x14ac:dyDescent="0.3">
      <c r="A22" s="175">
        <f>IF(B22="","",ROWS($B$8:$B22))</f>
        <v>15</v>
      </c>
      <c r="B22" s="160" t="s">
        <v>58</v>
      </c>
      <c r="C22" s="219">
        <v>15</v>
      </c>
      <c r="D22" s="231">
        <v>44937</v>
      </c>
      <c r="E22" s="162" t="s">
        <v>72</v>
      </c>
      <c r="F22" s="216"/>
      <c r="G22" s="217"/>
      <c r="H22" s="217"/>
      <c r="I22" s="159"/>
      <c r="J22" s="159"/>
      <c r="K22" s="159"/>
    </row>
    <row r="23" spans="1:11" ht="28.8" x14ac:dyDescent="0.3">
      <c r="A23" s="175">
        <f>IF(B23="","",ROWS($B$8:$B23))</f>
        <v>16</v>
      </c>
      <c r="B23" s="160" t="s">
        <v>43</v>
      </c>
      <c r="C23" s="219">
        <v>16</v>
      </c>
      <c r="D23" s="231">
        <v>44940</v>
      </c>
      <c r="E23" s="162" t="s">
        <v>76</v>
      </c>
      <c r="F23" s="216"/>
      <c r="G23" s="217"/>
      <c r="H23" s="217"/>
      <c r="I23" s="159"/>
      <c r="J23" s="159"/>
      <c r="K23" s="159"/>
    </row>
    <row r="24" spans="1:11" ht="28.8" x14ac:dyDescent="0.3">
      <c r="A24" s="175">
        <f>IF(B24="","",ROWS($B$8:$B24))</f>
        <v>17</v>
      </c>
      <c r="B24" s="160" t="s">
        <v>43</v>
      </c>
      <c r="C24" s="219">
        <v>17</v>
      </c>
      <c r="D24" s="231">
        <v>44940</v>
      </c>
      <c r="E24" s="162" t="s">
        <v>74</v>
      </c>
      <c r="F24" s="216"/>
      <c r="G24" s="217"/>
      <c r="H24" s="217"/>
      <c r="I24" s="159"/>
      <c r="J24" s="159"/>
      <c r="K24" s="159"/>
    </row>
    <row r="25" spans="1:11" ht="28.8" x14ac:dyDescent="0.3">
      <c r="A25" s="175">
        <f>IF(B25="","",ROWS($B$8:$B25))</f>
        <v>18</v>
      </c>
      <c r="B25" s="160" t="s">
        <v>43</v>
      </c>
      <c r="C25" s="219">
        <v>18</v>
      </c>
      <c r="D25" s="231">
        <v>44940</v>
      </c>
      <c r="E25" s="162" t="s">
        <v>72</v>
      </c>
      <c r="F25" s="216"/>
      <c r="G25" s="219"/>
      <c r="H25" s="219"/>
      <c r="I25" s="159"/>
      <c r="J25" s="159"/>
      <c r="K25" s="159"/>
    </row>
    <row r="26" spans="1:11" ht="28.8" x14ac:dyDescent="0.3">
      <c r="A26" s="175">
        <f>IF(B26="","",ROWS($B$8:$B26))</f>
        <v>19</v>
      </c>
      <c r="B26" s="160" t="s">
        <v>43</v>
      </c>
      <c r="C26" s="219">
        <v>19</v>
      </c>
      <c r="D26" s="231">
        <v>44940</v>
      </c>
      <c r="E26" s="162" t="s">
        <v>78</v>
      </c>
      <c r="F26" s="216"/>
      <c r="G26" s="219"/>
      <c r="H26" s="219"/>
      <c r="I26" s="159"/>
      <c r="J26" s="159"/>
      <c r="K26" s="159"/>
    </row>
    <row r="27" spans="1:11" ht="28.8" x14ac:dyDescent="0.3">
      <c r="A27" s="175">
        <f>IF(B27="","",ROWS($B$8:$B27))</f>
        <v>20</v>
      </c>
      <c r="B27" s="160" t="s">
        <v>43</v>
      </c>
      <c r="C27" s="219">
        <v>20</v>
      </c>
      <c r="D27" s="231">
        <v>44940</v>
      </c>
      <c r="E27" s="162" t="s">
        <v>70</v>
      </c>
      <c r="F27" s="216"/>
      <c r="G27" s="219"/>
      <c r="H27" s="219"/>
      <c r="I27" s="159"/>
      <c r="J27" s="159"/>
      <c r="K27" s="159"/>
    </row>
    <row r="28" spans="1:11" ht="18" x14ac:dyDescent="0.3">
      <c r="A28" s="175" t="str">
        <f>IF(B28="","",ROWS($B$8:$B28))</f>
        <v/>
      </c>
      <c r="B28" s="160"/>
      <c r="C28" s="219"/>
      <c r="D28" s="219"/>
      <c r="E28" s="162"/>
      <c r="F28" s="216"/>
      <c r="G28" s="219"/>
      <c r="H28" s="219"/>
      <c r="I28" s="159"/>
      <c r="J28" s="159"/>
      <c r="K28" s="159"/>
    </row>
    <row r="29" spans="1:11" ht="18" x14ac:dyDescent="0.3">
      <c r="A29" s="175" t="str">
        <f>IF(B29="","",ROWS($B$8:$B29))</f>
        <v/>
      </c>
      <c r="B29" s="160"/>
      <c r="C29" s="219"/>
      <c r="D29" s="219"/>
      <c r="E29" s="162"/>
      <c r="F29" s="216"/>
      <c r="G29" s="219"/>
      <c r="H29" s="219"/>
      <c r="I29" s="159"/>
      <c r="J29" s="159"/>
      <c r="K29" s="159"/>
    </row>
    <row r="30" spans="1:11" ht="18" x14ac:dyDescent="0.3">
      <c r="A30" s="175" t="str">
        <f>IF(B30="","",ROWS($B$8:$B30))</f>
        <v/>
      </c>
      <c r="B30" s="160"/>
      <c r="C30" s="219"/>
      <c r="D30" s="219"/>
      <c r="E30" s="162"/>
      <c r="F30" s="216"/>
      <c r="G30" s="219"/>
      <c r="H30" s="219"/>
      <c r="I30" s="159"/>
      <c r="J30" s="159"/>
      <c r="K30" s="159"/>
    </row>
    <row r="31" spans="1:11" ht="18" x14ac:dyDescent="0.3">
      <c r="A31" s="175" t="str">
        <f>IF(B31="","",ROWS($B$8:$B31))</f>
        <v/>
      </c>
      <c r="B31" s="160"/>
      <c r="C31" s="219"/>
      <c r="D31" s="219"/>
      <c r="E31" s="162"/>
      <c r="F31" s="216"/>
      <c r="G31" s="219"/>
      <c r="H31" s="219"/>
      <c r="I31" s="159"/>
      <c r="J31" s="159"/>
      <c r="K31" s="159"/>
    </row>
    <row r="32" spans="1:11" ht="18" x14ac:dyDescent="0.3">
      <c r="A32" s="175" t="str">
        <f>IF(B32="","",ROWS($B$8:$B32))</f>
        <v/>
      </c>
      <c r="B32" s="160"/>
      <c r="C32" s="219"/>
      <c r="D32" s="219"/>
      <c r="E32" s="162"/>
      <c r="F32" s="216"/>
      <c r="G32" s="219"/>
      <c r="H32" s="219"/>
      <c r="I32" s="159"/>
      <c r="J32" s="159"/>
      <c r="K32" s="159"/>
    </row>
    <row r="33" spans="1:11" ht="18" x14ac:dyDescent="0.3">
      <c r="A33" s="175" t="str">
        <f>IF(B33="","",ROWS($B$8:$B33))</f>
        <v/>
      </c>
      <c r="B33" s="160"/>
      <c r="C33" s="219"/>
      <c r="D33" s="219"/>
      <c r="E33" s="162"/>
      <c r="F33" s="216"/>
      <c r="G33" s="219"/>
      <c r="H33" s="219"/>
      <c r="I33" s="159"/>
      <c r="J33" s="159"/>
      <c r="K33" s="159"/>
    </row>
    <row r="34" spans="1:11" ht="18" x14ac:dyDescent="0.3">
      <c r="A34" s="175" t="str">
        <f>IF(B34="","",ROWS($B$8:$B34))</f>
        <v/>
      </c>
      <c r="B34" s="160"/>
      <c r="C34" s="219"/>
      <c r="D34" s="219"/>
      <c r="E34" s="162"/>
      <c r="F34" s="216"/>
      <c r="G34" s="219"/>
      <c r="H34" s="219"/>
      <c r="I34" s="159"/>
      <c r="J34" s="159"/>
      <c r="K34" s="159"/>
    </row>
    <row r="35" spans="1:11" ht="18" x14ac:dyDescent="0.3">
      <c r="A35" s="175" t="str">
        <f>IF(B35="","",ROWS($B$8:$B35))</f>
        <v/>
      </c>
      <c r="B35" s="160"/>
      <c r="C35" s="219"/>
      <c r="D35" s="219"/>
      <c r="E35" s="162"/>
      <c r="F35" s="216"/>
      <c r="G35" s="219"/>
      <c r="H35" s="219"/>
      <c r="I35" s="159"/>
      <c r="J35" s="159"/>
      <c r="K35" s="159"/>
    </row>
    <row r="36" spans="1:11" ht="18" x14ac:dyDescent="0.3">
      <c r="A36" s="175" t="str">
        <f>IF(B36="","",ROWS($B$8:$B36))</f>
        <v/>
      </c>
      <c r="B36" s="160"/>
      <c r="C36" s="219"/>
      <c r="D36" s="219"/>
      <c r="E36" s="162"/>
      <c r="F36" s="216"/>
      <c r="G36" s="219"/>
      <c r="H36" s="219"/>
      <c r="I36" s="159"/>
      <c r="J36" s="159"/>
      <c r="K36" s="159"/>
    </row>
    <row r="37" spans="1:11" ht="18" x14ac:dyDescent="0.3">
      <c r="A37" s="175" t="str">
        <f>IF(B37="","",ROWS($B$8:$B37))</f>
        <v/>
      </c>
      <c r="B37" s="160"/>
      <c r="C37" s="219"/>
      <c r="D37" s="219"/>
      <c r="E37" s="162"/>
      <c r="F37" s="216"/>
      <c r="G37" s="219"/>
      <c r="H37" s="219"/>
      <c r="I37" s="159"/>
      <c r="J37" s="159"/>
      <c r="K37" s="159"/>
    </row>
    <row r="38" spans="1:11" ht="18" x14ac:dyDescent="0.3">
      <c r="A38" s="175" t="str">
        <f>IF(B38="","",ROWS($B$8:$B38))</f>
        <v/>
      </c>
      <c r="B38" s="160"/>
      <c r="C38" s="219"/>
      <c r="D38" s="219"/>
      <c r="E38" s="162"/>
      <c r="F38" s="216"/>
      <c r="G38" s="219"/>
      <c r="H38" s="219"/>
      <c r="I38" s="159"/>
      <c r="J38" s="159"/>
      <c r="K38" s="159"/>
    </row>
    <row r="39" spans="1:11" ht="18" x14ac:dyDescent="0.3">
      <c r="A39" s="175" t="str">
        <f>IF(B39="","",ROWS($B$8:$B39))</f>
        <v/>
      </c>
      <c r="B39" s="160"/>
      <c r="C39" s="219"/>
      <c r="D39" s="219"/>
      <c r="E39" s="162"/>
      <c r="F39" s="216"/>
      <c r="G39" s="219"/>
      <c r="H39" s="219"/>
      <c r="I39" s="159"/>
      <c r="J39" s="159"/>
      <c r="K39" s="159"/>
    </row>
    <row r="40" spans="1:11" ht="18" x14ac:dyDescent="0.3">
      <c r="A40" s="175" t="str">
        <f>IF(B40="","",ROWS($B$8:$B40))</f>
        <v/>
      </c>
      <c r="B40" s="160"/>
      <c r="C40" s="219"/>
      <c r="D40" s="219"/>
      <c r="E40" s="162"/>
      <c r="F40" s="216"/>
      <c r="G40" s="219"/>
      <c r="H40" s="219"/>
      <c r="I40" s="159"/>
      <c r="J40" s="159"/>
      <c r="K40" s="159"/>
    </row>
    <row r="41" spans="1:11" ht="18" x14ac:dyDescent="0.3">
      <c r="A41" s="175" t="str">
        <f>IF(B41="","",ROWS($B$8:$B41))</f>
        <v/>
      </c>
      <c r="B41" s="160"/>
      <c r="C41" s="219"/>
      <c r="D41" s="219"/>
      <c r="E41" s="162"/>
      <c r="F41" s="216"/>
      <c r="G41" s="219"/>
      <c r="H41" s="219"/>
      <c r="I41" s="159"/>
      <c r="J41" s="159"/>
      <c r="K41" s="159"/>
    </row>
    <row r="42" spans="1:11" ht="18" x14ac:dyDescent="0.3">
      <c r="A42" s="175" t="str">
        <f>IF(B42="","",ROWS($B$8:$B42))</f>
        <v/>
      </c>
      <c r="B42" s="160"/>
      <c r="C42" s="219"/>
      <c r="D42" s="219"/>
      <c r="E42" s="162"/>
      <c r="F42" s="216"/>
      <c r="G42" s="219"/>
      <c r="H42" s="219"/>
      <c r="I42" s="159"/>
      <c r="J42" s="159"/>
      <c r="K42" s="159"/>
    </row>
    <row r="43" spans="1:11" ht="18" x14ac:dyDescent="0.3">
      <c r="A43" s="175" t="str">
        <f>IF(B43="","",ROWS($B$8:$B43))</f>
        <v/>
      </c>
      <c r="B43" s="160"/>
      <c r="C43" s="219"/>
      <c r="D43" s="219"/>
      <c r="E43" s="162"/>
      <c r="F43" s="216"/>
      <c r="G43" s="219"/>
      <c r="H43" s="219"/>
      <c r="I43" s="159"/>
      <c r="J43" s="159"/>
      <c r="K43" s="159"/>
    </row>
    <row r="44" spans="1:11" ht="18" x14ac:dyDescent="0.3">
      <c r="A44" s="175" t="str">
        <f>IF(B44="","",ROWS($B$8:$B44))</f>
        <v/>
      </c>
      <c r="B44" s="160"/>
      <c r="C44" s="219"/>
      <c r="D44" s="219"/>
      <c r="E44" s="162"/>
      <c r="F44" s="216"/>
      <c r="G44" s="219"/>
      <c r="H44" s="219"/>
      <c r="I44" s="159"/>
      <c r="J44" s="159"/>
      <c r="K44" s="159"/>
    </row>
    <row r="45" spans="1:11" ht="18" x14ac:dyDescent="0.3">
      <c r="A45" s="175" t="str">
        <f>IF(B45="","",ROWS($B$8:$B45))</f>
        <v/>
      </c>
      <c r="B45" s="160"/>
      <c r="C45" s="219"/>
      <c r="D45" s="219"/>
      <c r="E45" s="162"/>
      <c r="F45" s="216"/>
      <c r="G45" s="219"/>
      <c r="H45" s="219"/>
      <c r="I45" s="159"/>
      <c r="J45" s="159"/>
      <c r="K45" s="159"/>
    </row>
    <row r="46" spans="1:11" ht="18" x14ac:dyDescent="0.3">
      <c r="A46" s="175" t="str">
        <f>IF(B46="","",ROWS($B$8:$B46))</f>
        <v/>
      </c>
      <c r="B46" s="160"/>
      <c r="C46" s="219"/>
      <c r="D46" s="219"/>
      <c r="E46" s="162"/>
      <c r="F46" s="216"/>
      <c r="G46" s="219"/>
      <c r="H46" s="219"/>
      <c r="I46" s="159"/>
      <c r="J46" s="159"/>
      <c r="K46" s="159"/>
    </row>
    <row r="47" spans="1:11" ht="18" x14ac:dyDescent="0.3">
      <c r="A47" s="175" t="str">
        <f>IF(B47="","",ROWS($B$8:$B47))</f>
        <v/>
      </c>
      <c r="B47" s="160"/>
      <c r="C47" s="219"/>
      <c r="D47" s="219"/>
      <c r="E47" s="162"/>
      <c r="F47" s="216"/>
      <c r="G47" s="219"/>
      <c r="H47" s="219"/>
      <c r="I47" s="159"/>
      <c r="J47" s="159"/>
      <c r="K47" s="159"/>
    </row>
    <row r="48" spans="1:11" ht="18" x14ac:dyDescent="0.3">
      <c r="A48" s="175" t="str">
        <f>IF(B48="","",ROWS($B$8:$B48))</f>
        <v/>
      </c>
      <c r="B48" s="160"/>
      <c r="C48" s="219"/>
      <c r="D48" s="219"/>
      <c r="E48" s="162"/>
      <c r="F48" s="216"/>
      <c r="G48" s="219"/>
      <c r="H48" s="219"/>
      <c r="I48" s="159"/>
      <c r="J48" s="159"/>
      <c r="K48" s="159"/>
    </row>
    <row r="49" spans="1:11" ht="18" x14ac:dyDescent="0.3">
      <c r="A49" s="175" t="str">
        <f>IF(B49="","",ROWS($B$8:$B49))</f>
        <v/>
      </c>
      <c r="B49" s="160"/>
      <c r="C49" s="219"/>
      <c r="D49" s="219"/>
      <c r="E49" s="162"/>
      <c r="F49" s="216"/>
      <c r="G49" s="219"/>
      <c r="H49" s="219"/>
      <c r="I49" s="159"/>
      <c r="J49" s="159"/>
      <c r="K49" s="159"/>
    </row>
    <row r="50" spans="1:11" ht="18" x14ac:dyDescent="0.3">
      <c r="A50" s="175" t="str">
        <f>IF(B50="","",ROWS($B$8:$B50))</f>
        <v/>
      </c>
      <c r="B50" s="160"/>
      <c r="C50" s="219"/>
      <c r="D50" s="219"/>
      <c r="E50" s="162"/>
      <c r="F50" s="216"/>
      <c r="G50" s="219"/>
      <c r="H50" s="219"/>
      <c r="I50" s="159"/>
      <c r="J50" s="159"/>
      <c r="K50" s="159"/>
    </row>
    <row r="51" spans="1:11" ht="18" x14ac:dyDescent="0.3">
      <c r="A51" s="175" t="str">
        <f>IF(B51="","",ROWS($B$8:$B51))</f>
        <v/>
      </c>
      <c r="B51" s="160"/>
      <c r="C51" s="219"/>
      <c r="D51" s="219"/>
      <c r="E51" s="162"/>
      <c r="F51" s="216"/>
      <c r="G51" s="219"/>
      <c r="H51" s="219"/>
      <c r="I51" s="159"/>
      <c r="J51" s="159"/>
      <c r="K51" s="159"/>
    </row>
    <row r="52" spans="1:11" ht="18" x14ac:dyDescent="0.3">
      <c r="A52" s="175" t="str">
        <f>IF(B52="","",ROWS($B$8:$B52))</f>
        <v/>
      </c>
      <c r="B52" s="160"/>
      <c r="C52" s="219"/>
      <c r="D52" s="219"/>
      <c r="E52" s="162"/>
      <c r="F52" s="216"/>
      <c r="G52" s="219"/>
      <c r="H52" s="219"/>
      <c r="I52" s="159"/>
      <c r="J52" s="159"/>
      <c r="K52" s="159"/>
    </row>
    <row r="53" spans="1:11" ht="18" x14ac:dyDescent="0.3">
      <c r="A53" s="175" t="str">
        <f>IF(B53="","",ROWS($B$8:$B53))</f>
        <v/>
      </c>
      <c r="B53" s="160"/>
      <c r="C53" s="219"/>
      <c r="D53" s="219"/>
      <c r="E53" s="162"/>
      <c r="F53" s="216"/>
      <c r="G53" s="219"/>
      <c r="H53" s="219"/>
      <c r="I53" s="159"/>
      <c r="J53" s="159"/>
      <c r="K53" s="159"/>
    </row>
    <row r="54" spans="1:11" ht="18" x14ac:dyDescent="0.3">
      <c r="A54" s="175" t="str">
        <f>IF(B54="","",ROWS($B$8:$B54))</f>
        <v/>
      </c>
      <c r="B54" s="160"/>
      <c r="C54" s="219"/>
      <c r="D54" s="219"/>
      <c r="E54" s="162"/>
      <c r="F54" s="216"/>
      <c r="G54" s="219"/>
      <c r="H54" s="219"/>
      <c r="I54" s="159"/>
      <c r="J54" s="159"/>
      <c r="K54" s="159"/>
    </row>
    <row r="55" spans="1:11" ht="18" x14ac:dyDescent="0.3">
      <c r="A55" s="175" t="str">
        <f>IF(B55="","",ROWS($B$8:$B55))</f>
        <v/>
      </c>
      <c r="B55" s="160"/>
      <c r="C55" s="219"/>
      <c r="D55" s="219"/>
      <c r="E55" s="162"/>
      <c r="F55" s="216"/>
      <c r="G55" s="219"/>
      <c r="H55" s="219"/>
      <c r="I55" s="159"/>
      <c r="J55" s="159"/>
      <c r="K55" s="159"/>
    </row>
    <row r="56" spans="1:11" ht="18" x14ac:dyDescent="0.3">
      <c r="A56" s="175" t="str">
        <f>IF(B56="","",ROWS($B$8:$B56))</f>
        <v/>
      </c>
      <c r="B56" s="160"/>
      <c r="C56" s="219"/>
      <c r="D56" s="219"/>
      <c r="E56" s="162"/>
      <c r="F56" s="216"/>
      <c r="G56" s="219"/>
      <c r="H56" s="219"/>
      <c r="I56" s="159"/>
      <c r="J56" s="159"/>
      <c r="K56" s="159"/>
    </row>
    <row r="57" spans="1:11" ht="18" x14ac:dyDescent="0.3">
      <c r="A57" s="175" t="str">
        <f>IF(B57="","",ROWS($B$8:$B57))</f>
        <v/>
      </c>
      <c r="B57" s="160"/>
      <c r="C57" s="219"/>
      <c r="D57" s="219"/>
      <c r="E57" s="162"/>
      <c r="F57" s="216"/>
      <c r="G57" s="219"/>
      <c r="H57" s="219"/>
      <c r="I57" s="159"/>
      <c r="J57" s="159"/>
      <c r="K57" s="159"/>
    </row>
    <row r="58" spans="1:11" ht="18" x14ac:dyDescent="0.3">
      <c r="A58" s="175" t="str">
        <f>IF(B58="","",ROWS($B$8:$B58))</f>
        <v/>
      </c>
      <c r="B58" s="160"/>
      <c r="C58" s="219"/>
      <c r="D58" s="219"/>
      <c r="E58" s="162"/>
      <c r="F58" s="216"/>
      <c r="G58" s="219"/>
      <c r="H58" s="219"/>
      <c r="I58" s="159"/>
      <c r="J58" s="159"/>
      <c r="K58" s="159"/>
    </row>
    <row r="59" spans="1:11" ht="18" x14ac:dyDescent="0.3">
      <c r="A59" s="175" t="str">
        <f>IF(B59="","",ROWS($B$8:$B59))</f>
        <v/>
      </c>
      <c r="B59" s="160"/>
      <c r="C59" s="219"/>
      <c r="D59" s="219"/>
      <c r="E59" s="162"/>
      <c r="F59" s="216"/>
      <c r="G59" s="219"/>
      <c r="H59" s="219"/>
      <c r="I59" s="159"/>
      <c r="J59" s="159"/>
      <c r="K59" s="159"/>
    </row>
    <row r="60" spans="1:11" ht="18" x14ac:dyDescent="0.3">
      <c r="A60" s="175" t="str">
        <f>IF(B60="","",ROWS($B$8:$B60))</f>
        <v/>
      </c>
      <c r="B60" s="160"/>
      <c r="C60" s="219"/>
      <c r="D60" s="219"/>
      <c r="E60" s="162"/>
      <c r="F60" s="216"/>
      <c r="G60" s="219"/>
      <c r="H60" s="219"/>
      <c r="I60" s="159"/>
      <c r="J60" s="159"/>
      <c r="K60" s="159"/>
    </row>
    <row r="61" spans="1:11" ht="18" x14ac:dyDescent="0.3">
      <c r="A61" s="175" t="str">
        <f>IF(B61="","",ROWS($B$8:$B61))</f>
        <v/>
      </c>
      <c r="B61" s="160"/>
      <c r="C61" s="219"/>
      <c r="D61" s="219"/>
      <c r="E61" s="162"/>
      <c r="F61" s="216"/>
      <c r="G61" s="219"/>
      <c r="H61" s="219"/>
      <c r="I61" s="159"/>
      <c r="J61" s="159"/>
      <c r="K61" s="159"/>
    </row>
    <row r="62" spans="1:11" ht="18" x14ac:dyDescent="0.3">
      <c r="A62" s="175" t="str">
        <f>IF(B62="","",ROWS($B$8:$B62))</f>
        <v/>
      </c>
      <c r="B62" s="160"/>
      <c r="C62" s="219"/>
      <c r="D62" s="219"/>
      <c r="E62" s="162"/>
      <c r="F62" s="216"/>
      <c r="G62" s="219"/>
      <c r="H62" s="219"/>
      <c r="I62" s="159"/>
      <c r="J62" s="159"/>
      <c r="K62" s="159"/>
    </row>
    <row r="63" spans="1:11" ht="18" x14ac:dyDescent="0.3">
      <c r="A63" s="175" t="str">
        <f>IF(B63="","",ROWS($B$8:$B63))</f>
        <v/>
      </c>
      <c r="B63" s="160"/>
      <c r="C63" s="219"/>
      <c r="D63" s="219"/>
      <c r="E63" s="162"/>
      <c r="F63" s="216"/>
      <c r="G63" s="219"/>
      <c r="H63" s="219"/>
      <c r="I63" s="159"/>
      <c r="J63" s="159"/>
      <c r="K63" s="159"/>
    </row>
    <row r="64" spans="1:11" ht="18" x14ac:dyDescent="0.3">
      <c r="A64" s="175" t="str">
        <f>IF(B64="","",ROWS($B$8:$B64))</f>
        <v/>
      </c>
      <c r="B64" s="160"/>
      <c r="C64" s="219"/>
      <c r="D64" s="219"/>
      <c r="E64" s="162"/>
      <c r="F64" s="216"/>
      <c r="G64" s="219"/>
      <c r="H64" s="219"/>
      <c r="I64" s="159"/>
      <c r="J64" s="159"/>
      <c r="K64" s="159"/>
    </row>
    <row r="65" spans="1:11" ht="18" x14ac:dyDescent="0.3">
      <c r="A65" s="175" t="str">
        <f>IF(B65="","",ROWS($B$8:$B65))</f>
        <v/>
      </c>
      <c r="B65" s="160"/>
      <c r="C65" s="219"/>
      <c r="D65" s="219"/>
      <c r="E65" s="162"/>
      <c r="F65" s="216"/>
      <c r="G65" s="219"/>
      <c r="H65" s="219"/>
      <c r="I65" s="159"/>
      <c r="J65" s="159"/>
      <c r="K65" s="159"/>
    </row>
    <row r="66" spans="1:11" ht="18" x14ac:dyDescent="0.3">
      <c r="A66" s="175" t="str">
        <f>IF(B66="","",ROWS($B$8:$B66))</f>
        <v/>
      </c>
      <c r="B66" s="160"/>
      <c r="C66" s="219"/>
      <c r="D66" s="219"/>
      <c r="E66" s="162"/>
      <c r="F66" s="216"/>
      <c r="G66" s="219"/>
      <c r="H66" s="219"/>
      <c r="I66" s="159"/>
      <c r="J66" s="159"/>
      <c r="K66" s="159"/>
    </row>
    <row r="67" spans="1:11" ht="18" x14ac:dyDescent="0.3">
      <c r="A67" s="175" t="str">
        <f>IF(B67="","",ROWS($B$8:$B67))</f>
        <v/>
      </c>
      <c r="B67" s="160"/>
      <c r="C67" s="219"/>
      <c r="D67" s="219"/>
      <c r="E67" s="162"/>
      <c r="F67" s="216"/>
      <c r="G67" s="219"/>
      <c r="H67" s="219"/>
      <c r="I67" s="159"/>
      <c r="J67" s="159"/>
      <c r="K67" s="159"/>
    </row>
    <row r="68" spans="1:11" ht="18" x14ac:dyDescent="0.3">
      <c r="A68" s="175" t="str">
        <f>IF(B68="","",ROWS($B$8:$B68))</f>
        <v/>
      </c>
      <c r="B68" s="160"/>
      <c r="C68" s="219"/>
      <c r="D68" s="219"/>
      <c r="E68" s="162"/>
      <c r="F68" s="216"/>
      <c r="G68" s="219"/>
      <c r="H68" s="219"/>
      <c r="I68" s="159"/>
      <c r="J68" s="159"/>
      <c r="K68" s="159"/>
    </row>
    <row r="69" spans="1:11" ht="18" x14ac:dyDescent="0.3">
      <c r="A69" s="175" t="str">
        <f>IF(B69="","",ROWS($B$8:$B69))</f>
        <v/>
      </c>
      <c r="B69" s="160"/>
      <c r="C69" s="219"/>
      <c r="D69" s="219"/>
      <c r="E69" s="162"/>
      <c r="F69" s="216"/>
      <c r="G69" s="219"/>
      <c r="H69" s="219"/>
      <c r="I69" s="159"/>
      <c r="J69" s="159"/>
      <c r="K69" s="159"/>
    </row>
    <row r="70" spans="1:11" ht="18" x14ac:dyDescent="0.3">
      <c r="A70" s="175" t="str">
        <f>IF(B70="","",ROWS($B$8:$B70))</f>
        <v/>
      </c>
      <c r="B70" s="160"/>
      <c r="C70" s="219"/>
      <c r="D70" s="219"/>
      <c r="E70" s="162"/>
      <c r="F70" s="216"/>
      <c r="G70" s="219"/>
      <c r="H70" s="219"/>
      <c r="I70" s="159"/>
      <c r="J70" s="159"/>
      <c r="K70" s="159"/>
    </row>
    <row r="71" spans="1:11" ht="18" x14ac:dyDescent="0.3">
      <c r="A71" s="175" t="str">
        <f>IF(B71="","",ROWS($B$8:$B71))</f>
        <v/>
      </c>
      <c r="B71" s="160"/>
      <c r="C71" s="219"/>
      <c r="D71" s="219"/>
      <c r="E71" s="162"/>
      <c r="F71" s="216"/>
      <c r="G71" s="219"/>
      <c r="H71" s="219"/>
      <c r="I71" s="159"/>
      <c r="J71" s="159"/>
      <c r="K71" s="159"/>
    </row>
    <row r="72" spans="1:11" ht="18" x14ac:dyDescent="0.3">
      <c r="A72" s="175" t="str">
        <f>IF(B72="","",ROWS($B$8:$B72))</f>
        <v/>
      </c>
      <c r="B72" s="160"/>
      <c r="C72" s="219"/>
      <c r="D72" s="219"/>
      <c r="E72" s="162"/>
      <c r="F72" s="216"/>
      <c r="G72" s="219"/>
      <c r="H72" s="219"/>
      <c r="I72" s="159"/>
      <c r="J72" s="159"/>
      <c r="K72" s="159"/>
    </row>
    <row r="73" spans="1:11" ht="18" x14ac:dyDescent="0.3">
      <c r="A73" s="175" t="str">
        <f>IF(B73="","",ROWS($B$8:$B73))</f>
        <v/>
      </c>
      <c r="B73" s="160"/>
      <c r="C73" s="219"/>
      <c r="D73" s="219"/>
      <c r="E73" s="162"/>
      <c r="F73" s="216"/>
      <c r="G73" s="219"/>
      <c r="H73" s="219"/>
      <c r="I73" s="159"/>
      <c r="J73" s="159"/>
      <c r="K73" s="159"/>
    </row>
    <row r="74" spans="1:11" ht="18" x14ac:dyDescent="0.3">
      <c r="A74" s="175" t="str">
        <f>IF(B74="","",ROWS($B$8:$B74))</f>
        <v/>
      </c>
      <c r="B74" s="160"/>
      <c r="C74" s="219"/>
      <c r="D74" s="219"/>
      <c r="E74" s="162"/>
      <c r="F74" s="216"/>
      <c r="G74" s="219"/>
      <c r="H74" s="219"/>
      <c r="I74" s="159"/>
      <c r="J74" s="159"/>
      <c r="K74" s="159"/>
    </row>
    <row r="75" spans="1:11" ht="18" x14ac:dyDescent="0.3">
      <c r="A75" s="175" t="str">
        <f>IF(B75="","",ROWS($B$8:$B75))</f>
        <v/>
      </c>
      <c r="B75" s="160"/>
      <c r="C75" s="219"/>
      <c r="D75" s="219"/>
      <c r="E75" s="162"/>
      <c r="F75" s="216"/>
      <c r="G75" s="219"/>
      <c r="H75" s="219"/>
      <c r="I75" s="159"/>
      <c r="J75" s="159"/>
      <c r="K75" s="159"/>
    </row>
    <row r="76" spans="1:11" ht="18" x14ac:dyDescent="0.3">
      <c r="A76" s="175" t="str">
        <f>IF(B76="","",ROWS($B$8:$B76))</f>
        <v/>
      </c>
      <c r="B76" s="160"/>
      <c r="C76" s="219"/>
      <c r="D76" s="219"/>
      <c r="E76" s="162"/>
      <c r="F76" s="216"/>
      <c r="G76" s="219"/>
      <c r="H76" s="219"/>
      <c r="I76" s="159"/>
      <c r="J76" s="159"/>
      <c r="K76" s="159"/>
    </row>
    <row r="77" spans="1:11" ht="18" x14ac:dyDescent="0.3">
      <c r="A77" s="175" t="str">
        <f>IF(B77="","",ROWS($B$8:$B77))</f>
        <v/>
      </c>
      <c r="B77" s="160"/>
      <c r="C77" s="219"/>
      <c r="D77" s="219"/>
      <c r="E77" s="162"/>
      <c r="F77" s="216"/>
      <c r="G77" s="219"/>
      <c r="H77" s="219"/>
      <c r="I77" s="159"/>
      <c r="J77" s="159"/>
      <c r="K77" s="159"/>
    </row>
    <row r="78" spans="1:11" ht="18" x14ac:dyDescent="0.3">
      <c r="A78" s="175" t="str">
        <f>IF(B78="","",ROWS($B$8:$B78))</f>
        <v/>
      </c>
      <c r="B78" s="160"/>
      <c r="C78" s="219"/>
      <c r="D78" s="219"/>
      <c r="E78" s="162"/>
      <c r="F78" s="216"/>
      <c r="G78" s="219"/>
      <c r="H78" s="219"/>
      <c r="I78" s="159"/>
      <c r="J78" s="159"/>
      <c r="K78" s="159"/>
    </row>
    <row r="79" spans="1:11" ht="18" x14ac:dyDescent="0.3">
      <c r="A79" s="175" t="str">
        <f>IF(B79="","",ROWS($B$8:$B79))</f>
        <v/>
      </c>
      <c r="B79" s="160"/>
      <c r="C79" s="219"/>
      <c r="D79" s="219"/>
      <c r="E79" s="162"/>
      <c r="F79" s="216"/>
      <c r="G79" s="219"/>
      <c r="H79" s="219"/>
      <c r="I79" s="159"/>
      <c r="J79" s="159"/>
      <c r="K79" s="159"/>
    </row>
    <row r="80" spans="1:11" ht="18" x14ac:dyDescent="0.3">
      <c r="A80" s="175" t="str">
        <f>IF(B80="","",ROWS($B$8:$B80))</f>
        <v/>
      </c>
      <c r="B80" s="160"/>
      <c r="C80" s="219"/>
      <c r="D80" s="219"/>
      <c r="E80" s="162"/>
      <c r="F80" s="216"/>
      <c r="G80" s="219"/>
      <c r="H80" s="219"/>
      <c r="I80" s="159"/>
      <c r="J80" s="159"/>
      <c r="K80" s="159"/>
    </row>
    <row r="81" spans="1:11" ht="18" x14ac:dyDescent="0.3">
      <c r="A81" s="175" t="str">
        <f>IF(B81="","",ROWS($B$8:$B81))</f>
        <v/>
      </c>
      <c r="B81" s="160"/>
      <c r="C81" s="219"/>
      <c r="D81" s="219"/>
      <c r="E81" s="162"/>
      <c r="F81" s="216"/>
      <c r="G81" s="219"/>
      <c r="H81" s="219"/>
      <c r="I81" s="159"/>
      <c r="J81" s="159"/>
      <c r="K81" s="159"/>
    </row>
    <row r="82" spans="1:11" ht="18" x14ac:dyDescent="0.3">
      <c r="A82" s="175" t="str">
        <f>IF(B82="","",ROWS($B$8:$B82))</f>
        <v/>
      </c>
      <c r="B82" s="160"/>
      <c r="C82" s="219"/>
      <c r="D82" s="219"/>
      <c r="E82" s="162"/>
      <c r="F82" s="216"/>
      <c r="G82" s="219"/>
      <c r="H82" s="219"/>
      <c r="I82" s="159"/>
      <c r="J82" s="159"/>
      <c r="K82" s="159"/>
    </row>
    <row r="83" spans="1:11" ht="18" x14ac:dyDescent="0.3">
      <c r="A83" s="175" t="str">
        <f>IF(B83="","",ROWS($B$8:$B83))</f>
        <v/>
      </c>
      <c r="B83" s="160"/>
      <c r="C83" s="219"/>
      <c r="D83" s="219"/>
      <c r="E83" s="162"/>
      <c r="F83" s="216"/>
      <c r="G83" s="219"/>
      <c r="H83" s="219"/>
      <c r="I83" s="159"/>
      <c r="J83" s="159"/>
      <c r="K83" s="159"/>
    </row>
    <row r="84" spans="1:11" ht="18" x14ac:dyDescent="0.3">
      <c r="A84" s="175" t="str">
        <f>IF(B84="","",ROWS($B$8:$B84))</f>
        <v/>
      </c>
      <c r="B84" s="160"/>
      <c r="C84" s="219"/>
      <c r="D84" s="219"/>
      <c r="E84" s="162"/>
      <c r="F84" s="216"/>
      <c r="G84" s="219"/>
      <c r="H84" s="219"/>
      <c r="I84" s="159"/>
      <c r="J84" s="159"/>
      <c r="K84" s="159"/>
    </row>
    <row r="85" spans="1:11" ht="18" x14ac:dyDescent="0.3">
      <c r="A85" s="175" t="str">
        <f>IF(B85="","",ROWS($B$8:$B85))</f>
        <v/>
      </c>
      <c r="B85" s="160"/>
      <c r="C85" s="219"/>
      <c r="D85" s="219"/>
      <c r="E85" s="162"/>
      <c r="F85" s="216"/>
      <c r="G85" s="219"/>
      <c r="H85" s="219"/>
      <c r="I85" s="159"/>
      <c r="J85" s="159"/>
      <c r="K85" s="159"/>
    </row>
    <row r="86" spans="1:11" ht="18" x14ac:dyDescent="0.3">
      <c r="A86" s="175" t="str">
        <f>IF(B86="","",ROWS($B$8:$B86))</f>
        <v/>
      </c>
      <c r="B86" s="160"/>
      <c r="C86" s="219"/>
      <c r="D86" s="219"/>
      <c r="E86" s="162"/>
      <c r="F86" s="216"/>
      <c r="G86" s="219"/>
      <c r="H86" s="219"/>
      <c r="I86" s="159"/>
      <c r="J86" s="159"/>
      <c r="K86" s="159"/>
    </row>
    <row r="87" spans="1:11" ht="18" x14ac:dyDescent="0.3">
      <c r="A87" s="175" t="str">
        <f>IF(B87="","",ROWS($B$8:$B87))</f>
        <v/>
      </c>
      <c r="B87" s="160"/>
      <c r="C87" s="219"/>
      <c r="D87" s="219"/>
      <c r="E87" s="162"/>
      <c r="F87" s="216"/>
      <c r="G87" s="219"/>
      <c r="H87" s="219"/>
      <c r="I87" s="159"/>
      <c r="J87" s="159"/>
      <c r="K87" s="159"/>
    </row>
    <row r="88" spans="1:11" ht="18" x14ac:dyDescent="0.3">
      <c r="A88" s="175" t="str">
        <f>IF(B88="","",ROWS($B$8:$B88))</f>
        <v/>
      </c>
      <c r="B88" s="160"/>
      <c r="C88" s="219"/>
      <c r="D88" s="219"/>
      <c r="E88" s="162"/>
      <c r="F88" s="216"/>
      <c r="G88" s="219"/>
      <c r="H88" s="219"/>
      <c r="I88" s="159"/>
      <c r="J88" s="159"/>
      <c r="K88" s="159"/>
    </row>
    <row r="89" spans="1:11" ht="18" x14ac:dyDescent="0.3">
      <c r="A89" s="175" t="str">
        <f>IF(B89="","",ROWS($B$8:$B89))</f>
        <v/>
      </c>
      <c r="B89" s="160"/>
      <c r="C89" s="219"/>
      <c r="D89" s="219"/>
      <c r="E89" s="162"/>
      <c r="F89" s="216"/>
      <c r="G89" s="219"/>
      <c r="H89" s="219"/>
      <c r="I89" s="159"/>
      <c r="J89" s="159"/>
      <c r="K89" s="159"/>
    </row>
    <row r="90" spans="1:11" ht="18" x14ac:dyDescent="0.3">
      <c r="A90" s="175" t="str">
        <f>IF(B90="","",ROWS($B$8:$B90))</f>
        <v/>
      </c>
      <c r="B90" s="160"/>
      <c r="C90" s="219"/>
      <c r="D90" s="219"/>
      <c r="E90" s="162"/>
      <c r="F90" s="216"/>
      <c r="G90" s="219"/>
      <c r="H90" s="219"/>
      <c r="I90" s="159"/>
      <c r="J90" s="159"/>
      <c r="K90" s="159"/>
    </row>
    <row r="91" spans="1:11" ht="18" x14ac:dyDescent="0.3">
      <c r="A91" s="175" t="str">
        <f>IF(B91="","",ROWS($B$8:$B91))</f>
        <v/>
      </c>
      <c r="B91" s="160"/>
      <c r="C91" s="219"/>
      <c r="D91" s="219"/>
      <c r="E91" s="162"/>
      <c r="F91" s="216"/>
      <c r="G91" s="219"/>
      <c r="H91" s="219"/>
      <c r="I91" s="159"/>
      <c r="J91" s="159"/>
      <c r="K91" s="159"/>
    </row>
    <row r="92" spans="1:11" ht="18" x14ac:dyDescent="0.3">
      <c r="A92" s="175" t="str">
        <f>IF(B92="","",ROWS($B$8:$B92))</f>
        <v/>
      </c>
      <c r="B92" s="160"/>
      <c r="C92" s="219"/>
      <c r="D92" s="219"/>
      <c r="E92" s="162"/>
      <c r="F92" s="216"/>
      <c r="G92" s="219"/>
      <c r="H92" s="219"/>
      <c r="I92" s="159"/>
      <c r="J92" s="159"/>
      <c r="K92" s="159"/>
    </row>
    <row r="93" spans="1:11" ht="18" x14ac:dyDescent="0.3">
      <c r="A93" s="175" t="str">
        <f>IF(B93="","",ROWS($B$8:$B93))</f>
        <v/>
      </c>
      <c r="B93" s="160"/>
      <c r="C93" s="219"/>
      <c r="D93" s="219"/>
      <c r="E93" s="162"/>
      <c r="F93" s="216"/>
      <c r="G93" s="219"/>
      <c r="H93" s="219"/>
      <c r="I93" s="159"/>
      <c r="J93" s="159"/>
      <c r="K93" s="159"/>
    </row>
    <row r="94" spans="1:11" ht="18" x14ac:dyDescent="0.3">
      <c r="A94" s="175" t="str">
        <f>IF(B94="","",ROWS($B$8:$B94))</f>
        <v/>
      </c>
      <c r="B94" s="160"/>
      <c r="C94" s="219"/>
      <c r="D94" s="219"/>
      <c r="E94" s="162"/>
      <c r="F94" s="216"/>
      <c r="G94" s="219"/>
      <c r="H94" s="219"/>
      <c r="I94" s="159"/>
      <c r="J94" s="159"/>
      <c r="K94" s="159"/>
    </row>
    <row r="95" spans="1:11" ht="18" x14ac:dyDescent="0.3">
      <c r="A95" s="175" t="str">
        <f>IF(B95="","",ROWS($B$8:$B95))</f>
        <v/>
      </c>
      <c r="B95" s="160"/>
      <c r="C95" s="219"/>
      <c r="D95" s="219"/>
      <c r="E95" s="162"/>
      <c r="F95" s="216"/>
      <c r="G95" s="219"/>
      <c r="H95" s="219"/>
      <c r="I95" s="159"/>
      <c r="J95" s="159"/>
      <c r="K95" s="159"/>
    </row>
    <row r="96" spans="1:11" ht="18" x14ac:dyDescent="0.3">
      <c r="A96" s="175" t="str">
        <f>IF(B96="","",ROWS($B$8:$B96))</f>
        <v/>
      </c>
      <c r="B96" s="160"/>
      <c r="C96" s="219"/>
      <c r="D96" s="219"/>
      <c r="E96" s="162"/>
      <c r="F96" s="216"/>
      <c r="G96" s="219"/>
      <c r="H96" s="219"/>
      <c r="I96" s="159"/>
      <c r="J96" s="159"/>
      <c r="K96" s="159"/>
    </row>
    <row r="97" spans="1:11" ht="18" x14ac:dyDescent="0.3">
      <c r="A97" s="175" t="str">
        <f>IF(B97="","",ROWS($B$8:$B97))</f>
        <v/>
      </c>
      <c r="B97" s="160"/>
      <c r="C97" s="219"/>
      <c r="D97" s="219"/>
      <c r="E97" s="162"/>
      <c r="F97" s="216"/>
      <c r="G97" s="219"/>
      <c r="H97" s="219"/>
      <c r="I97" s="159"/>
      <c r="J97" s="159"/>
      <c r="K97" s="159"/>
    </row>
    <row r="98" spans="1:11" ht="18" x14ac:dyDescent="0.3">
      <c r="A98" s="175" t="str">
        <f>IF(B98="","",ROWS($B$8:$B98))</f>
        <v/>
      </c>
      <c r="B98" s="160"/>
      <c r="C98" s="219"/>
      <c r="D98" s="219"/>
      <c r="E98" s="162"/>
      <c r="F98" s="216"/>
      <c r="G98" s="219"/>
      <c r="H98" s="219"/>
      <c r="I98" s="159"/>
      <c r="J98" s="159"/>
      <c r="K98" s="159"/>
    </row>
    <row r="99" spans="1:11" ht="18" x14ac:dyDescent="0.3">
      <c r="A99" s="175" t="str">
        <f>IF(B99="","",ROWS($B$8:$B99))</f>
        <v/>
      </c>
      <c r="B99" s="160"/>
      <c r="C99" s="219"/>
      <c r="D99" s="219"/>
      <c r="E99" s="162"/>
      <c r="F99" s="216"/>
      <c r="G99" s="219"/>
      <c r="H99" s="219"/>
      <c r="I99" s="159"/>
      <c r="J99" s="159"/>
      <c r="K99" s="159"/>
    </row>
    <row r="100" spans="1:11" ht="18" x14ac:dyDescent="0.3">
      <c r="A100" s="175" t="str">
        <f>IF(B100="","",ROWS($B$8:$B100))</f>
        <v/>
      </c>
      <c r="B100" s="160"/>
      <c r="C100" s="219"/>
      <c r="D100" s="219"/>
      <c r="E100" s="162"/>
      <c r="F100" s="216"/>
      <c r="G100" s="219"/>
      <c r="H100" s="219"/>
      <c r="I100" s="159"/>
      <c r="J100" s="159"/>
      <c r="K100" s="159"/>
    </row>
    <row r="101" spans="1:11" ht="18" x14ac:dyDescent="0.3">
      <c r="A101" s="175" t="str">
        <f>IF(B101="","",ROWS($B$8:$B101))</f>
        <v/>
      </c>
      <c r="B101" s="160"/>
      <c r="C101" s="219"/>
      <c r="D101" s="219"/>
      <c r="E101" s="162"/>
      <c r="F101" s="216"/>
      <c r="G101" s="219"/>
      <c r="H101" s="219"/>
      <c r="I101" s="159"/>
      <c r="J101" s="159"/>
      <c r="K101" s="159"/>
    </row>
    <row r="102" spans="1:11" ht="18" x14ac:dyDescent="0.3">
      <c r="A102" s="175" t="str">
        <f>IF(B102="","",ROWS($B$8:$B102))</f>
        <v/>
      </c>
      <c r="B102" s="160"/>
      <c r="C102" s="219"/>
      <c r="D102" s="219"/>
      <c r="E102" s="162"/>
      <c r="F102" s="216"/>
      <c r="G102" s="219"/>
      <c r="H102" s="219"/>
      <c r="I102" s="159"/>
      <c r="J102" s="159"/>
      <c r="K102" s="159"/>
    </row>
    <row r="103" spans="1:11" ht="18" x14ac:dyDescent="0.3">
      <c r="A103" s="175" t="str">
        <f>IF(B103="","",ROWS($B$8:$B103))</f>
        <v/>
      </c>
      <c r="B103" s="160"/>
      <c r="C103" s="219"/>
      <c r="D103" s="219"/>
      <c r="E103" s="162"/>
      <c r="F103" s="216"/>
      <c r="G103" s="219"/>
      <c r="H103" s="219"/>
      <c r="I103" s="159"/>
      <c r="J103" s="159"/>
      <c r="K103" s="159"/>
    </row>
    <row r="104" spans="1:11" ht="18" x14ac:dyDescent="0.3">
      <c r="A104" s="175" t="str">
        <f>IF(B104="","",ROWS($B$8:$B104))</f>
        <v/>
      </c>
      <c r="B104" s="160"/>
      <c r="C104" s="219"/>
      <c r="D104" s="219"/>
      <c r="E104" s="162"/>
      <c r="F104" s="216"/>
      <c r="G104" s="219"/>
      <c r="H104" s="219"/>
      <c r="I104" s="159"/>
      <c r="J104" s="159"/>
      <c r="K104" s="159"/>
    </row>
    <row r="105" spans="1:11" ht="18" x14ac:dyDescent="0.3">
      <c r="A105" s="175" t="str">
        <f>IF(B105="","",ROWS($B$8:$B105))</f>
        <v/>
      </c>
      <c r="B105" s="160"/>
      <c r="C105" s="219"/>
      <c r="D105" s="219"/>
      <c r="E105" s="162"/>
      <c r="F105" s="216"/>
      <c r="G105" s="219"/>
      <c r="H105" s="219"/>
      <c r="I105" s="159"/>
      <c r="J105" s="159"/>
      <c r="K105" s="159"/>
    </row>
    <row r="106" spans="1:11" ht="18" x14ac:dyDescent="0.3">
      <c r="A106" s="175" t="str">
        <f>IF(B106="","",ROWS($B$8:$B106))</f>
        <v/>
      </c>
      <c r="B106" s="160"/>
      <c r="C106" s="219"/>
      <c r="D106" s="219"/>
      <c r="E106" s="162"/>
      <c r="F106" s="216"/>
      <c r="G106" s="219"/>
      <c r="H106" s="219"/>
      <c r="I106" s="159"/>
      <c r="J106" s="159"/>
      <c r="K106" s="159"/>
    </row>
    <row r="107" spans="1:11" ht="18" x14ac:dyDescent="0.3">
      <c r="A107" s="175" t="str">
        <f>IF(B107="","",ROWS($B$8:$B107))</f>
        <v/>
      </c>
      <c r="B107" s="160"/>
      <c r="C107" s="219"/>
      <c r="D107" s="219"/>
      <c r="E107" s="162"/>
      <c r="F107" s="216"/>
      <c r="G107" s="219"/>
      <c r="H107" s="219"/>
      <c r="I107" s="159"/>
      <c r="J107" s="159"/>
      <c r="K107" s="159"/>
    </row>
    <row r="108" spans="1:11" ht="18" x14ac:dyDescent="0.3">
      <c r="A108" s="175" t="str">
        <f>IF(B108="","",ROWS($B$8:$B108))</f>
        <v/>
      </c>
      <c r="B108" s="160"/>
      <c r="C108" s="219"/>
      <c r="D108" s="219"/>
      <c r="E108" s="162"/>
      <c r="F108" s="216"/>
      <c r="G108" s="219"/>
      <c r="H108" s="219"/>
      <c r="I108" s="159"/>
      <c r="J108" s="159"/>
      <c r="K108" s="159"/>
    </row>
    <row r="109" spans="1:11" ht="18" x14ac:dyDescent="0.3">
      <c r="A109" s="175" t="str">
        <f>IF(B109="","",ROWS($B$8:$B109))</f>
        <v/>
      </c>
      <c r="B109" s="160"/>
      <c r="C109" s="219"/>
      <c r="D109" s="219"/>
      <c r="E109" s="162"/>
      <c r="F109" s="216"/>
      <c r="G109" s="219"/>
      <c r="H109" s="219"/>
      <c r="I109" s="159"/>
      <c r="J109" s="159"/>
      <c r="K109" s="159"/>
    </row>
    <row r="110" spans="1:11" ht="18" x14ac:dyDescent="0.3">
      <c r="A110" s="175" t="str">
        <f>IF(B110="","",ROWS($B$8:$B110))</f>
        <v/>
      </c>
      <c r="B110" s="160"/>
      <c r="C110" s="219"/>
      <c r="D110" s="219"/>
      <c r="E110" s="162"/>
      <c r="F110" s="216"/>
      <c r="G110" s="219"/>
      <c r="H110" s="219"/>
      <c r="I110" s="159"/>
      <c r="J110" s="159"/>
      <c r="K110" s="159"/>
    </row>
    <row r="111" spans="1:11" ht="18" x14ac:dyDescent="0.3">
      <c r="A111" s="175" t="str">
        <f>IF(B111="","",ROWS($B$8:$B111))</f>
        <v/>
      </c>
      <c r="B111" s="160"/>
      <c r="C111" s="219"/>
      <c r="D111" s="219"/>
      <c r="E111" s="162"/>
      <c r="F111" s="216"/>
      <c r="G111" s="219"/>
      <c r="H111" s="219"/>
      <c r="I111" s="159"/>
      <c r="J111" s="159"/>
      <c r="K111" s="159"/>
    </row>
    <row r="112" spans="1:11" ht="18" x14ac:dyDescent="0.3">
      <c r="A112" s="175" t="str">
        <f>IF(B112="","",ROWS($B$8:$B112))</f>
        <v/>
      </c>
      <c r="B112" s="160"/>
      <c r="C112" s="219"/>
      <c r="D112" s="219"/>
      <c r="E112" s="162"/>
      <c r="F112" s="216"/>
      <c r="G112" s="219"/>
      <c r="H112" s="219"/>
      <c r="I112" s="159"/>
      <c r="J112" s="159"/>
      <c r="K112" s="159"/>
    </row>
    <row r="113" spans="1:11" ht="18" x14ac:dyDescent="0.3">
      <c r="A113" s="175" t="str">
        <f>IF(B113="","",ROWS($B$8:$B113))</f>
        <v/>
      </c>
      <c r="B113" s="160"/>
      <c r="C113" s="219"/>
      <c r="D113" s="219"/>
      <c r="E113" s="162"/>
      <c r="F113" s="216"/>
      <c r="G113" s="219"/>
      <c r="H113" s="219"/>
      <c r="I113" s="159"/>
      <c r="J113" s="159"/>
      <c r="K113" s="159"/>
    </row>
    <row r="114" spans="1:11" ht="18" x14ac:dyDescent="0.3">
      <c r="A114" s="175" t="str">
        <f>IF(B114="","",ROWS($B$8:$B114))</f>
        <v/>
      </c>
      <c r="B114" s="160"/>
      <c r="C114" s="219"/>
      <c r="D114" s="219"/>
      <c r="E114" s="162"/>
      <c r="F114" s="216"/>
      <c r="G114" s="219"/>
      <c r="H114" s="219"/>
      <c r="I114" s="159"/>
      <c r="J114" s="159"/>
      <c r="K114" s="159"/>
    </row>
    <row r="115" spans="1:11" ht="18" x14ac:dyDescent="0.3">
      <c r="A115" s="175" t="str">
        <f>IF(B115="","",ROWS($B$8:$B115))</f>
        <v/>
      </c>
      <c r="B115" s="160"/>
      <c r="C115" s="219"/>
      <c r="D115" s="219"/>
      <c r="E115" s="162"/>
      <c r="F115" s="216"/>
      <c r="G115" s="219"/>
      <c r="H115" s="219"/>
      <c r="I115" s="159"/>
      <c r="J115" s="159"/>
      <c r="K115" s="159"/>
    </row>
    <row r="116" spans="1:11" ht="18" x14ac:dyDescent="0.3">
      <c r="A116" s="175" t="str">
        <f>IF(B116="","",ROWS($B$8:$B116))</f>
        <v/>
      </c>
      <c r="B116" s="160"/>
      <c r="C116" s="219"/>
      <c r="D116" s="219"/>
      <c r="E116" s="162"/>
      <c r="F116" s="216"/>
      <c r="G116" s="219"/>
      <c r="H116" s="219"/>
      <c r="I116" s="159"/>
      <c r="J116" s="159"/>
      <c r="K116" s="159"/>
    </row>
    <row r="117" spans="1:11" ht="18" x14ac:dyDescent="0.3">
      <c r="A117" s="175" t="str">
        <f>IF(B117="","",ROWS($B$8:$B117))</f>
        <v/>
      </c>
      <c r="B117" s="160"/>
      <c r="C117" s="219"/>
      <c r="D117" s="219"/>
      <c r="E117" s="162"/>
      <c r="F117" s="216"/>
      <c r="G117" s="219"/>
      <c r="H117" s="219"/>
      <c r="I117" s="159"/>
      <c r="J117" s="159"/>
      <c r="K117" s="159"/>
    </row>
    <row r="118" spans="1:11" ht="18" x14ac:dyDescent="0.3">
      <c r="A118" s="175" t="str">
        <f>IF(B118="","",ROWS($B$8:$B118))</f>
        <v/>
      </c>
      <c r="B118" s="160"/>
      <c r="C118" s="219"/>
      <c r="D118" s="219"/>
      <c r="E118" s="162"/>
      <c r="F118" s="216"/>
      <c r="G118" s="219"/>
      <c r="H118" s="219"/>
      <c r="I118" s="159"/>
      <c r="J118" s="159"/>
      <c r="K118" s="159"/>
    </row>
    <row r="119" spans="1:11" ht="18" x14ac:dyDescent="0.3">
      <c r="A119" s="175" t="str">
        <f>IF(B119="","",ROWS($B$8:$B119))</f>
        <v/>
      </c>
      <c r="B119" s="160"/>
      <c r="C119" s="219"/>
      <c r="D119" s="219"/>
      <c r="E119" s="162"/>
      <c r="F119" s="216"/>
      <c r="G119" s="219"/>
      <c r="H119" s="219"/>
      <c r="I119" s="159"/>
      <c r="J119" s="159"/>
      <c r="K119" s="159"/>
    </row>
    <row r="120" spans="1:11" ht="18" x14ac:dyDescent="0.3">
      <c r="A120" s="175" t="str">
        <f>IF(B120="","",ROWS($B$8:$B120))</f>
        <v/>
      </c>
      <c r="B120" s="160"/>
      <c r="C120" s="219"/>
      <c r="D120" s="219"/>
      <c r="E120" s="162"/>
      <c r="F120" s="216"/>
      <c r="G120" s="219"/>
      <c r="H120" s="219"/>
      <c r="I120" s="159"/>
      <c r="J120" s="159"/>
      <c r="K120" s="159"/>
    </row>
    <row r="121" spans="1:11" ht="18" x14ac:dyDescent="0.3">
      <c r="A121" s="175" t="str">
        <f>IF(B121="","",ROWS($B$8:$B121))</f>
        <v/>
      </c>
      <c r="B121" s="160"/>
      <c r="C121" s="219"/>
      <c r="D121" s="219"/>
      <c r="E121" s="162"/>
      <c r="F121" s="216"/>
      <c r="G121" s="219"/>
      <c r="H121" s="219"/>
      <c r="I121" s="159"/>
      <c r="J121" s="159"/>
      <c r="K121" s="159"/>
    </row>
    <row r="122" spans="1:11" ht="18" x14ac:dyDescent="0.3">
      <c r="A122" s="175" t="str">
        <f>IF(B122="","",ROWS($B$8:$B122))</f>
        <v/>
      </c>
      <c r="B122" s="160"/>
      <c r="C122" s="219"/>
      <c r="D122" s="219"/>
      <c r="E122" s="162"/>
      <c r="F122" s="216"/>
      <c r="G122" s="219"/>
      <c r="H122" s="219"/>
      <c r="I122" s="159"/>
      <c r="J122" s="159"/>
      <c r="K122" s="159"/>
    </row>
    <row r="123" spans="1:11" ht="18" x14ac:dyDescent="0.3">
      <c r="A123" s="175" t="str">
        <f>IF(B123="","",ROWS($B$8:$B123))</f>
        <v/>
      </c>
      <c r="B123" s="160"/>
      <c r="C123" s="219"/>
      <c r="D123" s="219"/>
      <c r="E123" s="162"/>
      <c r="F123" s="216"/>
      <c r="G123" s="219"/>
      <c r="H123" s="219"/>
      <c r="I123" s="159"/>
      <c r="J123" s="159"/>
      <c r="K123" s="159"/>
    </row>
    <row r="124" spans="1:11" ht="18" x14ac:dyDescent="0.3">
      <c r="A124" s="175" t="str">
        <f>IF(B124="","",ROWS($B$8:$B124))</f>
        <v/>
      </c>
      <c r="B124" s="160"/>
      <c r="C124" s="219"/>
      <c r="D124" s="219"/>
      <c r="E124" s="162"/>
      <c r="F124" s="216"/>
      <c r="G124" s="219"/>
      <c r="H124" s="219"/>
      <c r="I124" s="159"/>
      <c r="J124" s="159"/>
      <c r="K124" s="159"/>
    </row>
    <row r="125" spans="1:11" ht="18" x14ac:dyDescent="0.3">
      <c r="A125" s="175" t="str">
        <f>IF(B125="","",ROWS($B$8:$B125))</f>
        <v/>
      </c>
      <c r="B125" s="160"/>
      <c r="C125" s="219"/>
      <c r="D125" s="219"/>
      <c r="E125" s="162"/>
      <c r="F125" s="216"/>
      <c r="G125" s="219"/>
      <c r="H125" s="219"/>
      <c r="I125" s="159"/>
      <c r="J125" s="159"/>
      <c r="K125" s="159"/>
    </row>
    <row r="126" spans="1:11" ht="18" x14ac:dyDescent="0.3">
      <c r="A126" s="175" t="str">
        <f>IF(B126="","",ROWS($B$8:$B126))</f>
        <v/>
      </c>
      <c r="B126" s="160"/>
      <c r="C126" s="219"/>
      <c r="D126" s="219"/>
      <c r="E126" s="162"/>
      <c r="F126" s="216"/>
      <c r="G126" s="219"/>
      <c r="H126" s="219"/>
      <c r="I126" s="159"/>
      <c r="J126" s="159"/>
      <c r="K126" s="159"/>
    </row>
    <row r="127" spans="1:11" ht="18" x14ac:dyDescent="0.3">
      <c r="A127" s="175" t="str">
        <f>IF(B127="","",ROWS($B$8:$B127))</f>
        <v/>
      </c>
      <c r="B127" s="160"/>
      <c r="C127" s="219"/>
      <c r="D127" s="219"/>
      <c r="E127" s="162"/>
      <c r="F127" s="216"/>
      <c r="G127" s="219"/>
      <c r="H127" s="219"/>
      <c r="I127" s="159"/>
      <c r="J127" s="159"/>
      <c r="K127" s="159"/>
    </row>
    <row r="128" spans="1:11" ht="18" x14ac:dyDescent="0.3">
      <c r="A128" s="175" t="str">
        <f>IF(B128="","",ROWS($B$8:$B128))</f>
        <v/>
      </c>
      <c r="B128" s="160"/>
      <c r="C128" s="219"/>
      <c r="D128" s="219"/>
      <c r="E128" s="162"/>
      <c r="F128" s="216"/>
      <c r="G128" s="219"/>
      <c r="H128" s="219"/>
      <c r="I128" s="159"/>
      <c r="J128" s="159"/>
      <c r="K128" s="159"/>
    </row>
    <row r="129" spans="1:11" ht="18" x14ac:dyDescent="0.3">
      <c r="A129" s="175" t="str">
        <f>IF(B129="","",ROWS($B$8:$B129))</f>
        <v/>
      </c>
      <c r="B129" s="160"/>
      <c r="C129" s="219"/>
      <c r="D129" s="219"/>
      <c r="E129" s="162"/>
      <c r="F129" s="216"/>
      <c r="G129" s="219"/>
      <c r="H129" s="219"/>
      <c r="I129" s="159"/>
      <c r="J129" s="159"/>
      <c r="K129" s="159"/>
    </row>
    <row r="130" spans="1:11" ht="18" x14ac:dyDescent="0.3">
      <c r="A130" s="175" t="str">
        <f>IF(B130="","",ROWS($B$8:$B130))</f>
        <v/>
      </c>
      <c r="B130" s="160"/>
      <c r="C130" s="219"/>
      <c r="D130" s="219"/>
      <c r="E130" s="162"/>
      <c r="F130" s="216"/>
      <c r="G130" s="219"/>
      <c r="H130" s="219"/>
      <c r="I130" s="159"/>
      <c r="J130" s="159"/>
      <c r="K130" s="159"/>
    </row>
    <row r="131" spans="1:11" ht="18" x14ac:dyDescent="0.3">
      <c r="A131" s="175" t="str">
        <f>IF(B131="","",ROWS($B$8:$B131))</f>
        <v/>
      </c>
      <c r="B131" s="160"/>
      <c r="C131" s="219"/>
      <c r="D131" s="219"/>
      <c r="E131" s="162"/>
      <c r="F131" s="216"/>
      <c r="G131" s="219"/>
      <c r="H131" s="219"/>
      <c r="I131" s="159"/>
      <c r="J131" s="159"/>
      <c r="K131" s="159"/>
    </row>
    <row r="132" spans="1:11" ht="18" x14ac:dyDescent="0.3">
      <c r="A132" s="175" t="str">
        <f>IF(B132="","",ROWS($B$8:$B132))</f>
        <v/>
      </c>
      <c r="B132" s="160"/>
      <c r="C132" s="219"/>
      <c r="D132" s="219"/>
      <c r="E132" s="162"/>
      <c r="F132" s="216"/>
      <c r="G132" s="219"/>
      <c r="H132" s="219"/>
      <c r="I132" s="159"/>
      <c r="J132" s="159"/>
      <c r="K132" s="159"/>
    </row>
    <row r="133" spans="1:11" ht="18" x14ac:dyDescent="0.3">
      <c r="A133" s="175" t="str">
        <f>IF(B133="","",ROWS($B$8:$B133))</f>
        <v/>
      </c>
      <c r="B133" s="160"/>
      <c r="C133" s="219"/>
      <c r="D133" s="219"/>
      <c r="E133" s="162"/>
      <c r="F133" s="216"/>
      <c r="G133" s="219"/>
      <c r="H133" s="219"/>
      <c r="I133" s="159"/>
      <c r="J133" s="159"/>
      <c r="K133" s="159"/>
    </row>
    <row r="134" spans="1:11" ht="18" x14ac:dyDescent="0.3">
      <c r="A134" s="175" t="str">
        <f>IF(B134="","",ROWS($B$8:$B134))</f>
        <v/>
      </c>
      <c r="B134" s="160"/>
      <c r="C134" s="219"/>
      <c r="D134" s="219"/>
      <c r="E134" s="162"/>
      <c r="F134" s="216"/>
      <c r="G134" s="219"/>
      <c r="H134" s="219"/>
      <c r="I134" s="159"/>
      <c r="J134" s="159"/>
      <c r="K134" s="159"/>
    </row>
    <row r="135" spans="1:11" ht="18" x14ac:dyDescent="0.3">
      <c r="A135" s="175" t="str">
        <f>IF(B135="","",ROWS($B$8:$B135))</f>
        <v/>
      </c>
      <c r="B135" s="160"/>
      <c r="C135" s="219"/>
      <c r="D135" s="219"/>
      <c r="E135" s="162"/>
      <c r="F135" s="216"/>
      <c r="G135" s="219"/>
      <c r="H135" s="219"/>
      <c r="I135" s="159"/>
      <c r="J135" s="159"/>
      <c r="K135" s="159"/>
    </row>
    <row r="136" spans="1:11" ht="18" x14ac:dyDescent="0.3">
      <c r="A136" s="175" t="str">
        <f>IF(B136="","",ROWS($B$8:$B136))</f>
        <v/>
      </c>
      <c r="B136" s="160"/>
      <c r="C136" s="219"/>
      <c r="D136" s="219"/>
      <c r="E136" s="162"/>
      <c r="F136" s="216"/>
      <c r="G136" s="219"/>
      <c r="H136" s="219"/>
      <c r="I136" s="159"/>
      <c r="J136" s="159"/>
      <c r="K136" s="159"/>
    </row>
    <row r="137" spans="1:11" ht="18" x14ac:dyDescent="0.3">
      <c r="A137" s="175" t="str">
        <f>IF(B137="","",ROWS($B$8:$B137))</f>
        <v/>
      </c>
      <c r="B137" s="160"/>
      <c r="C137" s="219"/>
      <c r="D137" s="219"/>
      <c r="E137" s="162"/>
      <c r="F137" s="216"/>
      <c r="G137" s="219"/>
      <c r="H137" s="219"/>
      <c r="I137" s="159"/>
      <c r="J137" s="159"/>
      <c r="K137" s="159"/>
    </row>
    <row r="138" spans="1:11" ht="18" x14ac:dyDescent="0.3">
      <c r="A138" s="175" t="str">
        <f>IF(B138="","",ROWS($B$8:$B138))</f>
        <v/>
      </c>
      <c r="B138" s="160"/>
      <c r="C138" s="219"/>
      <c r="D138" s="219"/>
      <c r="E138" s="162"/>
      <c r="F138" s="216"/>
      <c r="G138" s="219"/>
      <c r="H138" s="219"/>
      <c r="I138" s="159"/>
      <c r="J138" s="159"/>
      <c r="K138" s="159"/>
    </row>
    <row r="139" spans="1:11" ht="18" x14ac:dyDescent="0.3">
      <c r="A139" s="175" t="str">
        <f>IF(B139="","",ROWS($B$8:$B139))</f>
        <v/>
      </c>
      <c r="B139" s="160"/>
      <c r="C139" s="219"/>
      <c r="D139" s="219"/>
      <c r="E139" s="162"/>
      <c r="F139" s="216"/>
      <c r="G139" s="219"/>
      <c r="H139" s="219"/>
      <c r="I139" s="159"/>
      <c r="J139" s="159"/>
      <c r="K139" s="159"/>
    </row>
    <row r="140" spans="1:11" ht="18" x14ac:dyDescent="0.3">
      <c r="A140" s="175" t="str">
        <f>IF(B140="","",ROWS($B$8:$B140))</f>
        <v/>
      </c>
      <c r="B140" s="160"/>
      <c r="C140" s="219"/>
      <c r="D140" s="219"/>
      <c r="E140" s="162"/>
      <c r="F140" s="216"/>
      <c r="G140" s="219"/>
      <c r="H140" s="219"/>
      <c r="I140" s="159"/>
      <c r="J140" s="159"/>
      <c r="K140" s="159"/>
    </row>
    <row r="141" spans="1:11" ht="18" x14ac:dyDescent="0.3">
      <c r="A141" s="175" t="str">
        <f>IF(B141="","",ROWS($B$8:$B141))</f>
        <v/>
      </c>
      <c r="B141" s="160"/>
      <c r="C141" s="219"/>
      <c r="D141" s="219"/>
      <c r="E141" s="162"/>
      <c r="F141" s="216"/>
      <c r="G141" s="219"/>
      <c r="H141" s="219"/>
      <c r="I141" s="159"/>
      <c r="J141" s="159"/>
      <c r="K141" s="159"/>
    </row>
    <row r="142" spans="1:11" ht="18" x14ac:dyDescent="0.3">
      <c r="A142" s="175" t="str">
        <f>IF(B142="","",ROWS($B$8:$B142))</f>
        <v/>
      </c>
      <c r="B142" s="160"/>
      <c r="C142" s="219"/>
      <c r="D142" s="219"/>
      <c r="E142" s="162"/>
      <c r="F142" s="216"/>
      <c r="G142" s="219"/>
      <c r="H142" s="219"/>
      <c r="I142" s="159"/>
      <c r="J142" s="159"/>
      <c r="K142" s="159"/>
    </row>
    <row r="143" spans="1:11" ht="18" x14ac:dyDescent="0.3">
      <c r="A143" s="175" t="str">
        <f>IF(B143="","",ROWS($B$8:$B143))</f>
        <v/>
      </c>
      <c r="B143" s="160"/>
      <c r="C143" s="219"/>
      <c r="D143" s="219"/>
      <c r="E143" s="162"/>
      <c r="F143" s="216"/>
      <c r="G143" s="219"/>
      <c r="H143" s="219"/>
      <c r="I143" s="159"/>
      <c r="J143" s="159"/>
      <c r="K143" s="159"/>
    </row>
    <row r="144" spans="1:11" ht="18" x14ac:dyDescent="0.3">
      <c r="A144" s="175" t="str">
        <f>IF(B144="","",ROWS($B$8:$B144))</f>
        <v/>
      </c>
      <c r="B144" s="160"/>
      <c r="C144" s="219"/>
      <c r="D144" s="219"/>
      <c r="E144" s="162"/>
      <c r="F144" s="216"/>
      <c r="G144" s="219"/>
      <c r="H144" s="219"/>
      <c r="I144" s="159"/>
      <c r="J144" s="159"/>
      <c r="K144" s="159"/>
    </row>
    <row r="145" spans="1:11" ht="18" x14ac:dyDescent="0.3">
      <c r="A145" s="175" t="str">
        <f>IF(B145="","",ROWS($B$8:$B145))</f>
        <v/>
      </c>
      <c r="B145" s="160"/>
      <c r="C145" s="219"/>
      <c r="D145" s="219"/>
      <c r="E145" s="162"/>
      <c r="F145" s="216"/>
      <c r="G145" s="219"/>
      <c r="H145" s="219"/>
      <c r="I145" s="159"/>
      <c r="J145" s="159"/>
      <c r="K145" s="159"/>
    </row>
    <row r="146" spans="1:11" ht="18" x14ac:dyDescent="0.3">
      <c r="A146" s="175" t="str">
        <f>IF(B146="","",ROWS($B$8:$B146))</f>
        <v/>
      </c>
      <c r="B146" s="160"/>
      <c r="C146" s="219"/>
      <c r="D146" s="219"/>
      <c r="E146" s="162"/>
      <c r="F146" s="216"/>
      <c r="G146" s="219"/>
      <c r="H146" s="219"/>
      <c r="I146" s="159"/>
      <c r="J146" s="159"/>
      <c r="K146" s="159"/>
    </row>
    <row r="147" spans="1:11" ht="18" x14ac:dyDescent="0.3">
      <c r="A147" s="175" t="str">
        <f>IF(B147="","",ROWS($B$8:$B147))</f>
        <v/>
      </c>
      <c r="B147" s="160"/>
      <c r="C147" s="219"/>
      <c r="D147" s="219"/>
      <c r="E147" s="162"/>
      <c r="F147" s="216"/>
      <c r="G147" s="219"/>
      <c r="H147" s="219"/>
      <c r="I147" s="159"/>
      <c r="J147" s="159"/>
      <c r="K147" s="159"/>
    </row>
    <row r="148" spans="1:11" ht="18" x14ac:dyDescent="0.3">
      <c r="A148" s="175" t="str">
        <f>IF(B148="","",ROWS($B$8:$B148))</f>
        <v/>
      </c>
      <c r="B148" s="160"/>
      <c r="C148" s="219"/>
      <c r="D148" s="219"/>
      <c r="E148" s="162"/>
      <c r="F148" s="216"/>
      <c r="G148" s="219"/>
      <c r="H148" s="219"/>
      <c r="I148" s="159"/>
      <c r="J148" s="159"/>
      <c r="K148" s="159"/>
    </row>
    <row r="149" spans="1:11" ht="18" x14ac:dyDescent="0.3">
      <c r="A149" s="175" t="str">
        <f>IF(B149="","",ROWS($B$8:$B149))</f>
        <v/>
      </c>
      <c r="B149" s="160"/>
      <c r="C149" s="219"/>
      <c r="D149" s="219"/>
      <c r="E149" s="162"/>
      <c r="F149" s="216"/>
      <c r="G149" s="219"/>
      <c r="H149" s="219"/>
      <c r="I149" s="159"/>
      <c r="J149" s="159"/>
      <c r="K149" s="159"/>
    </row>
    <row r="150" spans="1:11" ht="18" x14ac:dyDescent="0.3">
      <c r="A150" s="175" t="str">
        <f>IF(B150="","",ROWS($B$8:$B150))</f>
        <v/>
      </c>
      <c r="B150" s="160"/>
      <c r="C150" s="219"/>
      <c r="D150" s="219"/>
      <c r="E150" s="162"/>
      <c r="F150" s="216"/>
      <c r="G150" s="219"/>
      <c r="H150" s="219"/>
      <c r="I150" s="159"/>
      <c r="J150" s="159"/>
      <c r="K150" s="159"/>
    </row>
    <row r="151" spans="1:11" ht="18" x14ac:dyDescent="0.3">
      <c r="A151" s="175" t="str">
        <f>IF(B151="","",ROWS($B$8:$B151))</f>
        <v/>
      </c>
      <c r="B151" s="160"/>
      <c r="C151" s="219"/>
      <c r="D151" s="219"/>
      <c r="E151" s="162"/>
      <c r="F151" s="216"/>
      <c r="G151" s="219"/>
      <c r="H151" s="219"/>
      <c r="I151" s="159"/>
      <c r="J151" s="159"/>
      <c r="K151" s="159"/>
    </row>
    <row r="152" spans="1:11" ht="18" x14ac:dyDescent="0.3">
      <c r="A152" s="175" t="str">
        <f>IF(B152="","",ROWS($B$8:$B152))</f>
        <v/>
      </c>
      <c r="B152" s="160"/>
      <c r="C152" s="219"/>
      <c r="D152" s="219"/>
      <c r="E152" s="162"/>
      <c r="F152" s="216"/>
      <c r="G152" s="219"/>
      <c r="H152" s="219"/>
      <c r="I152" s="159"/>
      <c r="J152" s="159"/>
      <c r="K152" s="159"/>
    </row>
    <row r="153" spans="1:11" ht="18" x14ac:dyDescent="0.3">
      <c r="A153" s="175" t="str">
        <f>IF(B153="","",ROWS($B$8:$B153))</f>
        <v/>
      </c>
      <c r="B153" s="160"/>
      <c r="C153" s="219"/>
      <c r="D153" s="219"/>
      <c r="E153" s="162"/>
      <c r="F153" s="216"/>
      <c r="G153" s="219"/>
      <c r="H153" s="219"/>
      <c r="I153" s="159"/>
      <c r="J153" s="159"/>
      <c r="K153" s="159"/>
    </row>
    <row r="154" spans="1:11" ht="18" x14ac:dyDescent="0.3">
      <c r="A154" s="175" t="str">
        <f>IF(B154="","",ROWS($B$8:$B154))</f>
        <v/>
      </c>
      <c r="B154" s="160"/>
      <c r="C154" s="219"/>
      <c r="D154" s="219"/>
      <c r="E154" s="162"/>
      <c r="F154" s="216"/>
      <c r="G154" s="219"/>
      <c r="H154" s="219"/>
      <c r="I154" s="159"/>
      <c r="J154" s="159"/>
      <c r="K154" s="159"/>
    </row>
    <row r="155" spans="1:11" ht="18" x14ac:dyDescent="0.3">
      <c r="A155" s="175" t="str">
        <f>IF(B155="","",ROWS($B$8:$B155))</f>
        <v/>
      </c>
      <c r="B155" s="160"/>
      <c r="C155" s="219"/>
      <c r="D155" s="219"/>
      <c r="E155" s="162"/>
      <c r="F155" s="216"/>
      <c r="G155" s="219"/>
      <c r="H155" s="219"/>
      <c r="I155" s="159"/>
      <c r="J155" s="159"/>
      <c r="K155" s="159"/>
    </row>
    <row r="156" spans="1:11" ht="18" x14ac:dyDescent="0.3">
      <c r="A156" s="175" t="str">
        <f>IF(B156="","",ROWS($B$8:$B156))</f>
        <v/>
      </c>
      <c r="B156" s="160"/>
      <c r="C156" s="219"/>
      <c r="D156" s="219"/>
      <c r="E156" s="162"/>
      <c r="F156" s="216"/>
      <c r="G156" s="219"/>
      <c r="H156" s="219"/>
      <c r="I156" s="159"/>
      <c r="J156" s="159"/>
      <c r="K156" s="159"/>
    </row>
    <row r="157" spans="1:11" ht="18" x14ac:dyDescent="0.3">
      <c r="A157" s="175" t="str">
        <f>IF(B157="","",ROWS($B$8:$B157))</f>
        <v/>
      </c>
      <c r="B157" s="160"/>
      <c r="C157" s="219"/>
      <c r="D157" s="219"/>
      <c r="E157" s="162"/>
      <c r="F157" s="216"/>
      <c r="G157" s="219"/>
      <c r="H157" s="219"/>
      <c r="I157" s="159"/>
      <c r="J157" s="159"/>
      <c r="K157" s="159"/>
    </row>
    <row r="158" spans="1:11" ht="18" x14ac:dyDescent="0.3">
      <c r="A158" s="175" t="str">
        <f>IF(B158="","",ROWS($B$8:$B158))</f>
        <v/>
      </c>
      <c r="B158" s="160"/>
      <c r="C158" s="219"/>
      <c r="D158" s="219"/>
      <c r="E158" s="162"/>
      <c r="F158" s="216"/>
      <c r="G158" s="219"/>
      <c r="H158" s="219"/>
      <c r="I158" s="159"/>
      <c r="J158" s="159"/>
      <c r="K158" s="159"/>
    </row>
    <row r="159" spans="1:11" ht="18" x14ac:dyDescent="0.3">
      <c r="A159" s="175" t="str">
        <f>IF(B159="","",ROWS($B$8:$B159))</f>
        <v/>
      </c>
      <c r="B159" s="160"/>
      <c r="C159" s="219"/>
      <c r="D159" s="219"/>
      <c r="E159" s="162"/>
      <c r="F159" s="216"/>
      <c r="G159" s="219"/>
      <c r="H159" s="219"/>
      <c r="I159" s="159"/>
      <c r="J159" s="159"/>
      <c r="K159" s="159"/>
    </row>
    <row r="160" spans="1:11" ht="18" x14ac:dyDescent="0.3">
      <c r="A160" s="175" t="str">
        <f>IF(B160="","",ROWS($B$8:$B160))</f>
        <v/>
      </c>
      <c r="B160" s="160"/>
      <c r="C160" s="219"/>
      <c r="D160" s="219"/>
      <c r="E160" s="162"/>
      <c r="F160" s="216"/>
      <c r="G160" s="219"/>
      <c r="H160" s="219"/>
      <c r="I160" s="159"/>
      <c r="J160" s="159"/>
      <c r="K160" s="159"/>
    </row>
    <row r="161" spans="1:11" ht="18" x14ac:dyDescent="0.3">
      <c r="A161" s="175" t="str">
        <f>IF(B161="","",ROWS($B$8:$B161))</f>
        <v/>
      </c>
      <c r="B161" s="160"/>
      <c r="C161" s="219"/>
      <c r="D161" s="219"/>
      <c r="E161" s="162"/>
      <c r="F161" s="216"/>
      <c r="G161" s="219"/>
      <c r="H161" s="219"/>
      <c r="I161" s="159"/>
      <c r="J161" s="159"/>
      <c r="K161" s="159"/>
    </row>
    <row r="162" spans="1:11" ht="18" x14ac:dyDescent="0.3">
      <c r="A162" s="175" t="str">
        <f>IF(B162="","",ROWS($B$8:$B162))</f>
        <v/>
      </c>
      <c r="B162" s="160"/>
      <c r="C162" s="219"/>
      <c r="D162" s="219"/>
      <c r="E162" s="162"/>
      <c r="F162" s="216"/>
      <c r="G162" s="219"/>
      <c r="H162" s="219"/>
      <c r="I162" s="159"/>
      <c r="J162" s="159"/>
      <c r="K162" s="159"/>
    </row>
    <row r="163" spans="1:11" ht="18" x14ac:dyDescent="0.3">
      <c r="A163" s="175" t="str">
        <f>IF(B163="","",ROWS($B$8:$B163))</f>
        <v/>
      </c>
      <c r="B163" s="160"/>
      <c r="C163" s="219"/>
      <c r="D163" s="219"/>
      <c r="E163" s="162"/>
      <c r="F163" s="216"/>
      <c r="G163" s="219"/>
      <c r="H163" s="219"/>
      <c r="I163" s="159"/>
      <c r="J163" s="159"/>
      <c r="K163" s="159"/>
    </row>
    <row r="164" spans="1:11" ht="18" x14ac:dyDescent="0.3">
      <c r="A164" s="175" t="str">
        <f>IF(B164="","",ROWS($B$8:$B164))</f>
        <v/>
      </c>
      <c r="B164" s="160"/>
      <c r="C164" s="219"/>
      <c r="D164" s="219"/>
      <c r="E164" s="162"/>
      <c r="F164" s="216"/>
      <c r="G164" s="219"/>
      <c r="H164" s="219"/>
      <c r="I164" s="159"/>
      <c r="J164" s="159"/>
      <c r="K164" s="159"/>
    </row>
    <row r="165" spans="1:11" ht="18" x14ac:dyDescent="0.3">
      <c r="A165" s="175" t="str">
        <f>IF(B165="","",ROWS($B$8:$B165))</f>
        <v/>
      </c>
      <c r="B165" s="160"/>
      <c r="C165" s="219"/>
      <c r="D165" s="219"/>
      <c r="E165" s="162"/>
      <c r="F165" s="216"/>
      <c r="G165" s="219"/>
      <c r="H165" s="219"/>
      <c r="I165" s="159"/>
      <c r="J165" s="159"/>
      <c r="K165" s="159"/>
    </row>
    <row r="166" spans="1:11" ht="18" x14ac:dyDescent="0.3">
      <c r="A166" s="175" t="str">
        <f>IF(B166="","",ROWS($B$8:$B166))</f>
        <v/>
      </c>
      <c r="B166" s="160"/>
      <c r="C166" s="219"/>
      <c r="D166" s="219"/>
      <c r="E166" s="162"/>
      <c r="F166" s="216"/>
      <c r="G166" s="219"/>
      <c r="H166" s="219"/>
      <c r="I166" s="159"/>
      <c r="J166" s="159"/>
      <c r="K166" s="159"/>
    </row>
    <row r="167" spans="1:11" ht="18" x14ac:dyDescent="0.3">
      <c r="A167" s="175" t="str">
        <f>IF(B167="","",ROWS($B$8:$B167))</f>
        <v/>
      </c>
      <c r="B167" s="160"/>
      <c r="C167" s="219"/>
      <c r="D167" s="219"/>
      <c r="E167" s="162"/>
      <c r="F167" s="216"/>
      <c r="G167" s="219"/>
      <c r="H167" s="219"/>
      <c r="I167" s="159"/>
      <c r="J167" s="159"/>
      <c r="K167" s="159"/>
    </row>
    <row r="168" spans="1:11" ht="18" x14ac:dyDescent="0.3">
      <c r="A168" s="175" t="str">
        <f>IF(B168="","",ROWS($B$8:$B168))</f>
        <v/>
      </c>
      <c r="B168" s="160"/>
      <c r="C168" s="219"/>
      <c r="D168" s="219"/>
      <c r="E168" s="162"/>
      <c r="F168" s="216"/>
      <c r="G168" s="219"/>
      <c r="H168" s="219"/>
      <c r="I168" s="159"/>
      <c r="J168" s="159"/>
      <c r="K168" s="159"/>
    </row>
    <row r="169" spans="1:11" ht="18" x14ac:dyDescent="0.3">
      <c r="A169" s="175" t="str">
        <f>IF(B169="","",ROWS($B$8:$B169))</f>
        <v/>
      </c>
      <c r="B169" s="160"/>
      <c r="C169" s="219"/>
      <c r="D169" s="219"/>
      <c r="E169" s="162"/>
      <c r="F169" s="216"/>
      <c r="G169" s="219"/>
      <c r="H169" s="219"/>
      <c r="I169" s="159"/>
      <c r="J169" s="159"/>
      <c r="K169" s="159"/>
    </row>
    <row r="170" spans="1:11" ht="18" x14ac:dyDescent="0.3">
      <c r="A170" s="175" t="str">
        <f>IF(B170="","",ROWS($B$8:$B170))</f>
        <v/>
      </c>
      <c r="B170" s="160"/>
      <c r="C170" s="219"/>
      <c r="D170" s="219"/>
      <c r="E170" s="162"/>
      <c r="F170" s="216"/>
      <c r="G170" s="219"/>
      <c r="H170" s="219"/>
      <c r="I170" s="159"/>
      <c r="J170" s="159"/>
      <c r="K170" s="159"/>
    </row>
    <row r="171" spans="1:11" ht="18" x14ac:dyDescent="0.3">
      <c r="A171" s="175" t="str">
        <f>IF(B171="","",ROWS($B$8:$B171))</f>
        <v/>
      </c>
      <c r="B171" s="160"/>
      <c r="C171" s="219"/>
      <c r="D171" s="219"/>
      <c r="E171" s="162"/>
      <c r="F171" s="216"/>
      <c r="G171" s="219"/>
      <c r="H171" s="219"/>
      <c r="I171" s="159"/>
      <c r="J171" s="159"/>
      <c r="K171" s="159"/>
    </row>
    <row r="172" spans="1:11" ht="18" x14ac:dyDescent="0.3">
      <c r="A172" s="175" t="str">
        <f>IF(B172="","",ROWS($B$8:$B172))</f>
        <v/>
      </c>
      <c r="B172" s="160"/>
      <c r="C172" s="219"/>
      <c r="D172" s="219"/>
      <c r="E172" s="162"/>
      <c r="F172" s="216"/>
      <c r="G172" s="219"/>
      <c r="H172" s="219"/>
      <c r="I172" s="159"/>
      <c r="J172" s="159"/>
      <c r="K172" s="159"/>
    </row>
    <row r="173" spans="1:11" ht="18" x14ac:dyDescent="0.3">
      <c r="A173" s="175" t="str">
        <f>IF(B173="","",ROWS($B$8:$B173))</f>
        <v/>
      </c>
      <c r="B173" s="160"/>
      <c r="C173" s="219"/>
      <c r="D173" s="219"/>
      <c r="E173" s="162"/>
      <c r="F173" s="216"/>
      <c r="G173" s="219"/>
      <c r="H173" s="219"/>
      <c r="I173" s="159"/>
      <c r="J173" s="159"/>
      <c r="K173" s="159"/>
    </row>
    <row r="174" spans="1:11" ht="18" x14ac:dyDescent="0.3">
      <c r="A174" s="175" t="str">
        <f>IF(B174="","",ROWS($B$8:$B174))</f>
        <v/>
      </c>
      <c r="B174" s="160"/>
      <c r="C174" s="219"/>
      <c r="D174" s="219"/>
      <c r="E174" s="162"/>
      <c r="F174" s="216"/>
      <c r="G174" s="219"/>
      <c r="H174" s="219"/>
      <c r="I174" s="159"/>
      <c r="J174" s="159"/>
      <c r="K174" s="159"/>
    </row>
    <row r="175" spans="1:11" ht="18" x14ac:dyDescent="0.3">
      <c r="A175" s="175" t="str">
        <f>IF(B175="","",ROWS($B$8:$B175))</f>
        <v/>
      </c>
      <c r="B175" s="160"/>
      <c r="C175" s="219"/>
      <c r="D175" s="219"/>
      <c r="E175" s="162"/>
      <c r="F175" s="216"/>
      <c r="G175" s="219"/>
      <c r="H175" s="219"/>
      <c r="I175" s="159"/>
      <c r="J175" s="159"/>
      <c r="K175" s="159"/>
    </row>
    <row r="176" spans="1:11" ht="18" x14ac:dyDescent="0.3">
      <c r="A176" s="175" t="str">
        <f>IF(B176="","",ROWS($B$8:$B176))</f>
        <v/>
      </c>
      <c r="B176" s="160"/>
      <c r="C176" s="219"/>
      <c r="D176" s="219"/>
      <c r="E176" s="162"/>
      <c r="F176" s="216"/>
      <c r="G176" s="219"/>
      <c r="H176" s="219"/>
      <c r="I176" s="159"/>
      <c r="J176" s="159"/>
      <c r="K176" s="159"/>
    </row>
    <row r="177" spans="1:11" ht="18" x14ac:dyDescent="0.3">
      <c r="A177" s="175" t="str">
        <f>IF(B177="","",ROWS($B$8:$B177))</f>
        <v/>
      </c>
      <c r="B177" s="160"/>
      <c r="C177" s="219"/>
      <c r="D177" s="219"/>
      <c r="E177" s="162"/>
      <c r="F177" s="216"/>
      <c r="G177" s="219"/>
      <c r="H177" s="219"/>
      <c r="I177" s="159"/>
      <c r="J177" s="159"/>
      <c r="K177" s="159"/>
    </row>
    <row r="178" spans="1:11" ht="18" x14ac:dyDescent="0.3">
      <c r="A178" s="175" t="str">
        <f>IF(B178="","",ROWS($B$8:$B178))</f>
        <v/>
      </c>
      <c r="B178" s="160"/>
      <c r="C178" s="219"/>
      <c r="D178" s="219"/>
      <c r="E178" s="162"/>
      <c r="F178" s="216"/>
      <c r="G178" s="219"/>
      <c r="H178" s="219"/>
      <c r="I178" s="159"/>
      <c r="J178" s="159"/>
      <c r="K178" s="159"/>
    </row>
    <row r="179" spans="1:11" ht="18" x14ac:dyDescent="0.3">
      <c r="A179" s="175" t="str">
        <f>IF(B179="","",ROWS($B$8:$B179))</f>
        <v/>
      </c>
      <c r="B179" s="160"/>
      <c r="C179" s="219"/>
      <c r="D179" s="219"/>
      <c r="E179" s="162"/>
      <c r="F179" s="216"/>
      <c r="G179" s="219"/>
      <c r="H179" s="219"/>
      <c r="I179" s="159"/>
      <c r="J179" s="159"/>
      <c r="K179" s="159"/>
    </row>
    <row r="180" spans="1:11" ht="18" x14ac:dyDescent="0.3">
      <c r="A180" s="175" t="str">
        <f>IF(B180="","",ROWS($B$8:$B180))</f>
        <v/>
      </c>
      <c r="B180" s="160"/>
      <c r="C180" s="219"/>
      <c r="D180" s="219"/>
      <c r="E180" s="162"/>
      <c r="F180" s="216"/>
      <c r="G180" s="219"/>
      <c r="H180" s="219"/>
      <c r="I180" s="159"/>
      <c r="J180" s="159"/>
      <c r="K180" s="159"/>
    </row>
    <row r="181" spans="1:11" ht="18" x14ac:dyDescent="0.3">
      <c r="A181" s="175" t="str">
        <f>IF(B181="","",ROWS($B$8:$B181))</f>
        <v/>
      </c>
      <c r="B181" s="160"/>
      <c r="C181" s="219"/>
      <c r="D181" s="219"/>
      <c r="E181" s="162"/>
      <c r="F181" s="216"/>
      <c r="G181" s="219"/>
      <c r="H181" s="219"/>
      <c r="I181" s="159"/>
      <c r="J181" s="159"/>
      <c r="K181" s="159"/>
    </row>
    <row r="182" spans="1:11" ht="18" x14ac:dyDescent="0.3">
      <c r="A182" s="175" t="str">
        <f>IF(B182="","",ROWS($B$8:$B182))</f>
        <v/>
      </c>
      <c r="B182" s="160"/>
      <c r="C182" s="219"/>
      <c r="D182" s="219"/>
      <c r="E182" s="162"/>
      <c r="F182" s="216"/>
      <c r="G182" s="219"/>
      <c r="H182" s="219"/>
      <c r="I182" s="159"/>
      <c r="J182" s="159"/>
      <c r="K182" s="159"/>
    </row>
    <row r="183" spans="1:11" ht="18" x14ac:dyDescent="0.3">
      <c r="A183" s="175" t="str">
        <f>IF(B183="","",ROWS($B$8:$B183))</f>
        <v/>
      </c>
      <c r="B183" s="160"/>
      <c r="C183" s="219"/>
      <c r="D183" s="219"/>
      <c r="E183" s="162"/>
      <c r="F183" s="216"/>
      <c r="G183" s="219"/>
      <c r="H183" s="219"/>
      <c r="I183" s="159"/>
      <c r="J183" s="159"/>
      <c r="K183" s="159"/>
    </row>
    <row r="184" spans="1:11" ht="18" x14ac:dyDescent="0.3">
      <c r="A184" s="175" t="str">
        <f>IF(B184="","",ROWS($B$8:$B184))</f>
        <v/>
      </c>
      <c r="B184" s="160"/>
      <c r="C184" s="219"/>
      <c r="D184" s="219"/>
      <c r="E184" s="162"/>
      <c r="F184" s="216"/>
      <c r="G184" s="219"/>
      <c r="H184" s="219"/>
      <c r="I184" s="159"/>
      <c r="J184" s="159"/>
      <c r="K184" s="159"/>
    </row>
    <row r="185" spans="1:11" ht="18" x14ac:dyDescent="0.3">
      <c r="A185" s="175" t="str">
        <f>IF(B185="","",ROWS($B$8:$B185))</f>
        <v/>
      </c>
      <c r="B185" s="160"/>
      <c r="C185" s="219"/>
      <c r="D185" s="219"/>
      <c r="E185" s="162"/>
      <c r="F185" s="216"/>
      <c r="G185" s="219"/>
      <c r="H185" s="219"/>
      <c r="I185" s="159"/>
      <c r="J185" s="159"/>
      <c r="K185" s="159"/>
    </row>
    <row r="186" spans="1:11" ht="18" x14ac:dyDescent="0.3">
      <c r="A186" s="175" t="str">
        <f>IF(B186="","",ROWS($B$8:$B186))</f>
        <v/>
      </c>
      <c r="B186" s="160"/>
      <c r="C186" s="219"/>
      <c r="D186" s="219"/>
      <c r="E186" s="162"/>
      <c r="F186" s="216"/>
      <c r="G186" s="219"/>
      <c r="H186" s="219"/>
      <c r="I186" s="159"/>
      <c r="J186" s="159"/>
      <c r="K186" s="159"/>
    </row>
    <row r="187" spans="1:11" ht="18" x14ac:dyDescent="0.3">
      <c r="A187" s="175" t="str">
        <f>IF(B187="","",ROWS($B$8:$B187))</f>
        <v/>
      </c>
      <c r="B187" s="160"/>
      <c r="C187" s="219"/>
      <c r="D187" s="219"/>
      <c r="E187" s="162"/>
      <c r="F187" s="216"/>
      <c r="G187" s="219"/>
      <c r="H187" s="219"/>
      <c r="I187" s="159"/>
      <c r="J187" s="159"/>
      <c r="K187" s="159"/>
    </row>
    <row r="188" spans="1:11" ht="18" x14ac:dyDescent="0.3">
      <c r="A188" s="175" t="str">
        <f>IF(B188="","",ROWS($B$8:$B188))</f>
        <v/>
      </c>
      <c r="B188" s="160"/>
      <c r="C188" s="219"/>
      <c r="D188" s="219"/>
      <c r="E188" s="162"/>
      <c r="F188" s="216"/>
      <c r="G188" s="219"/>
      <c r="H188" s="219"/>
      <c r="I188" s="159"/>
      <c r="J188" s="159"/>
      <c r="K188" s="159"/>
    </row>
    <row r="189" spans="1:11" ht="18" x14ac:dyDescent="0.3">
      <c r="A189" s="175" t="str">
        <f>IF(B189="","",ROWS($B$8:$B189))</f>
        <v/>
      </c>
      <c r="B189" s="160"/>
      <c r="C189" s="219"/>
      <c r="D189" s="219"/>
      <c r="E189" s="162"/>
      <c r="F189" s="216"/>
      <c r="G189" s="219"/>
      <c r="H189" s="219"/>
      <c r="I189" s="159"/>
      <c r="J189" s="159"/>
      <c r="K189" s="159"/>
    </row>
    <row r="190" spans="1:11" ht="18" x14ac:dyDescent="0.3">
      <c r="A190" s="175" t="str">
        <f>IF(B190="","",ROWS($B$8:$B190))</f>
        <v/>
      </c>
      <c r="B190" s="160"/>
      <c r="C190" s="219"/>
      <c r="D190" s="219"/>
      <c r="E190" s="162"/>
      <c r="F190" s="216"/>
      <c r="G190" s="219"/>
      <c r="H190" s="219"/>
      <c r="I190" s="159"/>
      <c r="J190" s="159"/>
      <c r="K190" s="159"/>
    </row>
    <row r="191" spans="1:11" ht="18" x14ac:dyDescent="0.3">
      <c r="A191" s="175" t="str">
        <f>IF(B191="","",ROWS($B$8:$B191))</f>
        <v/>
      </c>
      <c r="B191" s="160"/>
      <c r="C191" s="219"/>
      <c r="D191" s="219"/>
      <c r="E191" s="162"/>
      <c r="F191" s="216"/>
      <c r="G191" s="219"/>
      <c r="H191" s="219"/>
      <c r="I191" s="159"/>
      <c r="J191" s="159"/>
      <c r="K191" s="159"/>
    </row>
    <row r="192" spans="1:11" ht="18" x14ac:dyDescent="0.3">
      <c r="A192" s="175" t="str">
        <f>IF(B192="","",ROWS($B$8:$B192))</f>
        <v/>
      </c>
      <c r="B192" s="160"/>
      <c r="C192" s="219"/>
      <c r="D192" s="219"/>
      <c r="E192" s="162"/>
      <c r="F192" s="216"/>
      <c r="G192" s="219"/>
      <c r="H192" s="219"/>
      <c r="I192" s="159"/>
      <c r="J192" s="159"/>
      <c r="K192" s="159"/>
    </row>
    <row r="193" spans="1:11" ht="18" x14ac:dyDescent="0.3">
      <c r="A193" s="175" t="str">
        <f>IF(B193="","",ROWS($B$8:$B193))</f>
        <v/>
      </c>
      <c r="B193" s="160"/>
      <c r="C193" s="219"/>
      <c r="D193" s="219"/>
      <c r="E193" s="162"/>
      <c r="F193" s="216"/>
      <c r="G193" s="219"/>
      <c r="H193" s="219"/>
      <c r="I193" s="159"/>
      <c r="J193" s="159"/>
      <c r="K193" s="159"/>
    </row>
    <row r="194" spans="1:11" ht="18" x14ac:dyDescent="0.3">
      <c r="A194" s="175" t="str">
        <f>IF(B194="","",ROWS($B$8:$B194))</f>
        <v/>
      </c>
      <c r="B194" s="160"/>
      <c r="C194" s="219"/>
      <c r="D194" s="219"/>
      <c r="E194" s="162"/>
      <c r="F194" s="216"/>
      <c r="G194" s="219"/>
      <c r="H194" s="219"/>
      <c r="I194" s="159"/>
      <c r="J194" s="159"/>
      <c r="K194" s="159"/>
    </row>
    <row r="195" spans="1:11" ht="18" x14ac:dyDescent="0.3">
      <c r="A195" s="175" t="str">
        <f>IF(B195="","",ROWS($B$8:$B195))</f>
        <v/>
      </c>
      <c r="B195" s="160"/>
      <c r="C195" s="219"/>
      <c r="D195" s="219"/>
      <c r="E195" s="162"/>
      <c r="F195" s="216"/>
      <c r="G195" s="219"/>
      <c r="H195" s="219"/>
      <c r="I195" s="159"/>
      <c r="J195" s="159"/>
      <c r="K195" s="159"/>
    </row>
    <row r="196" spans="1:11" ht="18" x14ac:dyDescent="0.3">
      <c r="A196" s="175" t="str">
        <f>IF(B196="","",ROWS($B$8:$B196))</f>
        <v/>
      </c>
      <c r="B196" s="160"/>
      <c r="C196" s="219"/>
      <c r="D196" s="219"/>
      <c r="E196" s="162"/>
      <c r="F196" s="216"/>
      <c r="G196" s="219"/>
      <c r="H196" s="219"/>
      <c r="I196" s="159"/>
      <c r="J196" s="159"/>
      <c r="K196" s="159"/>
    </row>
    <row r="197" spans="1:11" ht="18" x14ac:dyDescent="0.3">
      <c r="A197" s="175" t="str">
        <f>IF(B197="","",ROWS($B$8:$B197))</f>
        <v/>
      </c>
      <c r="B197" s="160"/>
      <c r="C197" s="219"/>
      <c r="D197" s="219"/>
      <c r="E197" s="162"/>
      <c r="F197" s="216"/>
      <c r="G197" s="219"/>
      <c r="H197" s="219"/>
      <c r="I197" s="159"/>
      <c r="J197" s="159"/>
      <c r="K197" s="159"/>
    </row>
    <row r="198" spans="1:11" ht="18" x14ac:dyDescent="0.3">
      <c r="A198" s="175" t="str">
        <f>IF(B198="","",ROWS($B$8:$B198))</f>
        <v/>
      </c>
      <c r="B198" s="160"/>
      <c r="C198" s="219"/>
      <c r="D198" s="219"/>
      <c r="E198" s="162"/>
      <c r="F198" s="216"/>
      <c r="G198" s="219"/>
      <c r="H198" s="219"/>
      <c r="I198" s="159"/>
      <c r="J198" s="159"/>
      <c r="K198" s="159"/>
    </row>
    <row r="199" spans="1:11" ht="18" x14ac:dyDescent="0.3">
      <c r="A199" s="175" t="str">
        <f>IF(B199="","",ROWS($B$8:$B199))</f>
        <v/>
      </c>
      <c r="B199" s="160"/>
      <c r="C199" s="219"/>
      <c r="D199" s="219"/>
      <c r="E199" s="162"/>
      <c r="F199" s="216"/>
      <c r="G199" s="219"/>
      <c r="H199" s="219"/>
      <c r="I199" s="159"/>
      <c r="J199" s="159"/>
      <c r="K199" s="159"/>
    </row>
    <row r="200" spans="1:11" ht="18" x14ac:dyDescent="0.3">
      <c r="A200" s="175" t="str">
        <f>IF(B200="","",ROWS($B$8:$B200))</f>
        <v/>
      </c>
      <c r="B200" s="160"/>
      <c r="C200" s="219"/>
      <c r="D200" s="219"/>
      <c r="E200" s="162"/>
      <c r="F200" s="216"/>
      <c r="G200" s="219"/>
      <c r="H200" s="219"/>
      <c r="I200" s="159"/>
      <c r="J200" s="159"/>
      <c r="K200" s="159"/>
    </row>
  </sheetData>
  <sheetProtection password="CE88" sheet="1" objects="1" formatCells="0" formatColumns="0" formatRows="0" insertColumns="0" insertRows="0" sort="0" autoFilter="0" pivotTables="0"/>
  <autoFilter ref="A7:K200"/>
  <mergeCells count="5">
    <mergeCell ref="J6:K6"/>
    <mergeCell ref="I5:K5"/>
    <mergeCell ref="B3:J3"/>
    <mergeCell ref="B4:J4"/>
    <mergeCell ref="A1:K1"/>
  </mergeCells>
  <conditionalFormatting sqref="A8:H200">
    <cfRule type="expression" dxfId="1" priority="1">
      <formula>"IF$A8="""""</formula>
    </cfRule>
  </conditionalFormatting>
  <dataValidations count="2">
    <dataValidation type="list" allowBlank="1" showInputMessage="1" showErrorMessage="1" sqref="E8:E200">
      <formula1>मद_नाम</formula1>
    </dataValidation>
    <dataValidation type="list" allowBlank="1" showInputMessage="1" showErrorMessage="1" sqref="B8:B200">
      <formula1>SCHOOLNAME</formula1>
    </dataValidation>
  </dataValidations>
  <pageMargins left="0.70866141732283472" right="0.70866141732283472" top="0.74803149606299213" bottom="0.74803149606299213" header="0.31496062992125984" footer="0.31496062992125984"/>
  <pageSetup paperSize="9" scale="6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5"/>
  <sheetViews>
    <sheetView showGridLines="0" topLeftCell="B1" workbookViewId="0">
      <pane xSplit="4" ySplit="7" topLeftCell="F14" activePane="bottomRight" state="frozen"/>
      <selection activeCell="B1" sqref="B1"/>
      <selection pane="topRight" activeCell="F1" sqref="F1"/>
      <selection pane="bottomLeft" activeCell="B8" sqref="B8"/>
      <selection pane="bottomRight" activeCell="G15" sqref="G15"/>
    </sheetView>
  </sheetViews>
  <sheetFormatPr defaultRowHeight="14.4" x14ac:dyDescent="0.3"/>
  <cols>
    <col min="1" max="1" width="3" customWidth="1"/>
    <col min="2" max="2" width="8.109375" customWidth="1"/>
    <col min="3" max="3" width="8.21875" customWidth="1"/>
    <col min="4" max="4" width="63.33203125" customWidth="1"/>
    <col min="5" max="5" width="18.77734375" customWidth="1"/>
    <col min="6" max="6" width="20.44140625" customWidth="1"/>
    <col min="8" max="8" width="3.109375" customWidth="1"/>
    <col min="10" max="10" width="30.6640625" customWidth="1"/>
    <col min="11" max="11" width="34.88671875" customWidth="1"/>
  </cols>
  <sheetData>
    <row r="1" spans="1:11" ht="15.6" x14ac:dyDescent="0.3">
      <c r="A1" s="65"/>
      <c r="B1" s="65"/>
      <c r="C1" s="65"/>
      <c r="D1" s="65"/>
      <c r="E1" s="65"/>
      <c r="F1" s="65"/>
      <c r="G1" s="65"/>
      <c r="H1" s="65"/>
      <c r="J1" s="293" t="s">
        <v>314</v>
      </c>
      <c r="K1" s="293"/>
    </row>
    <row r="2" spans="1:11" ht="19.2" customHeight="1" x14ac:dyDescent="0.3">
      <c r="A2" s="65"/>
      <c r="B2" s="294" t="s">
        <v>117</v>
      </c>
      <c r="C2" s="294"/>
      <c r="D2" s="294"/>
      <c r="E2" s="294"/>
      <c r="F2" s="294"/>
      <c r="G2" s="294"/>
      <c r="H2" s="65"/>
      <c r="J2" s="273" t="s">
        <v>313</v>
      </c>
      <c r="K2" s="274" t="s">
        <v>168</v>
      </c>
    </row>
    <row r="3" spans="1:11" ht="13.8" customHeight="1" x14ac:dyDescent="0.3">
      <c r="A3" s="65"/>
      <c r="B3" s="294"/>
      <c r="C3" s="294"/>
      <c r="D3" s="294"/>
      <c r="E3" s="294"/>
      <c r="F3" s="294"/>
      <c r="G3" s="294"/>
      <c r="H3" s="65"/>
    </row>
    <row r="4" spans="1:11" ht="22.8" x14ac:dyDescent="0.3">
      <c r="A4" s="65"/>
      <c r="B4" s="296" t="s">
        <v>84</v>
      </c>
      <c r="C4" s="296"/>
      <c r="D4" s="297" t="s">
        <v>169</v>
      </c>
      <c r="E4" s="297"/>
      <c r="F4" s="296"/>
      <c r="G4" s="296"/>
      <c r="H4" s="65"/>
      <c r="J4" s="148" t="s">
        <v>156</v>
      </c>
      <c r="K4" s="167" t="s">
        <v>170</v>
      </c>
    </row>
    <row r="5" spans="1:11" ht="28.8" x14ac:dyDescent="0.3">
      <c r="A5" s="65"/>
      <c r="B5" s="296" t="s">
        <v>162</v>
      </c>
      <c r="C5" s="296"/>
      <c r="D5" s="193" t="s">
        <v>163</v>
      </c>
      <c r="E5" s="64" t="s">
        <v>118</v>
      </c>
      <c r="F5" s="295" t="s">
        <v>119</v>
      </c>
      <c r="G5" s="295"/>
      <c r="H5" s="65"/>
      <c r="J5" s="171" t="s">
        <v>69</v>
      </c>
      <c r="K5" s="174" t="s">
        <v>176</v>
      </c>
    </row>
    <row r="6" spans="1:11" ht="28.8" x14ac:dyDescent="0.3">
      <c r="A6" s="65"/>
      <c r="B6" s="296" t="s">
        <v>161</v>
      </c>
      <c r="C6" s="296"/>
      <c r="D6" s="194" t="s">
        <v>164</v>
      </c>
      <c r="E6" s="64" t="s">
        <v>82</v>
      </c>
      <c r="F6" s="295">
        <v>2495</v>
      </c>
      <c r="G6" s="295"/>
      <c r="H6" s="65"/>
      <c r="J6" s="171" t="s">
        <v>70</v>
      </c>
      <c r="K6" s="174" t="s">
        <v>175</v>
      </c>
    </row>
    <row r="7" spans="1:11" ht="22.8" x14ac:dyDescent="0.3">
      <c r="A7" s="65"/>
      <c r="B7" s="48"/>
      <c r="C7" s="48"/>
      <c r="D7" s="48"/>
      <c r="E7" s="48"/>
      <c r="F7" s="48"/>
      <c r="G7" s="48"/>
      <c r="H7" s="65"/>
      <c r="J7" s="171" t="s">
        <v>25</v>
      </c>
      <c r="K7" s="174" t="s">
        <v>183</v>
      </c>
    </row>
    <row r="8" spans="1:11" ht="22.8" x14ac:dyDescent="0.3">
      <c r="A8" s="65"/>
      <c r="B8" s="65"/>
      <c r="C8" s="50" t="s">
        <v>63</v>
      </c>
      <c r="D8" s="53" t="s">
        <v>83</v>
      </c>
      <c r="E8" s="51"/>
      <c r="F8" s="52"/>
      <c r="G8" s="65"/>
      <c r="H8" s="65"/>
      <c r="J8" s="171" t="s">
        <v>26</v>
      </c>
      <c r="K8" s="174" t="s">
        <v>182</v>
      </c>
    </row>
    <row r="9" spans="1:11" ht="23.4" customHeight="1" x14ac:dyDescent="0.3">
      <c r="A9" s="65"/>
      <c r="B9" s="65"/>
      <c r="C9" s="49">
        <v>1</v>
      </c>
      <c r="D9" s="168" t="s">
        <v>17</v>
      </c>
      <c r="E9" s="169"/>
      <c r="F9" s="170"/>
      <c r="G9" s="65"/>
      <c r="H9" s="65"/>
      <c r="J9" s="171" t="s">
        <v>71</v>
      </c>
      <c r="K9" s="174" t="s">
        <v>180</v>
      </c>
    </row>
    <row r="10" spans="1:11" ht="23.4" customHeight="1" x14ac:dyDescent="0.3">
      <c r="A10" s="65"/>
      <c r="B10" s="65"/>
      <c r="C10" s="49">
        <v>2</v>
      </c>
      <c r="D10" s="168" t="s">
        <v>56</v>
      </c>
      <c r="E10" s="169"/>
      <c r="F10" s="170"/>
      <c r="G10" s="65"/>
      <c r="H10" s="65"/>
      <c r="J10" s="171" t="s">
        <v>72</v>
      </c>
      <c r="K10" s="174" t="s">
        <v>179</v>
      </c>
    </row>
    <row r="11" spans="1:11" ht="23.4" customHeight="1" x14ac:dyDescent="0.3">
      <c r="A11" s="65"/>
      <c r="B11" s="65"/>
      <c r="C11" s="49">
        <v>3</v>
      </c>
      <c r="D11" s="169" t="s">
        <v>38</v>
      </c>
      <c r="E11" s="169"/>
      <c r="F11" s="170"/>
      <c r="G11" s="65"/>
      <c r="H11" s="65"/>
      <c r="J11" s="171" t="s">
        <v>73</v>
      </c>
      <c r="K11" s="174" t="s">
        <v>180</v>
      </c>
    </row>
    <row r="12" spans="1:11" ht="23.4" customHeight="1" x14ac:dyDescent="0.3">
      <c r="A12" s="65"/>
      <c r="B12" s="65"/>
      <c r="C12" s="49">
        <v>4</v>
      </c>
      <c r="D12" s="169" t="s">
        <v>39</v>
      </c>
      <c r="E12" s="169"/>
      <c r="F12" s="170"/>
      <c r="G12" s="65"/>
      <c r="H12" s="65"/>
      <c r="J12" s="171" t="s">
        <v>74</v>
      </c>
      <c r="K12" s="174" t="s">
        <v>179</v>
      </c>
    </row>
    <row r="13" spans="1:11" ht="23.4" customHeight="1" x14ac:dyDescent="0.3">
      <c r="A13" s="65"/>
      <c r="B13" s="65"/>
      <c r="C13" s="49">
        <v>5</v>
      </c>
      <c r="D13" s="169" t="s">
        <v>51</v>
      </c>
      <c r="E13" s="169"/>
      <c r="F13" s="170"/>
      <c r="G13" s="65"/>
      <c r="H13" s="65"/>
      <c r="J13" s="171" t="s">
        <v>75</v>
      </c>
      <c r="K13" s="174" t="s">
        <v>180</v>
      </c>
    </row>
    <row r="14" spans="1:11" ht="23.4" customHeight="1" x14ac:dyDescent="0.3">
      <c r="A14" s="65"/>
      <c r="B14" s="65"/>
      <c r="C14" s="49">
        <v>6</v>
      </c>
      <c r="D14" s="169" t="s">
        <v>57</v>
      </c>
      <c r="E14" s="169"/>
      <c r="F14" s="170"/>
      <c r="G14" s="65"/>
      <c r="H14" s="65"/>
      <c r="J14" s="171" t="s">
        <v>76</v>
      </c>
      <c r="K14" s="174" t="s">
        <v>179</v>
      </c>
    </row>
    <row r="15" spans="1:11" ht="23.4" customHeight="1" x14ac:dyDescent="0.3">
      <c r="A15" s="65"/>
      <c r="B15" s="65"/>
      <c r="C15" s="49">
        <v>7</v>
      </c>
      <c r="D15" s="169" t="s">
        <v>41</v>
      </c>
      <c r="E15" s="169"/>
      <c r="F15" s="170"/>
      <c r="G15" s="65"/>
      <c r="H15" s="65"/>
      <c r="J15" s="171" t="s">
        <v>77</v>
      </c>
      <c r="K15" s="174" t="s">
        <v>178</v>
      </c>
    </row>
    <row r="16" spans="1:11" ht="23.4" customHeight="1" x14ac:dyDescent="0.3">
      <c r="A16" s="65"/>
      <c r="B16" s="65"/>
      <c r="C16" s="49">
        <v>8</v>
      </c>
      <c r="D16" s="169" t="s">
        <v>120</v>
      </c>
      <c r="E16" s="169"/>
      <c r="F16" s="170"/>
      <c r="G16" s="65"/>
      <c r="H16" s="65"/>
      <c r="J16" s="171" t="s">
        <v>78</v>
      </c>
      <c r="K16" s="174" t="s">
        <v>177</v>
      </c>
    </row>
    <row r="17" spans="1:11" ht="23.4" customHeight="1" x14ac:dyDescent="0.3">
      <c r="A17" s="65"/>
      <c r="B17" s="65"/>
      <c r="C17" s="49">
        <v>9</v>
      </c>
      <c r="D17" s="169" t="s">
        <v>42</v>
      </c>
      <c r="E17" s="169"/>
      <c r="F17" s="170"/>
      <c r="G17" s="65"/>
      <c r="H17" s="65"/>
      <c r="J17" s="171" t="s">
        <v>79</v>
      </c>
      <c r="K17" s="174" t="s">
        <v>181</v>
      </c>
    </row>
    <row r="18" spans="1:11" ht="23.4" customHeight="1" x14ac:dyDescent="0.3">
      <c r="A18" s="65"/>
      <c r="B18" s="65"/>
      <c r="C18" s="49">
        <v>10</v>
      </c>
      <c r="D18" s="169" t="s">
        <v>43</v>
      </c>
      <c r="E18" s="169"/>
      <c r="F18" s="170"/>
      <c r="G18" s="65"/>
      <c r="H18" s="65"/>
      <c r="J18" s="171" t="s">
        <v>80</v>
      </c>
      <c r="K18" s="174" t="s">
        <v>181</v>
      </c>
    </row>
    <row r="19" spans="1:11" ht="23.4" customHeight="1" x14ac:dyDescent="0.3">
      <c r="A19" s="65"/>
      <c r="B19" s="65"/>
      <c r="C19" s="49">
        <v>11</v>
      </c>
      <c r="D19" s="169" t="s">
        <v>58</v>
      </c>
      <c r="E19" s="169"/>
      <c r="F19" s="170"/>
      <c r="G19" s="65"/>
      <c r="H19" s="65"/>
      <c r="J19" s="171" t="s">
        <v>186</v>
      </c>
      <c r="K19" s="174" t="s">
        <v>185</v>
      </c>
    </row>
    <row r="20" spans="1:11" ht="23.4" customHeight="1" x14ac:dyDescent="0.3">
      <c r="A20" s="65"/>
      <c r="B20" s="65"/>
      <c r="C20" s="49">
        <v>12</v>
      </c>
      <c r="D20" s="169"/>
      <c r="E20" s="169"/>
      <c r="F20" s="170"/>
      <c r="G20" s="65"/>
      <c r="H20" s="65"/>
      <c r="J20" s="171" t="s">
        <v>187</v>
      </c>
      <c r="K20" s="174" t="s">
        <v>188</v>
      </c>
    </row>
    <row r="21" spans="1:11" ht="24" customHeight="1" x14ac:dyDescent="0.3">
      <c r="A21" s="65"/>
      <c r="B21" s="65"/>
      <c r="C21" s="49">
        <v>13</v>
      </c>
      <c r="D21" s="169"/>
      <c r="E21" s="169"/>
      <c r="F21" s="170"/>
      <c r="G21" s="65"/>
      <c r="H21" s="65"/>
      <c r="J21" s="171" t="s">
        <v>34</v>
      </c>
      <c r="K21" s="174" t="s">
        <v>184</v>
      </c>
    </row>
    <row r="22" spans="1:11" ht="28.2" customHeight="1" x14ac:dyDescent="0.3">
      <c r="A22" s="65"/>
      <c r="B22" s="65"/>
      <c r="C22" s="49">
        <v>14</v>
      </c>
      <c r="D22" s="169"/>
      <c r="E22" s="169"/>
      <c r="F22" s="170"/>
      <c r="G22" s="65"/>
      <c r="H22" s="65"/>
      <c r="J22" s="171" t="s">
        <v>35</v>
      </c>
      <c r="K22" s="174" t="s">
        <v>189</v>
      </c>
    </row>
    <row r="23" spans="1:11" ht="28.2" customHeight="1" x14ac:dyDescent="0.3">
      <c r="A23" s="65"/>
      <c r="B23" s="65"/>
      <c r="C23" s="49">
        <v>15</v>
      </c>
      <c r="D23" s="169"/>
      <c r="E23" s="169"/>
      <c r="F23" s="170"/>
      <c r="G23" s="65"/>
      <c r="H23" s="65"/>
      <c r="J23" s="243" t="s">
        <v>274</v>
      </c>
      <c r="K23" s="174"/>
    </row>
    <row r="24" spans="1:11" ht="28.2" customHeight="1" x14ac:dyDescent="0.3">
      <c r="A24" s="65"/>
      <c r="B24" s="65"/>
      <c r="C24" s="65"/>
      <c r="D24" s="65"/>
      <c r="E24" s="65"/>
      <c r="F24" s="65"/>
      <c r="G24" s="65"/>
      <c r="H24" s="65"/>
      <c r="J24" s="243" t="s">
        <v>275</v>
      </c>
      <c r="K24" s="174"/>
    </row>
    <row r="25" spans="1:11" ht="28.2" customHeight="1" x14ac:dyDescent="0.3">
      <c r="J25" s="243" t="s">
        <v>276</v>
      </c>
      <c r="K25" s="174"/>
    </row>
    <row r="26" spans="1:11" ht="28.2" customHeight="1" x14ac:dyDescent="0.3">
      <c r="J26" s="243" t="s">
        <v>277</v>
      </c>
      <c r="K26" s="174"/>
    </row>
    <row r="27" spans="1:11" ht="28.2" customHeight="1" x14ac:dyDescent="0.3">
      <c r="J27" s="243" t="s">
        <v>278</v>
      </c>
      <c r="K27" s="174"/>
    </row>
    <row r="28" spans="1:11" ht="28.2" customHeight="1" x14ac:dyDescent="0.3">
      <c r="J28" s="243" t="s">
        <v>279</v>
      </c>
      <c r="K28" s="174"/>
    </row>
    <row r="29" spans="1:11" ht="28.2" customHeight="1" x14ac:dyDescent="0.3">
      <c r="J29" s="243" t="s">
        <v>280</v>
      </c>
      <c r="K29" s="174"/>
    </row>
    <row r="30" spans="1:11" ht="28.2" customHeight="1" x14ac:dyDescent="0.3">
      <c r="J30" s="243" t="s">
        <v>281</v>
      </c>
      <c r="K30" s="174"/>
    </row>
    <row r="31" spans="1:11" ht="28.2" customHeight="1" x14ac:dyDescent="0.3">
      <c r="J31" s="243" t="s">
        <v>282</v>
      </c>
      <c r="K31" s="174"/>
    </row>
    <row r="32" spans="1:11" ht="28.2" customHeight="1" x14ac:dyDescent="0.3">
      <c r="J32" s="243" t="s">
        <v>283</v>
      </c>
      <c r="K32" s="174"/>
    </row>
    <row r="33" spans="10:11" ht="28.2" customHeight="1" x14ac:dyDescent="0.3">
      <c r="J33" s="243" t="s">
        <v>284</v>
      </c>
      <c r="K33" s="174"/>
    </row>
    <row r="34" spans="10:11" ht="28.2" customHeight="1" x14ac:dyDescent="0.3">
      <c r="J34" s="243" t="s">
        <v>285</v>
      </c>
      <c r="K34" s="174"/>
    </row>
    <row r="35" spans="10:11" ht="28.2" customHeight="1" x14ac:dyDescent="0.3">
      <c r="J35" s="243" t="s">
        <v>286</v>
      </c>
      <c r="K35" s="174"/>
    </row>
    <row r="36" spans="10:11" ht="25.2" customHeight="1" x14ac:dyDescent="0.3">
      <c r="J36" s="243" t="s">
        <v>287</v>
      </c>
      <c r="K36" s="174"/>
    </row>
    <row r="37" spans="10:11" ht="25.2" customHeight="1" x14ac:dyDescent="0.3">
      <c r="J37" s="243" t="s">
        <v>288</v>
      </c>
      <c r="K37" s="174"/>
    </row>
    <row r="38" spans="10:11" ht="25.2" customHeight="1" x14ac:dyDescent="0.3">
      <c r="J38" s="243" t="s">
        <v>289</v>
      </c>
      <c r="K38" s="174"/>
    </row>
    <row r="39" spans="10:11" ht="25.2" customHeight="1" x14ac:dyDescent="0.3">
      <c r="J39" s="243" t="s">
        <v>243</v>
      </c>
      <c r="K39" s="174"/>
    </row>
    <row r="40" spans="10:11" ht="25.2" customHeight="1" x14ac:dyDescent="0.3">
      <c r="J40" s="243" t="s">
        <v>295</v>
      </c>
      <c r="K40" s="174"/>
    </row>
    <row r="41" spans="10:11" x14ac:dyDescent="0.3">
      <c r="J41" s="243" t="s">
        <v>303</v>
      </c>
      <c r="K41" s="174"/>
    </row>
    <row r="42" spans="10:11" x14ac:dyDescent="0.3">
      <c r="J42" s="243" t="s">
        <v>304</v>
      </c>
      <c r="K42" s="174"/>
    </row>
    <row r="43" spans="10:11" x14ac:dyDescent="0.3">
      <c r="J43" s="243" t="s">
        <v>305</v>
      </c>
      <c r="K43" s="174"/>
    </row>
    <row r="44" spans="10:11" x14ac:dyDescent="0.3">
      <c r="J44" s="243" t="s">
        <v>306</v>
      </c>
      <c r="K44" s="174"/>
    </row>
    <row r="45" spans="10:11" x14ac:dyDescent="0.3">
      <c r="J45" s="243" t="s">
        <v>307</v>
      </c>
      <c r="K45" s="174"/>
    </row>
  </sheetData>
  <sheetProtection password="CE88" sheet="1" objects="1" scenarios="1" formatCells="0" formatColumns="0" formatRows="0"/>
  <mergeCells count="9">
    <mergeCell ref="J1:K1"/>
    <mergeCell ref="B2:G3"/>
    <mergeCell ref="F6:G6"/>
    <mergeCell ref="F5:G5"/>
    <mergeCell ref="B5:C5"/>
    <mergeCell ref="D4:E4"/>
    <mergeCell ref="F4:G4"/>
    <mergeCell ref="B4:C4"/>
    <mergeCell ref="B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B27"/>
  <sheetViews>
    <sheetView showGridLines="0" tabSelected="1" workbookViewId="0">
      <pane xSplit="3" ySplit="6" topLeftCell="D7" activePane="bottomRight" state="frozen"/>
      <selection pane="topRight" activeCell="D1" sqref="D1"/>
      <selection pane="bottomLeft" activeCell="A5" sqref="A5"/>
      <selection pane="bottomRight" activeCell="C7" sqref="C7"/>
    </sheetView>
  </sheetViews>
  <sheetFormatPr defaultRowHeight="14.4" x14ac:dyDescent="0.3"/>
  <cols>
    <col min="1" max="1" width="3" customWidth="1"/>
    <col min="2" max="2" width="4.6640625" customWidth="1"/>
    <col min="3" max="3" width="35.21875" customWidth="1"/>
    <col min="4" max="5" width="11.109375" customWidth="1"/>
    <col min="6" max="11" width="10.109375" customWidth="1"/>
    <col min="14" max="15" width="10.109375" customWidth="1"/>
    <col min="23" max="23" width="10.6640625" customWidth="1"/>
    <col min="24" max="47" width="10.77734375" customWidth="1"/>
    <col min="48" max="48" width="10.5546875" bestFit="1" customWidth="1"/>
    <col min="49" max="49" width="3.5546875" customWidth="1"/>
  </cols>
  <sheetData>
    <row r="1" spans="1:54" x14ac:dyDescent="0.3">
      <c r="A1" s="33"/>
      <c r="B1" s="33"/>
      <c r="C1" s="203" t="s">
        <v>220</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row>
    <row r="2" spans="1:54" ht="29.4" customHeight="1" x14ac:dyDescent="0.6">
      <c r="A2" s="33"/>
      <c r="B2" s="307" t="str">
        <f>PROFILE!$B$4 &amp;PROFILE!$D$4&amp;PROFILE!$D$6</f>
        <v>dk;kZy; &amp;jktdh; mPp ek/;fed fo|ky; jktiqjk fiisju Jhxaxkuxj</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3"/>
    </row>
    <row r="3" spans="1:54" ht="21.6" thickBot="1" x14ac:dyDescent="0.45">
      <c r="A3" s="33"/>
      <c r="B3" s="308" t="s">
        <v>217</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3"/>
    </row>
    <row r="4" spans="1:54" ht="20.399999999999999" customHeight="1" x14ac:dyDescent="0.3">
      <c r="A4" s="33"/>
      <c r="B4" s="33"/>
      <c r="C4" s="317" t="s">
        <v>254</v>
      </c>
      <c r="D4" s="317"/>
      <c r="E4" s="317"/>
      <c r="F4" s="317"/>
      <c r="G4" s="317"/>
      <c r="H4" s="317"/>
      <c r="I4" s="35"/>
      <c r="J4" s="35"/>
      <c r="K4" s="35"/>
      <c r="L4" s="33"/>
      <c r="M4" s="33"/>
      <c r="N4" s="33"/>
      <c r="O4" s="33"/>
      <c r="P4" s="33"/>
      <c r="Q4" s="33"/>
      <c r="R4" s="33"/>
      <c r="S4" s="33"/>
      <c r="T4" s="33"/>
      <c r="U4" s="33"/>
      <c r="V4" s="33"/>
      <c r="W4" s="33"/>
      <c r="X4" s="33"/>
      <c r="Y4" s="33"/>
      <c r="Z4" s="33" t="s">
        <v>262</v>
      </c>
      <c r="AA4" s="33"/>
      <c r="AB4" s="33"/>
      <c r="AC4" s="33"/>
      <c r="AD4" s="33"/>
      <c r="AE4" s="33"/>
      <c r="AF4" s="33"/>
      <c r="AG4" s="33"/>
      <c r="AH4" s="33"/>
      <c r="AI4" s="33"/>
      <c r="AJ4" s="33"/>
      <c r="AK4" s="33"/>
      <c r="AL4" s="33"/>
      <c r="AM4" s="33"/>
      <c r="AN4" s="33"/>
      <c r="AO4" s="33"/>
      <c r="AP4" s="33"/>
      <c r="AQ4" s="33"/>
      <c r="AR4" s="33"/>
      <c r="AS4" s="33"/>
      <c r="AT4" s="33"/>
      <c r="AU4" s="33"/>
      <c r="AV4" s="33"/>
      <c r="AW4" s="33"/>
      <c r="AZ4" s="298" t="s">
        <v>262</v>
      </c>
      <c r="BA4" s="299"/>
      <c r="BB4" s="300"/>
    </row>
    <row r="5" spans="1:54" s="13" customFormat="1" ht="55.2" customHeight="1" x14ac:dyDescent="0.3">
      <c r="A5" s="34"/>
      <c r="B5" s="315" t="s">
        <v>11</v>
      </c>
      <c r="C5" s="313" t="s">
        <v>10</v>
      </c>
      <c r="D5" s="243" t="s">
        <v>69</v>
      </c>
      <c r="E5" s="243" t="s">
        <v>70</v>
      </c>
      <c r="F5" s="243" t="s">
        <v>25</v>
      </c>
      <c r="G5" s="309" t="s">
        <v>26</v>
      </c>
      <c r="H5" s="310"/>
      <c r="I5" s="310"/>
      <c r="J5" s="310"/>
      <c r="K5" s="311"/>
      <c r="L5" s="243" t="s">
        <v>71</v>
      </c>
      <c r="M5" s="243" t="s">
        <v>72</v>
      </c>
      <c r="N5" s="243" t="s">
        <v>73</v>
      </c>
      <c r="O5" s="243" t="s">
        <v>74</v>
      </c>
      <c r="P5" s="243" t="s">
        <v>75</v>
      </c>
      <c r="Q5" s="243" t="s">
        <v>76</v>
      </c>
      <c r="R5" s="243" t="s">
        <v>77</v>
      </c>
      <c r="S5" s="243" t="s">
        <v>78</v>
      </c>
      <c r="T5" s="243" t="s">
        <v>79</v>
      </c>
      <c r="U5" s="243" t="s">
        <v>80</v>
      </c>
      <c r="V5" s="243" t="s">
        <v>33</v>
      </c>
      <c r="W5" s="243" t="s">
        <v>34</v>
      </c>
      <c r="X5" s="243" t="s">
        <v>35</v>
      </c>
      <c r="Y5" s="243" t="s">
        <v>274</v>
      </c>
      <c r="Z5" s="243" t="s">
        <v>275</v>
      </c>
      <c r="AA5" s="243" t="s">
        <v>276</v>
      </c>
      <c r="AB5" s="243" t="s">
        <v>277</v>
      </c>
      <c r="AC5" s="243" t="s">
        <v>278</v>
      </c>
      <c r="AD5" s="243" t="s">
        <v>279</v>
      </c>
      <c r="AE5" s="243" t="s">
        <v>280</v>
      </c>
      <c r="AF5" s="243" t="s">
        <v>281</v>
      </c>
      <c r="AG5" s="243" t="s">
        <v>282</v>
      </c>
      <c r="AH5" s="243" t="s">
        <v>283</v>
      </c>
      <c r="AI5" s="243" t="s">
        <v>284</v>
      </c>
      <c r="AJ5" s="243" t="s">
        <v>285</v>
      </c>
      <c r="AK5" s="243" t="s">
        <v>286</v>
      </c>
      <c r="AL5" s="243" t="s">
        <v>287</v>
      </c>
      <c r="AM5" s="243" t="s">
        <v>288</v>
      </c>
      <c r="AN5" s="243" t="s">
        <v>289</v>
      </c>
      <c r="AO5" s="243" t="s">
        <v>243</v>
      </c>
      <c r="AP5" s="243" t="s">
        <v>295</v>
      </c>
      <c r="AQ5" s="243" t="s">
        <v>303</v>
      </c>
      <c r="AR5" s="243" t="s">
        <v>304</v>
      </c>
      <c r="AS5" s="243" t="s">
        <v>305</v>
      </c>
      <c r="AT5" s="243" t="s">
        <v>306</v>
      </c>
      <c r="AU5" s="243" t="s">
        <v>307</v>
      </c>
      <c r="AV5" s="312" t="s">
        <v>36</v>
      </c>
      <c r="AW5" s="34"/>
      <c r="AZ5" s="301"/>
      <c r="BA5" s="302"/>
      <c r="BB5" s="303"/>
    </row>
    <row r="6" spans="1:54" ht="26.4" customHeight="1" thickBot="1" x14ac:dyDescent="0.35">
      <c r="A6" s="33"/>
      <c r="B6" s="316"/>
      <c r="C6" s="314"/>
      <c r="D6" s="244"/>
      <c r="E6" s="244"/>
      <c r="F6" s="244"/>
      <c r="G6" s="61" t="s">
        <v>27</v>
      </c>
      <c r="H6" s="61" t="s">
        <v>28</v>
      </c>
      <c r="I6" s="61" t="s">
        <v>29</v>
      </c>
      <c r="J6" s="61" t="s">
        <v>30</v>
      </c>
      <c r="K6" s="61" t="s">
        <v>31</v>
      </c>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312"/>
      <c r="AW6" s="33"/>
      <c r="AZ6" s="304"/>
      <c r="BA6" s="305"/>
      <c r="BB6" s="306"/>
    </row>
    <row r="7" spans="1:54" ht="26.4" customHeight="1" x14ac:dyDescent="0.3">
      <c r="A7" s="33"/>
      <c r="B7" s="73">
        <v>1</v>
      </c>
      <c r="C7" s="99" t="s">
        <v>17</v>
      </c>
      <c r="D7" s="100">
        <v>75000</v>
      </c>
      <c r="E7" s="100"/>
      <c r="F7" s="100">
        <v>9150</v>
      </c>
      <c r="G7" s="100">
        <v>15000</v>
      </c>
      <c r="H7" s="100">
        <v>5000</v>
      </c>
      <c r="I7" s="100">
        <v>1000</v>
      </c>
      <c r="J7" s="100">
        <v>1000</v>
      </c>
      <c r="K7" s="103">
        <f>SUM(G7:J7)</f>
        <v>22000</v>
      </c>
      <c r="L7" s="100">
        <v>200</v>
      </c>
      <c r="M7" s="100"/>
      <c r="N7" s="100">
        <v>200</v>
      </c>
      <c r="O7" s="100"/>
      <c r="P7" s="100">
        <v>300</v>
      </c>
      <c r="Q7" s="100"/>
      <c r="R7" s="100">
        <v>25000</v>
      </c>
      <c r="S7" s="100"/>
      <c r="T7" s="100">
        <v>800</v>
      </c>
      <c r="U7" s="100"/>
      <c r="V7" s="101">
        <v>9000</v>
      </c>
      <c r="W7" s="101">
        <v>640</v>
      </c>
      <c r="X7" s="101">
        <v>1470</v>
      </c>
      <c r="Y7" s="101">
        <v>117000</v>
      </c>
      <c r="Z7" s="101">
        <v>2000</v>
      </c>
      <c r="AA7" s="101">
        <v>25000</v>
      </c>
      <c r="AB7" s="101">
        <v>10000</v>
      </c>
      <c r="AC7" s="101">
        <v>500</v>
      </c>
      <c r="AD7" s="101"/>
      <c r="AE7" s="101">
        <v>1000</v>
      </c>
      <c r="AF7" s="101">
        <v>15000</v>
      </c>
      <c r="AG7" s="101">
        <v>1500</v>
      </c>
      <c r="AH7" s="101">
        <v>4500</v>
      </c>
      <c r="AI7" s="101">
        <v>500</v>
      </c>
      <c r="AJ7" s="101"/>
      <c r="AK7" s="101">
        <v>612180</v>
      </c>
      <c r="AL7" s="101">
        <v>1500</v>
      </c>
      <c r="AM7" s="101">
        <v>1000</v>
      </c>
      <c r="AN7" s="101"/>
      <c r="AO7" s="101"/>
      <c r="AP7" s="101"/>
      <c r="AQ7" s="101"/>
      <c r="AR7" s="101"/>
      <c r="AS7" s="101"/>
      <c r="AT7" s="101"/>
      <c r="AU7" s="101"/>
      <c r="AV7" s="105">
        <f>SUM(D7:J7,L7:AU7)</f>
        <v>935440</v>
      </c>
      <c r="AW7" s="33"/>
    </row>
    <row r="8" spans="1:54" ht="18" x14ac:dyDescent="0.35">
      <c r="A8" s="33"/>
      <c r="B8" s="2"/>
      <c r="C8" s="74" t="s">
        <v>20</v>
      </c>
      <c r="D8" s="104">
        <f t="shared" ref="D8:F8" si="0">SUM(D7)</f>
        <v>75000</v>
      </c>
      <c r="E8" s="10"/>
      <c r="F8" s="104">
        <f t="shared" si="0"/>
        <v>9150</v>
      </c>
      <c r="G8" s="104">
        <f t="shared" ref="G8" si="1">SUM(G7)</f>
        <v>15000</v>
      </c>
      <c r="H8" s="104">
        <f t="shared" ref="H8" si="2">SUM(H7)</f>
        <v>5000</v>
      </c>
      <c r="I8" s="104">
        <f t="shared" ref="I8:K8" si="3">SUM(I7)</f>
        <v>1000</v>
      </c>
      <c r="J8" s="104">
        <f t="shared" si="3"/>
        <v>1000</v>
      </c>
      <c r="K8" s="104">
        <f t="shared" si="3"/>
        <v>22000</v>
      </c>
      <c r="L8" s="104">
        <f>SUM(L7)</f>
        <v>200</v>
      </c>
      <c r="M8" s="10"/>
      <c r="N8" s="104">
        <f t="shared" ref="N8:T8" si="4">SUM(N7)</f>
        <v>200</v>
      </c>
      <c r="O8" s="10"/>
      <c r="P8" s="104">
        <f t="shared" si="4"/>
        <v>300</v>
      </c>
      <c r="Q8" s="10"/>
      <c r="R8" s="104">
        <f t="shared" si="4"/>
        <v>25000</v>
      </c>
      <c r="S8" s="10"/>
      <c r="T8" s="104">
        <f t="shared" si="4"/>
        <v>800</v>
      </c>
      <c r="U8" s="10"/>
      <c r="V8" s="104">
        <f>SUM(V7)</f>
        <v>9000</v>
      </c>
      <c r="W8" s="104">
        <f>SUM(W7)</f>
        <v>640</v>
      </c>
      <c r="X8" s="104">
        <f>SUM(X7)</f>
        <v>1470</v>
      </c>
      <c r="Y8" s="104">
        <f t="shared" ref="Y8:Z8" si="5">SUM(Y7)</f>
        <v>117000</v>
      </c>
      <c r="Z8" s="104">
        <f t="shared" si="5"/>
        <v>2000</v>
      </c>
      <c r="AA8" s="104">
        <f>SUM(AA7)</f>
        <v>25000</v>
      </c>
      <c r="AB8" s="104">
        <f t="shared" ref="AB8" si="6">SUM(AB7)</f>
        <v>10000</v>
      </c>
      <c r="AC8" s="104">
        <f t="shared" ref="AC8" si="7">SUM(AC7)</f>
        <v>500</v>
      </c>
      <c r="AD8" s="104">
        <f>SUM(AD7)</f>
        <v>0</v>
      </c>
      <c r="AE8" s="104">
        <f t="shared" ref="AE8" si="8">SUM(AE7)</f>
        <v>1000</v>
      </c>
      <c r="AF8" s="104">
        <f t="shared" ref="AF8" si="9">SUM(AF7)</f>
        <v>15000</v>
      </c>
      <c r="AG8" s="104">
        <f>SUM(AG7)</f>
        <v>1500</v>
      </c>
      <c r="AH8" s="104">
        <f t="shared" ref="AH8" si="10">SUM(AH7)</f>
        <v>4500</v>
      </c>
      <c r="AI8" s="104">
        <f t="shared" ref="AI8" si="11">SUM(AI7)</f>
        <v>500</v>
      </c>
      <c r="AJ8" s="104">
        <f>SUM(AJ7)</f>
        <v>0</v>
      </c>
      <c r="AK8" s="104">
        <f t="shared" ref="AK8:AU8" si="12">SUM(AK7)</f>
        <v>612180</v>
      </c>
      <c r="AL8" s="104">
        <f t="shared" si="12"/>
        <v>1500</v>
      </c>
      <c r="AM8" s="104">
        <f t="shared" si="12"/>
        <v>1000</v>
      </c>
      <c r="AN8" s="104">
        <f t="shared" si="12"/>
        <v>0</v>
      </c>
      <c r="AO8" s="104">
        <f t="shared" si="12"/>
        <v>0</v>
      </c>
      <c r="AP8" s="104">
        <f t="shared" si="12"/>
        <v>0</v>
      </c>
      <c r="AQ8" s="104">
        <f t="shared" si="12"/>
        <v>0</v>
      </c>
      <c r="AR8" s="104">
        <f t="shared" si="12"/>
        <v>0</v>
      </c>
      <c r="AS8" s="104">
        <f t="shared" si="12"/>
        <v>0</v>
      </c>
      <c r="AT8" s="104">
        <f t="shared" si="12"/>
        <v>0</v>
      </c>
      <c r="AU8" s="104">
        <f t="shared" si="12"/>
        <v>0</v>
      </c>
      <c r="AV8" s="106">
        <f>SUM(D8:J8,L8:AU8)</f>
        <v>935440</v>
      </c>
      <c r="AW8" s="33"/>
    </row>
    <row r="9" spans="1:54" ht="18" x14ac:dyDescent="0.35">
      <c r="A9" s="33"/>
      <c r="B9" s="70"/>
      <c r="C9" s="75"/>
      <c r="D9" s="71">
        <v>1</v>
      </c>
      <c r="E9" s="71">
        <v>2</v>
      </c>
      <c r="F9" s="71">
        <v>3</v>
      </c>
      <c r="G9" s="71"/>
      <c r="H9" s="71"/>
      <c r="I9" s="71"/>
      <c r="J9" s="71"/>
      <c r="K9" s="71">
        <v>4</v>
      </c>
      <c r="L9" s="71">
        <v>5</v>
      </c>
      <c r="M9" s="71">
        <v>6</v>
      </c>
      <c r="N9" s="71">
        <v>7</v>
      </c>
      <c r="O9" s="71">
        <v>8</v>
      </c>
      <c r="P9" s="71">
        <v>9</v>
      </c>
      <c r="Q9" s="71">
        <v>10</v>
      </c>
      <c r="R9" s="71">
        <v>11</v>
      </c>
      <c r="S9" s="71">
        <v>12</v>
      </c>
      <c r="T9" s="71">
        <v>13</v>
      </c>
      <c r="U9" s="71">
        <v>14</v>
      </c>
      <c r="V9" s="245">
        <v>15</v>
      </c>
      <c r="W9" s="245">
        <v>16</v>
      </c>
      <c r="X9" s="245">
        <v>17</v>
      </c>
      <c r="Y9" s="245">
        <v>18</v>
      </c>
      <c r="Z9" s="245">
        <v>19</v>
      </c>
      <c r="AA9" s="245">
        <v>20</v>
      </c>
      <c r="AB9" s="245">
        <v>21</v>
      </c>
      <c r="AC9" s="245">
        <v>22</v>
      </c>
      <c r="AD9" s="245">
        <v>23</v>
      </c>
      <c r="AE9" s="245">
        <v>24</v>
      </c>
      <c r="AF9" s="245">
        <v>25</v>
      </c>
      <c r="AG9" s="245">
        <v>26</v>
      </c>
      <c r="AH9" s="245">
        <v>27</v>
      </c>
      <c r="AI9" s="245">
        <v>28</v>
      </c>
      <c r="AJ9" s="245">
        <v>29</v>
      </c>
      <c r="AK9" s="245">
        <v>30</v>
      </c>
      <c r="AL9" s="245"/>
      <c r="AM9" s="245"/>
      <c r="AN9" s="245"/>
      <c r="AO9" s="245"/>
      <c r="AP9" s="245"/>
      <c r="AQ9" s="245"/>
      <c r="AR9" s="245"/>
      <c r="AS9" s="245"/>
      <c r="AT9" s="245"/>
      <c r="AU9" s="245"/>
      <c r="AV9" s="72"/>
      <c r="AW9" s="33"/>
    </row>
    <row r="10" spans="1:54" ht="26.4" customHeight="1" x14ac:dyDescent="0.3">
      <c r="A10" s="33"/>
      <c r="B10" s="242">
        <v>1</v>
      </c>
      <c r="C10" s="102" t="s">
        <v>56</v>
      </c>
      <c r="D10" s="100"/>
      <c r="E10" s="100">
        <v>25000</v>
      </c>
      <c r="F10" s="84"/>
      <c r="G10" s="84"/>
      <c r="H10" s="84"/>
      <c r="I10" s="84"/>
      <c r="J10" s="84"/>
      <c r="K10" s="84"/>
      <c r="L10" s="100"/>
      <c r="M10" s="100">
        <v>200</v>
      </c>
      <c r="N10" s="100"/>
      <c r="O10" s="100">
        <v>200</v>
      </c>
      <c r="P10" s="100"/>
      <c r="Q10" s="100">
        <v>300</v>
      </c>
      <c r="R10" s="100"/>
      <c r="S10" s="100">
        <v>5000</v>
      </c>
      <c r="T10" s="100"/>
      <c r="U10" s="100">
        <v>200</v>
      </c>
      <c r="V10" s="100"/>
      <c r="W10" s="101">
        <v>640</v>
      </c>
      <c r="X10" s="100">
        <v>114</v>
      </c>
      <c r="Y10" s="100"/>
      <c r="Z10" s="100"/>
      <c r="AA10" s="100"/>
      <c r="AB10" s="100"/>
      <c r="AC10" s="100"/>
      <c r="AD10" s="100"/>
      <c r="AE10" s="100"/>
      <c r="AF10" s="100"/>
      <c r="AG10" s="100"/>
      <c r="AH10" s="100"/>
      <c r="AI10" s="100"/>
      <c r="AJ10" s="100">
        <v>500</v>
      </c>
      <c r="AK10" s="100"/>
      <c r="AL10" s="100"/>
      <c r="AM10" s="100"/>
      <c r="AN10" s="100">
        <v>1000</v>
      </c>
      <c r="AO10" s="100"/>
      <c r="AP10" s="100"/>
      <c r="AQ10" s="100"/>
      <c r="AR10" s="100"/>
      <c r="AS10" s="100"/>
      <c r="AT10" s="100"/>
      <c r="AU10" s="100"/>
      <c r="AV10" s="105">
        <f>SUM(D10:J10,L10:AU10)</f>
        <v>33154</v>
      </c>
      <c r="AW10" s="33"/>
    </row>
    <row r="11" spans="1:54" ht="26.4" customHeight="1" x14ac:dyDescent="0.3">
      <c r="A11" s="33"/>
      <c r="B11" s="242">
        <v>2</v>
      </c>
      <c r="C11" s="102" t="s">
        <v>38</v>
      </c>
      <c r="D11" s="100"/>
      <c r="E11" s="100">
        <v>10000</v>
      </c>
      <c r="F11" s="84"/>
      <c r="G11" s="84"/>
      <c r="H11" s="84"/>
      <c r="I11" s="84"/>
      <c r="J11" s="84"/>
      <c r="K11" s="84"/>
      <c r="L11" s="100"/>
      <c r="M11" s="100">
        <v>200</v>
      </c>
      <c r="N11" s="100"/>
      <c r="O11" s="100">
        <v>200</v>
      </c>
      <c r="P11" s="100"/>
      <c r="Q11" s="100">
        <v>300</v>
      </c>
      <c r="R11" s="100"/>
      <c r="S11" s="100">
        <v>5000</v>
      </c>
      <c r="T11" s="100"/>
      <c r="U11" s="100">
        <v>400</v>
      </c>
      <c r="V11" s="100"/>
      <c r="W11" s="101">
        <v>640</v>
      </c>
      <c r="X11" s="100">
        <v>39</v>
      </c>
      <c r="Y11" s="100"/>
      <c r="Z11" s="100"/>
      <c r="AA11" s="100"/>
      <c r="AB11" s="100"/>
      <c r="AC11" s="100"/>
      <c r="AD11" s="100"/>
      <c r="AE11" s="100"/>
      <c r="AF11" s="100"/>
      <c r="AG11" s="100"/>
      <c r="AH11" s="100"/>
      <c r="AI11" s="100"/>
      <c r="AJ11" s="100">
        <v>500</v>
      </c>
      <c r="AK11" s="100"/>
      <c r="AL11" s="100"/>
      <c r="AM11" s="100"/>
      <c r="AN11" s="100">
        <v>1000</v>
      </c>
      <c r="AO11" s="100"/>
      <c r="AP11" s="100"/>
      <c r="AQ11" s="100"/>
      <c r="AR11" s="100"/>
      <c r="AS11" s="100"/>
      <c r="AT11" s="100"/>
      <c r="AU11" s="100"/>
      <c r="AV11" s="105">
        <f t="shared" ref="AV11:AV26" si="13">SUM(D11:J11,L11:AU11)</f>
        <v>18279</v>
      </c>
      <c r="AW11" s="33"/>
    </row>
    <row r="12" spans="1:54" ht="26.4" customHeight="1" x14ac:dyDescent="0.3">
      <c r="A12" s="33"/>
      <c r="B12" s="242">
        <v>3</v>
      </c>
      <c r="C12" s="102" t="s">
        <v>39</v>
      </c>
      <c r="D12" s="100"/>
      <c r="E12" s="100">
        <v>10000</v>
      </c>
      <c r="F12" s="84"/>
      <c r="G12" s="84"/>
      <c r="H12" s="84"/>
      <c r="I12" s="84"/>
      <c r="J12" s="84"/>
      <c r="K12" s="84"/>
      <c r="L12" s="100"/>
      <c r="M12" s="100">
        <v>200</v>
      </c>
      <c r="N12" s="100"/>
      <c r="O12" s="100">
        <v>200</v>
      </c>
      <c r="P12" s="100"/>
      <c r="Q12" s="100">
        <v>300</v>
      </c>
      <c r="R12" s="100"/>
      <c r="S12" s="100">
        <v>5000</v>
      </c>
      <c r="T12" s="100"/>
      <c r="U12" s="100">
        <v>400</v>
      </c>
      <c r="V12" s="100"/>
      <c r="W12" s="101">
        <v>640</v>
      </c>
      <c r="X12" s="100">
        <v>81</v>
      </c>
      <c r="Y12" s="100"/>
      <c r="Z12" s="100"/>
      <c r="AA12" s="100"/>
      <c r="AB12" s="100"/>
      <c r="AC12" s="100"/>
      <c r="AD12" s="100"/>
      <c r="AE12" s="100"/>
      <c r="AF12" s="100"/>
      <c r="AG12" s="100"/>
      <c r="AH12" s="100"/>
      <c r="AI12" s="100"/>
      <c r="AJ12" s="100">
        <v>500</v>
      </c>
      <c r="AK12" s="100"/>
      <c r="AL12" s="100"/>
      <c r="AM12" s="100"/>
      <c r="AN12" s="100">
        <v>1000</v>
      </c>
      <c r="AO12" s="100"/>
      <c r="AP12" s="100"/>
      <c r="AQ12" s="100"/>
      <c r="AR12" s="100"/>
      <c r="AS12" s="100"/>
      <c r="AT12" s="100"/>
      <c r="AU12" s="100"/>
      <c r="AV12" s="105">
        <f t="shared" si="13"/>
        <v>18321</v>
      </c>
      <c r="AW12" s="33"/>
    </row>
    <row r="13" spans="1:54" ht="26.4" customHeight="1" x14ac:dyDescent="0.3">
      <c r="A13" s="33"/>
      <c r="B13" s="242">
        <v>4</v>
      </c>
      <c r="C13" s="102" t="s">
        <v>51</v>
      </c>
      <c r="D13" s="100"/>
      <c r="E13" s="100">
        <v>25000</v>
      </c>
      <c r="F13" s="84"/>
      <c r="G13" s="84"/>
      <c r="H13" s="84"/>
      <c r="I13" s="84"/>
      <c r="J13" s="84"/>
      <c r="K13" s="84"/>
      <c r="L13" s="100"/>
      <c r="M13" s="100">
        <v>200</v>
      </c>
      <c r="N13" s="100"/>
      <c r="O13" s="100">
        <v>200</v>
      </c>
      <c r="P13" s="100"/>
      <c r="Q13" s="100">
        <v>300</v>
      </c>
      <c r="R13" s="100"/>
      <c r="S13" s="100">
        <v>5000</v>
      </c>
      <c r="T13" s="100"/>
      <c r="U13" s="100">
        <v>400</v>
      </c>
      <c r="V13" s="100"/>
      <c r="W13" s="101">
        <v>640</v>
      </c>
      <c r="X13" s="100">
        <v>96</v>
      </c>
      <c r="Y13" s="100"/>
      <c r="Z13" s="100"/>
      <c r="AA13" s="100"/>
      <c r="AB13" s="100"/>
      <c r="AC13" s="100"/>
      <c r="AD13" s="100"/>
      <c r="AE13" s="100"/>
      <c r="AF13" s="100"/>
      <c r="AG13" s="100"/>
      <c r="AH13" s="100"/>
      <c r="AI13" s="100"/>
      <c r="AJ13" s="100">
        <v>500</v>
      </c>
      <c r="AK13" s="100"/>
      <c r="AL13" s="100"/>
      <c r="AM13" s="100"/>
      <c r="AN13" s="100">
        <v>1000</v>
      </c>
      <c r="AO13" s="100"/>
      <c r="AP13" s="100"/>
      <c r="AQ13" s="100"/>
      <c r="AR13" s="100"/>
      <c r="AS13" s="100"/>
      <c r="AT13" s="100"/>
      <c r="AU13" s="100"/>
      <c r="AV13" s="105">
        <f t="shared" si="13"/>
        <v>33336</v>
      </c>
      <c r="AW13" s="33"/>
    </row>
    <row r="14" spans="1:54" ht="26.4" customHeight="1" x14ac:dyDescent="0.3">
      <c r="A14" s="33"/>
      <c r="B14" s="242">
        <v>5</v>
      </c>
      <c r="C14" s="102" t="s">
        <v>57</v>
      </c>
      <c r="D14" s="100"/>
      <c r="E14" s="100">
        <v>10000</v>
      </c>
      <c r="F14" s="84"/>
      <c r="G14" s="84"/>
      <c r="H14" s="84"/>
      <c r="I14" s="84"/>
      <c r="J14" s="84"/>
      <c r="K14" s="84"/>
      <c r="L14" s="100"/>
      <c r="M14" s="100">
        <v>200</v>
      </c>
      <c r="N14" s="100"/>
      <c r="O14" s="100">
        <v>200</v>
      </c>
      <c r="P14" s="100"/>
      <c r="Q14" s="100">
        <v>300</v>
      </c>
      <c r="R14" s="100"/>
      <c r="S14" s="100">
        <v>5000</v>
      </c>
      <c r="T14" s="100"/>
      <c r="U14" s="100">
        <v>400</v>
      </c>
      <c r="V14" s="100"/>
      <c r="W14" s="101">
        <v>640</v>
      </c>
      <c r="X14" s="100">
        <v>39</v>
      </c>
      <c r="Y14" s="100"/>
      <c r="Z14" s="100"/>
      <c r="AA14" s="100"/>
      <c r="AB14" s="100"/>
      <c r="AC14" s="100"/>
      <c r="AD14" s="100"/>
      <c r="AE14" s="100"/>
      <c r="AF14" s="100"/>
      <c r="AG14" s="100"/>
      <c r="AH14" s="100"/>
      <c r="AI14" s="100"/>
      <c r="AJ14" s="100">
        <v>500</v>
      </c>
      <c r="AK14" s="100"/>
      <c r="AL14" s="100"/>
      <c r="AM14" s="100"/>
      <c r="AN14" s="100">
        <v>1000</v>
      </c>
      <c r="AO14" s="100"/>
      <c r="AP14" s="100"/>
      <c r="AQ14" s="100"/>
      <c r="AR14" s="100"/>
      <c r="AS14" s="100"/>
      <c r="AT14" s="100"/>
      <c r="AU14" s="100"/>
      <c r="AV14" s="105">
        <f t="shared" si="13"/>
        <v>18279</v>
      </c>
      <c r="AW14" s="33"/>
    </row>
    <row r="15" spans="1:54" ht="26.4" customHeight="1" x14ac:dyDescent="0.3">
      <c r="A15" s="33"/>
      <c r="B15" s="242">
        <v>6</v>
      </c>
      <c r="C15" s="102" t="s">
        <v>41</v>
      </c>
      <c r="D15" s="100"/>
      <c r="E15" s="100">
        <v>10000</v>
      </c>
      <c r="F15" s="84"/>
      <c r="G15" s="84"/>
      <c r="H15" s="84"/>
      <c r="I15" s="84"/>
      <c r="J15" s="84"/>
      <c r="K15" s="84"/>
      <c r="L15" s="100"/>
      <c r="M15" s="100">
        <v>200</v>
      </c>
      <c r="N15" s="100"/>
      <c r="O15" s="100">
        <v>200</v>
      </c>
      <c r="P15" s="100"/>
      <c r="Q15" s="100">
        <v>300</v>
      </c>
      <c r="R15" s="100"/>
      <c r="S15" s="100">
        <v>5000</v>
      </c>
      <c r="T15" s="100"/>
      <c r="U15" s="100">
        <v>400</v>
      </c>
      <c r="V15" s="100"/>
      <c r="W15" s="101">
        <v>640</v>
      </c>
      <c r="X15" s="100">
        <v>45</v>
      </c>
      <c r="Y15" s="100"/>
      <c r="Z15" s="100"/>
      <c r="AA15" s="100"/>
      <c r="AB15" s="100"/>
      <c r="AC15" s="100"/>
      <c r="AD15" s="100"/>
      <c r="AE15" s="100"/>
      <c r="AF15" s="100"/>
      <c r="AG15" s="100"/>
      <c r="AH15" s="100"/>
      <c r="AI15" s="100"/>
      <c r="AJ15" s="100">
        <v>500</v>
      </c>
      <c r="AK15" s="100"/>
      <c r="AL15" s="100"/>
      <c r="AM15" s="100"/>
      <c r="AN15" s="100">
        <v>1000</v>
      </c>
      <c r="AO15" s="100"/>
      <c r="AP15" s="100"/>
      <c r="AQ15" s="100"/>
      <c r="AR15" s="100"/>
      <c r="AS15" s="100"/>
      <c r="AT15" s="100"/>
      <c r="AU15" s="100"/>
      <c r="AV15" s="105">
        <f t="shared" si="13"/>
        <v>18285</v>
      </c>
      <c r="AW15" s="33"/>
    </row>
    <row r="16" spans="1:54" ht="26.4" customHeight="1" x14ac:dyDescent="0.3">
      <c r="A16" s="33"/>
      <c r="B16" s="242">
        <v>7</v>
      </c>
      <c r="C16" s="102" t="s">
        <v>120</v>
      </c>
      <c r="D16" s="100"/>
      <c r="E16" s="100">
        <v>25000</v>
      </c>
      <c r="F16" s="84"/>
      <c r="G16" s="84"/>
      <c r="H16" s="84"/>
      <c r="I16" s="84"/>
      <c r="J16" s="84"/>
      <c r="K16" s="84"/>
      <c r="L16" s="100"/>
      <c r="M16" s="100">
        <v>200</v>
      </c>
      <c r="N16" s="100"/>
      <c r="O16" s="100">
        <v>200</v>
      </c>
      <c r="P16" s="100"/>
      <c r="Q16" s="100">
        <v>300</v>
      </c>
      <c r="R16" s="100"/>
      <c r="S16" s="100">
        <v>9000</v>
      </c>
      <c r="T16" s="100"/>
      <c r="U16" s="100">
        <v>400</v>
      </c>
      <c r="V16" s="100"/>
      <c r="W16" s="101">
        <v>640</v>
      </c>
      <c r="X16" s="100">
        <v>195</v>
      </c>
      <c r="Y16" s="100"/>
      <c r="Z16" s="100"/>
      <c r="AA16" s="100"/>
      <c r="AB16" s="100"/>
      <c r="AC16" s="100"/>
      <c r="AD16" s="100">
        <v>500</v>
      </c>
      <c r="AE16" s="100"/>
      <c r="AF16" s="100"/>
      <c r="AG16" s="100"/>
      <c r="AH16" s="100"/>
      <c r="AI16" s="100"/>
      <c r="AJ16" s="100">
        <v>500</v>
      </c>
      <c r="AK16" s="100"/>
      <c r="AL16" s="100"/>
      <c r="AM16" s="100"/>
      <c r="AN16" s="100">
        <v>1000</v>
      </c>
      <c r="AO16" s="100"/>
      <c r="AP16" s="100"/>
      <c r="AQ16" s="100"/>
      <c r="AR16" s="100"/>
      <c r="AS16" s="100"/>
      <c r="AT16" s="100"/>
      <c r="AU16" s="100"/>
      <c r="AV16" s="105">
        <f t="shared" si="13"/>
        <v>37935</v>
      </c>
      <c r="AW16" s="33"/>
    </row>
    <row r="17" spans="1:49" ht="26.4" customHeight="1" x14ac:dyDescent="0.3">
      <c r="A17" s="33"/>
      <c r="B17" s="242">
        <v>8</v>
      </c>
      <c r="C17" s="102" t="s">
        <v>42</v>
      </c>
      <c r="D17" s="100"/>
      <c r="E17" s="100">
        <v>25000</v>
      </c>
      <c r="F17" s="84"/>
      <c r="G17" s="84"/>
      <c r="H17" s="84"/>
      <c r="I17" s="84"/>
      <c r="J17" s="84"/>
      <c r="K17" s="84"/>
      <c r="L17" s="100"/>
      <c r="M17" s="100">
        <v>200</v>
      </c>
      <c r="N17" s="100"/>
      <c r="O17" s="100">
        <v>200</v>
      </c>
      <c r="P17" s="100"/>
      <c r="Q17" s="100">
        <v>300</v>
      </c>
      <c r="R17" s="100"/>
      <c r="S17" s="100">
        <v>9000</v>
      </c>
      <c r="T17" s="100"/>
      <c r="U17" s="100">
        <v>600</v>
      </c>
      <c r="V17" s="100"/>
      <c r="W17" s="101">
        <v>640</v>
      </c>
      <c r="X17" s="100">
        <v>267</v>
      </c>
      <c r="Y17" s="100"/>
      <c r="Z17" s="100"/>
      <c r="AA17" s="100"/>
      <c r="AB17" s="100"/>
      <c r="AC17" s="100"/>
      <c r="AD17" s="100">
        <v>500</v>
      </c>
      <c r="AE17" s="100"/>
      <c r="AF17" s="100"/>
      <c r="AG17" s="100"/>
      <c r="AH17" s="100"/>
      <c r="AI17" s="100"/>
      <c r="AJ17" s="100">
        <v>500</v>
      </c>
      <c r="AK17" s="100"/>
      <c r="AL17" s="100"/>
      <c r="AM17" s="100"/>
      <c r="AN17" s="100">
        <v>1000</v>
      </c>
      <c r="AO17" s="100"/>
      <c r="AP17" s="100"/>
      <c r="AQ17" s="100"/>
      <c r="AR17" s="100"/>
      <c r="AS17" s="100"/>
      <c r="AT17" s="100"/>
      <c r="AU17" s="100"/>
      <c r="AV17" s="105">
        <f t="shared" si="13"/>
        <v>38207</v>
      </c>
      <c r="AW17" s="33"/>
    </row>
    <row r="18" spans="1:49" ht="26.4" customHeight="1" x14ac:dyDescent="0.3">
      <c r="A18" s="33"/>
      <c r="B18" s="242">
        <v>9</v>
      </c>
      <c r="C18" s="102" t="s">
        <v>43</v>
      </c>
      <c r="D18" s="100"/>
      <c r="E18" s="100">
        <v>50000</v>
      </c>
      <c r="F18" s="84"/>
      <c r="G18" s="84"/>
      <c r="H18" s="84"/>
      <c r="I18" s="84"/>
      <c r="J18" s="84"/>
      <c r="K18" s="84"/>
      <c r="L18" s="100"/>
      <c r="M18" s="100">
        <v>200</v>
      </c>
      <c r="N18" s="100"/>
      <c r="O18" s="100">
        <v>200</v>
      </c>
      <c r="P18" s="100"/>
      <c r="Q18" s="100">
        <v>300</v>
      </c>
      <c r="R18" s="100"/>
      <c r="S18" s="100">
        <v>9000</v>
      </c>
      <c r="T18" s="100"/>
      <c r="U18" s="100">
        <v>800</v>
      </c>
      <c r="V18" s="100"/>
      <c r="W18" s="101">
        <v>640</v>
      </c>
      <c r="X18" s="100">
        <v>555</v>
      </c>
      <c r="Y18" s="100"/>
      <c r="Z18" s="100"/>
      <c r="AA18" s="100"/>
      <c r="AB18" s="100"/>
      <c r="AC18" s="100"/>
      <c r="AD18" s="100">
        <v>500</v>
      </c>
      <c r="AE18" s="100"/>
      <c r="AF18" s="100"/>
      <c r="AG18" s="100"/>
      <c r="AH18" s="100"/>
      <c r="AI18" s="100"/>
      <c r="AJ18" s="100">
        <v>500</v>
      </c>
      <c r="AK18" s="100"/>
      <c r="AL18" s="100"/>
      <c r="AM18" s="100"/>
      <c r="AN18" s="100">
        <v>1000</v>
      </c>
      <c r="AO18" s="100"/>
      <c r="AP18" s="100"/>
      <c r="AQ18" s="100"/>
      <c r="AR18" s="100"/>
      <c r="AS18" s="100"/>
      <c r="AT18" s="100"/>
      <c r="AU18" s="100"/>
      <c r="AV18" s="105">
        <f t="shared" si="13"/>
        <v>63695</v>
      </c>
      <c r="AW18" s="33"/>
    </row>
    <row r="19" spans="1:49" ht="26.4" customHeight="1" x14ac:dyDescent="0.3">
      <c r="A19" s="33"/>
      <c r="B19" s="242">
        <v>10</v>
      </c>
      <c r="C19" s="102" t="s">
        <v>58</v>
      </c>
      <c r="D19" s="100"/>
      <c r="E19" s="100">
        <v>25000</v>
      </c>
      <c r="F19" s="84"/>
      <c r="G19" s="84"/>
      <c r="H19" s="84"/>
      <c r="I19" s="84"/>
      <c r="J19" s="84"/>
      <c r="K19" s="84"/>
      <c r="L19" s="100"/>
      <c r="M19" s="100">
        <v>200</v>
      </c>
      <c r="N19" s="100"/>
      <c r="O19" s="100">
        <v>200</v>
      </c>
      <c r="P19" s="100"/>
      <c r="Q19" s="100">
        <v>300</v>
      </c>
      <c r="R19" s="100"/>
      <c r="S19" s="100">
        <v>9000</v>
      </c>
      <c r="T19" s="100"/>
      <c r="U19" s="100">
        <v>400</v>
      </c>
      <c r="V19" s="100"/>
      <c r="W19" s="101">
        <v>640</v>
      </c>
      <c r="X19" s="100">
        <v>261</v>
      </c>
      <c r="Y19" s="100"/>
      <c r="Z19" s="100"/>
      <c r="AA19" s="100"/>
      <c r="AB19" s="100"/>
      <c r="AC19" s="100"/>
      <c r="AD19" s="100">
        <v>500</v>
      </c>
      <c r="AE19" s="100"/>
      <c r="AF19" s="100"/>
      <c r="AG19" s="100"/>
      <c r="AH19" s="100"/>
      <c r="AI19" s="100"/>
      <c r="AJ19" s="100">
        <v>500</v>
      </c>
      <c r="AK19" s="100"/>
      <c r="AL19" s="100"/>
      <c r="AM19" s="100"/>
      <c r="AN19" s="100">
        <v>1000</v>
      </c>
      <c r="AO19" s="100"/>
      <c r="AP19" s="100"/>
      <c r="AQ19" s="100"/>
      <c r="AR19" s="100"/>
      <c r="AS19" s="100"/>
      <c r="AT19" s="100"/>
      <c r="AU19" s="100"/>
      <c r="AV19" s="105">
        <f t="shared" si="13"/>
        <v>38001</v>
      </c>
      <c r="AW19" s="33"/>
    </row>
    <row r="20" spans="1:49" ht="26.4" customHeight="1" x14ac:dyDescent="0.3">
      <c r="A20" s="33"/>
      <c r="B20" s="242"/>
      <c r="C20" s="102"/>
      <c r="D20" s="100"/>
      <c r="E20" s="100"/>
      <c r="F20" s="84"/>
      <c r="G20" s="84"/>
      <c r="H20" s="84"/>
      <c r="I20" s="84"/>
      <c r="J20" s="84"/>
      <c r="K20" s="84"/>
      <c r="L20" s="100"/>
      <c r="M20" s="100"/>
      <c r="N20" s="100"/>
      <c r="O20" s="100"/>
      <c r="P20" s="100"/>
      <c r="Q20" s="100"/>
      <c r="R20" s="100"/>
      <c r="S20" s="100"/>
      <c r="T20" s="100"/>
      <c r="U20" s="100"/>
      <c r="V20" s="100"/>
      <c r="W20" s="101"/>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5">
        <f t="shared" si="13"/>
        <v>0</v>
      </c>
      <c r="AW20" s="33"/>
    </row>
    <row r="21" spans="1:49" ht="26.4" customHeight="1" x14ac:dyDescent="0.3">
      <c r="A21" s="33"/>
      <c r="B21" s="242"/>
      <c r="C21" s="102"/>
      <c r="D21" s="100"/>
      <c r="E21" s="100"/>
      <c r="F21" s="84"/>
      <c r="G21" s="84"/>
      <c r="H21" s="84"/>
      <c r="I21" s="84"/>
      <c r="J21" s="84"/>
      <c r="K21" s="84"/>
      <c r="L21" s="100"/>
      <c r="M21" s="100"/>
      <c r="N21" s="100"/>
      <c r="O21" s="100"/>
      <c r="P21" s="100"/>
      <c r="Q21" s="100"/>
      <c r="R21" s="100"/>
      <c r="S21" s="100"/>
      <c r="T21" s="100"/>
      <c r="U21" s="100"/>
      <c r="V21" s="100"/>
      <c r="W21" s="101"/>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5">
        <f t="shared" si="13"/>
        <v>0</v>
      </c>
      <c r="AW21" s="33"/>
    </row>
    <row r="22" spans="1:49" ht="26.4" customHeight="1" x14ac:dyDescent="0.3">
      <c r="A22" s="33"/>
      <c r="B22" s="242"/>
      <c r="C22" s="102"/>
      <c r="D22" s="100"/>
      <c r="E22" s="100"/>
      <c r="F22" s="84"/>
      <c r="G22" s="84"/>
      <c r="H22" s="84"/>
      <c r="I22" s="84"/>
      <c r="J22" s="84"/>
      <c r="K22" s="84"/>
      <c r="L22" s="100"/>
      <c r="M22" s="100"/>
      <c r="N22" s="100"/>
      <c r="O22" s="100"/>
      <c r="P22" s="100"/>
      <c r="Q22" s="100"/>
      <c r="R22" s="100"/>
      <c r="S22" s="100"/>
      <c r="T22" s="100"/>
      <c r="U22" s="100"/>
      <c r="V22" s="100"/>
      <c r="W22" s="101"/>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5">
        <f t="shared" si="13"/>
        <v>0</v>
      </c>
      <c r="AW22" s="33"/>
    </row>
    <row r="23" spans="1:49" ht="26.4" customHeight="1" x14ac:dyDescent="0.3">
      <c r="A23" s="33"/>
      <c r="B23" s="242"/>
      <c r="C23" s="102"/>
      <c r="D23" s="100"/>
      <c r="E23" s="100"/>
      <c r="F23" s="84"/>
      <c r="G23" s="84"/>
      <c r="H23" s="84"/>
      <c r="I23" s="84"/>
      <c r="J23" s="84"/>
      <c r="K23" s="84"/>
      <c r="L23" s="100"/>
      <c r="M23" s="100"/>
      <c r="N23" s="100"/>
      <c r="O23" s="100"/>
      <c r="P23" s="100"/>
      <c r="Q23" s="100"/>
      <c r="R23" s="100"/>
      <c r="S23" s="100"/>
      <c r="T23" s="100"/>
      <c r="U23" s="100"/>
      <c r="V23" s="100"/>
      <c r="W23" s="101"/>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5">
        <f t="shared" si="13"/>
        <v>0</v>
      </c>
      <c r="AW23" s="33"/>
    </row>
    <row r="24" spans="1:49" ht="26.4" customHeight="1" x14ac:dyDescent="0.3">
      <c r="A24" s="33"/>
      <c r="B24" s="242"/>
      <c r="C24" s="102"/>
      <c r="D24" s="100"/>
      <c r="E24" s="100"/>
      <c r="F24" s="84"/>
      <c r="G24" s="84"/>
      <c r="H24" s="84"/>
      <c r="I24" s="84"/>
      <c r="J24" s="84"/>
      <c r="K24" s="84"/>
      <c r="L24" s="100"/>
      <c r="M24" s="100"/>
      <c r="N24" s="100"/>
      <c r="O24" s="100"/>
      <c r="P24" s="100"/>
      <c r="Q24" s="100"/>
      <c r="R24" s="100"/>
      <c r="S24" s="100"/>
      <c r="T24" s="100"/>
      <c r="U24" s="100"/>
      <c r="V24" s="100"/>
      <c r="W24" s="101"/>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5">
        <f t="shared" si="13"/>
        <v>0</v>
      </c>
      <c r="AW24" s="33"/>
    </row>
    <row r="25" spans="1:49" ht="18" x14ac:dyDescent="0.35">
      <c r="A25" s="33"/>
      <c r="B25" s="6"/>
      <c r="C25" s="8" t="s">
        <v>21</v>
      </c>
      <c r="D25" s="92">
        <f>SUM(D10:D24)</f>
        <v>0</v>
      </c>
      <c r="E25" s="92">
        <f t="shared" ref="E25:K25" si="14">SUM(E10:E24)</f>
        <v>215000</v>
      </c>
      <c r="F25" s="92">
        <f t="shared" si="14"/>
        <v>0</v>
      </c>
      <c r="G25" s="92">
        <f t="shared" si="14"/>
        <v>0</v>
      </c>
      <c r="H25" s="92">
        <f t="shared" si="14"/>
        <v>0</v>
      </c>
      <c r="I25" s="92">
        <f t="shared" si="14"/>
        <v>0</v>
      </c>
      <c r="J25" s="92">
        <f t="shared" si="14"/>
        <v>0</v>
      </c>
      <c r="K25" s="92">
        <f t="shared" si="14"/>
        <v>0</v>
      </c>
      <c r="L25" s="92">
        <f>SUM(L10:L24)</f>
        <v>0</v>
      </c>
      <c r="M25" s="92">
        <f t="shared" ref="M25" si="15">SUM(M10:M24)</f>
        <v>2000</v>
      </c>
      <c r="N25" s="92">
        <f t="shared" ref="N25" si="16">SUM(N10:N24)</f>
        <v>0</v>
      </c>
      <c r="O25" s="92">
        <f t="shared" ref="O25" si="17">SUM(O10:O24)</f>
        <v>2000</v>
      </c>
      <c r="P25" s="92">
        <f t="shared" ref="P25" si="18">SUM(P10:P24)</f>
        <v>0</v>
      </c>
      <c r="Q25" s="92">
        <f t="shared" ref="Q25" si="19">SUM(Q10:Q24)</f>
        <v>3000</v>
      </c>
      <c r="R25" s="92">
        <f t="shared" ref="R25" si="20">SUM(R10:R24)</f>
        <v>0</v>
      </c>
      <c r="S25" s="92">
        <f>SUM(S10:S24)</f>
        <v>66000</v>
      </c>
      <c r="T25" s="92">
        <f t="shared" ref="T25" si="21">SUM(T10:T24)</f>
        <v>0</v>
      </c>
      <c r="U25" s="92">
        <f t="shared" ref="U25" si="22">SUM(U10:U24)</f>
        <v>4400</v>
      </c>
      <c r="V25" s="92">
        <f t="shared" ref="V25" si="23">SUM(V10:V24)</f>
        <v>0</v>
      </c>
      <c r="W25" s="92">
        <f t="shared" ref="W25" si="24">SUM(W10:W24)</f>
        <v>6400</v>
      </c>
      <c r="X25" s="92">
        <f t="shared" ref="X25" si="25">SUM(X10:X24)</f>
        <v>1692</v>
      </c>
      <c r="Y25" s="92">
        <f t="shared" ref="Y25" si="26">SUM(Y10:Y24)</f>
        <v>0</v>
      </c>
      <c r="Z25" s="92">
        <f t="shared" ref="Z25" si="27">SUM(Z10:Z24)</f>
        <v>0</v>
      </c>
      <c r="AA25" s="92">
        <f>SUM(AA10:AA24)</f>
        <v>0</v>
      </c>
      <c r="AB25" s="92">
        <f t="shared" ref="AB25:AU25" si="28">SUM(AB10:AB24)</f>
        <v>0</v>
      </c>
      <c r="AC25" s="92">
        <f t="shared" si="28"/>
        <v>0</v>
      </c>
      <c r="AD25" s="92">
        <f t="shared" si="28"/>
        <v>2000</v>
      </c>
      <c r="AE25" s="92">
        <f t="shared" si="28"/>
        <v>0</v>
      </c>
      <c r="AF25" s="92">
        <f t="shared" si="28"/>
        <v>0</v>
      </c>
      <c r="AG25" s="92">
        <f t="shared" si="28"/>
        <v>0</v>
      </c>
      <c r="AH25" s="92">
        <f t="shared" si="28"/>
        <v>0</v>
      </c>
      <c r="AI25" s="92">
        <f t="shared" si="28"/>
        <v>0</v>
      </c>
      <c r="AJ25" s="92">
        <f t="shared" si="28"/>
        <v>5000</v>
      </c>
      <c r="AK25" s="92">
        <f t="shared" si="28"/>
        <v>0</v>
      </c>
      <c r="AL25" s="92">
        <f t="shared" si="28"/>
        <v>0</v>
      </c>
      <c r="AM25" s="92">
        <f t="shared" si="28"/>
        <v>0</v>
      </c>
      <c r="AN25" s="92">
        <f t="shared" si="28"/>
        <v>10000</v>
      </c>
      <c r="AO25" s="92">
        <f t="shared" si="28"/>
        <v>0</v>
      </c>
      <c r="AP25" s="92">
        <f t="shared" si="28"/>
        <v>0</v>
      </c>
      <c r="AQ25" s="92">
        <f t="shared" si="28"/>
        <v>0</v>
      </c>
      <c r="AR25" s="92">
        <f t="shared" si="28"/>
        <v>0</v>
      </c>
      <c r="AS25" s="92">
        <f t="shared" si="28"/>
        <v>0</v>
      </c>
      <c r="AT25" s="92">
        <f t="shared" si="28"/>
        <v>0</v>
      </c>
      <c r="AU25" s="92">
        <f t="shared" si="28"/>
        <v>0</v>
      </c>
      <c r="AV25" s="105">
        <f t="shared" si="13"/>
        <v>317492</v>
      </c>
      <c r="AW25" s="33"/>
    </row>
    <row r="26" spans="1:49" ht="18" x14ac:dyDescent="0.35">
      <c r="A26" s="33"/>
      <c r="B26" s="6"/>
      <c r="C26" s="8" t="s">
        <v>86</v>
      </c>
      <c r="D26" s="92">
        <f>SUM(D8,D25)</f>
        <v>75000</v>
      </c>
      <c r="E26" s="92">
        <f t="shared" ref="E26:H26" si="29">SUM(E8,E25)</f>
        <v>215000</v>
      </c>
      <c r="F26" s="92">
        <f t="shared" si="29"/>
        <v>9150</v>
      </c>
      <c r="G26" s="92">
        <f t="shared" si="29"/>
        <v>15000</v>
      </c>
      <c r="H26" s="92">
        <f t="shared" si="29"/>
        <v>5000</v>
      </c>
      <c r="I26" s="92">
        <f t="shared" ref="I26" si="30">SUM(I8,I25)</f>
        <v>1000</v>
      </c>
      <c r="J26" s="92">
        <f t="shared" ref="J26" si="31">SUM(J8,J25)</f>
        <v>1000</v>
      </c>
      <c r="K26" s="92">
        <f t="shared" ref="K26" si="32">SUM(K8,K25)</f>
        <v>22000</v>
      </c>
      <c r="L26" s="92">
        <f t="shared" ref="L26" si="33">SUM(L8,L25)</f>
        <v>200</v>
      </c>
      <c r="M26" s="92">
        <f t="shared" ref="M26" si="34">SUM(M8,M25)</f>
        <v>2000</v>
      </c>
      <c r="N26" s="92">
        <f t="shared" ref="N26" si="35">SUM(N8,N25)</f>
        <v>200</v>
      </c>
      <c r="O26" s="92">
        <f t="shared" ref="O26" si="36">SUM(O8,O25)</f>
        <v>2000</v>
      </c>
      <c r="P26" s="92">
        <f t="shared" ref="P26" si="37">SUM(P8,P25)</f>
        <v>300</v>
      </c>
      <c r="Q26" s="92">
        <f t="shared" ref="Q26" si="38">SUM(Q8,Q25)</f>
        <v>3000</v>
      </c>
      <c r="R26" s="92">
        <f t="shared" ref="R26" si="39">SUM(R8,R25)</f>
        <v>25000</v>
      </c>
      <c r="S26" s="92">
        <f t="shared" ref="S26" si="40">SUM(S8,S25)</f>
        <v>66000</v>
      </c>
      <c r="T26" s="92">
        <f t="shared" ref="T26" si="41">SUM(T8,T25)</f>
        <v>800</v>
      </c>
      <c r="U26" s="92">
        <f t="shared" ref="U26" si="42">SUM(U8,U25)</f>
        <v>4400</v>
      </c>
      <c r="V26" s="92">
        <f>SUM(V8,V25)</f>
        <v>9000</v>
      </c>
      <c r="W26" s="92">
        <f>SUM(W8,W25)</f>
        <v>7040</v>
      </c>
      <c r="X26" s="92">
        <f>SUM(X8,X25)</f>
        <v>3162</v>
      </c>
      <c r="Y26" s="92">
        <f t="shared" ref="Y26:AU26" si="43">SUM(Y8,Y25)</f>
        <v>117000</v>
      </c>
      <c r="Z26" s="92">
        <f t="shared" si="43"/>
        <v>2000</v>
      </c>
      <c r="AA26" s="92">
        <f t="shared" si="43"/>
        <v>25000</v>
      </c>
      <c r="AB26" s="92">
        <f t="shared" si="43"/>
        <v>10000</v>
      </c>
      <c r="AC26" s="92">
        <f t="shared" si="43"/>
        <v>500</v>
      </c>
      <c r="AD26" s="92">
        <f t="shared" si="43"/>
        <v>2000</v>
      </c>
      <c r="AE26" s="92">
        <f t="shared" si="43"/>
        <v>1000</v>
      </c>
      <c r="AF26" s="92">
        <f t="shared" si="43"/>
        <v>15000</v>
      </c>
      <c r="AG26" s="92">
        <f t="shared" si="43"/>
        <v>1500</v>
      </c>
      <c r="AH26" s="92">
        <f t="shared" si="43"/>
        <v>4500</v>
      </c>
      <c r="AI26" s="92">
        <f t="shared" si="43"/>
        <v>500</v>
      </c>
      <c r="AJ26" s="92">
        <f t="shared" si="43"/>
        <v>5000</v>
      </c>
      <c r="AK26" s="92">
        <f t="shared" si="43"/>
        <v>612180</v>
      </c>
      <c r="AL26" s="92">
        <f t="shared" si="43"/>
        <v>1500</v>
      </c>
      <c r="AM26" s="92">
        <f t="shared" si="43"/>
        <v>1000</v>
      </c>
      <c r="AN26" s="92">
        <f t="shared" si="43"/>
        <v>10000</v>
      </c>
      <c r="AO26" s="92">
        <f t="shared" si="43"/>
        <v>0</v>
      </c>
      <c r="AP26" s="92">
        <f t="shared" si="43"/>
        <v>0</v>
      </c>
      <c r="AQ26" s="92">
        <f t="shared" si="43"/>
        <v>0</v>
      </c>
      <c r="AR26" s="92">
        <f t="shared" si="43"/>
        <v>0</v>
      </c>
      <c r="AS26" s="92">
        <f t="shared" si="43"/>
        <v>0</v>
      </c>
      <c r="AT26" s="92">
        <f t="shared" si="43"/>
        <v>0</v>
      </c>
      <c r="AU26" s="92">
        <f t="shared" si="43"/>
        <v>0</v>
      </c>
      <c r="AV26" s="105">
        <f t="shared" si="13"/>
        <v>1252932</v>
      </c>
      <c r="AW26" s="33"/>
    </row>
    <row r="27" spans="1:49" x14ac:dyDescent="0.3">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row>
  </sheetData>
  <sheetProtection password="CE88" sheet="1" objects="1" scenarios="1" formatCells="0" formatColumns="0" formatRows="0"/>
  <mergeCells count="8">
    <mergeCell ref="AZ4:BB6"/>
    <mergeCell ref="B2:AV2"/>
    <mergeCell ref="B3:AV3"/>
    <mergeCell ref="G5:K5"/>
    <mergeCell ref="AV5:AV6"/>
    <mergeCell ref="C5:C6"/>
    <mergeCell ref="B5:B6"/>
    <mergeCell ref="C4:H4"/>
  </mergeCells>
  <dataValidations count="2">
    <dataValidation type="list" allowBlank="1" showInputMessage="1" showErrorMessage="1" sqref="C10:C24 C7">
      <formula1>SCHOOLNAME</formula1>
    </dataValidation>
    <dataValidation type="list" allowBlank="1" showInputMessage="1" showErrorMessage="1" sqref="D5:AU5">
      <formula1>मद_नाम</formula1>
    </dataValidation>
  </dataValidations>
  <pageMargins left="0.23622047244094491" right="0.23622047244094491" top="0.74803149606299213" bottom="0.74803149606299213" header="0.31496062992125984" footer="0.31496062992125984"/>
  <pageSetup paperSize="5" scale="38" fitToHeight="0" orientation="landscape" blackAndWhite="1"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0"/>
  <sheetViews>
    <sheetView topLeftCell="D4" workbookViewId="0">
      <selection activeCell="X13" sqref="X13"/>
    </sheetView>
  </sheetViews>
  <sheetFormatPr defaultRowHeight="14.4" x14ac:dyDescent="0.3"/>
  <cols>
    <col min="1" max="1" width="3" customWidth="1"/>
    <col min="2" max="2" width="4.6640625" customWidth="1"/>
    <col min="3" max="3" width="45.44140625" customWidth="1"/>
    <col min="4" max="4" width="11.109375" customWidth="1"/>
    <col min="5" max="10" width="10.109375" customWidth="1"/>
    <col min="12" max="12" width="10.109375" customWidth="1"/>
    <col min="17" max="17" width="10.5546875" bestFit="1" customWidth="1"/>
    <col min="19" max="19" width="10.6640625" customWidth="1"/>
    <col min="20" max="20" width="10.77734375" customWidth="1"/>
  </cols>
  <sheetData>
    <row r="2" spans="1:21" ht="18" x14ac:dyDescent="0.35">
      <c r="B2" s="319" t="s">
        <v>22</v>
      </c>
      <c r="C2" s="319"/>
      <c r="D2" s="319"/>
      <c r="E2" s="319"/>
      <c r="F2" s="319"/>
      <c r="G2" s="319"/>
      <c r="H2" s="319"/>
      <c r="I2" s="319"/>
      <c r="J2" s="319"/>
      <c r="K2" s="319"/>
      <c r="L2" s="319"/>
      <c r="M2" s="319"/>
      <c r="N2" s="319"/>
      <c r="O2" s="319"/>
      <c r="P2" s="319"/>
    </row>
    <row r="3" spans="1:21" x14ac:dyDescent="0.3">
      <c r="C3" s="1"/>
      <c r="D3" s="1"/>
      <c r="E3" s="1"/>
      <c r="F3" s="1"/>
      <c r="G3" s="1"/>
      <c r="H3" s="1"/>
      <c r="I3" s="1"/>
      <c r="J3" s="1"/>
    </row>
    <row r="4" spans="1:21" s="13" customFormat="1" ht="28.8" customHeight="1" x14ac:dyDescent="0.3">
      <c r="B4" s="320" t="s">
        <v>11</v>
      </c>
      <c r="C4" s="322" t="s">
        <v>10</v>
      </c>
      <c r="D4" s="324" t="s">
        <v>23</v>
      </c>
      <c r="E4" s="324" t="s">
        <v>25</v>
      </c>
      <c r="F4" s="326" t="s">
        <v>26</v>
      </c>
      <c r="G4" s="327"/>
      <c r="H4" s="327"/>
      <c r="I4" s="327"/>
      <c r="J4" s="328"/>
      <c r="K4" s="324" t="s">
        <v>12</v>
      </c>
      <c r="L4" s="324" t="s">
        <v>16</v>
      </c>
      <c r="M4" s="324" t="s">
        <v>13</v>
      </c>
      <c r="N4" s="324" t="s">
        <v>14</v>
      </c>
      <c r="O4" s="329" t="s">
        <v>15</v>
      </c>
      <c r="P4" s="329"/>
      <c r="Q4" s="318" t="s">
        <v>32</v>
      </c>
      <c r="R4" s="330" t="s">
        <v>33</v>
      </c>
      <c r="S4" s="330" t="s">
        <v>34</v>
      </c>
      <c r="T4" s="330" t="s">
        <v>35</v>
      </c>
      <c r="U4" s="318" t="s">
        <v>36</v>
      </c>
    </row>
    <row r="5" spans="1:21" ht="26.4" customHeight="1" x14ac:dyDescent="0.3">
      <c r="B5" s="321"/>
      <c r="C5" s="323"/>
      <c r="D5" s="325"/>
      <c r="E5" s="325"/>
      <c r="F5" s="14" t="s">
        <v>27</v>
      </c>
      <c r="G5" s="14" t="s">
        <v>28</v>
      </c>
      <c r="H5" s="14" t="s">
        <v>29</v>
      </c>
      <c r="I5" s="14" t="s">
        <v>30</v>
      </c>
      <c r="J5" s="14" t="s">
        <v>31</v>
      </c>
      <c r="K5" s="325"/>
      <c r="L5" s="325"/>
      <c r="M5" s="325"/>
      <c r="N5" s="325"/>
      <c r="O5" s="11" t="s">
        <v>18</v>
      </c>
      <c r="P5" s="12" t="s">
        <v>19</v>
      </c>
      <c r="Q5" s="318"/>
      <c r="R5" s="330"/>
      <c r="S5" s="330"/>
      <c r="T5" s="330"/>
      <c r="U5" s="318"/>
    </row>
    <row r="6" spans="1:21" ht="18" x14ac:dyDescent="0.35">
      <c r="B6" s="2">
        <v>1</v>
      </c>
      <c r="C6" s="5" t="s">
        <v>17</v>
      </c>
      <c r="D6" s="7">
        <v>75000</v>
      </c>
      <c r="E6" s="7">
        <v>9150</v>
      </c>
      <c r="F6" s="7">
        <v>15000</v>
      </c>
      <c r="G6" s="7">
        <v>5000</v>
      </c>
      <c r="H6" s="7">
        <v>1000</v>
      </c>
      <c r="I6" s="7">
        <v>1000</v>
      </c>
      <c r="J6" s="7">
        <f>SUM(F6:I6)</f>
        <v>22000</v>
      </c>
      <c r="K6" s="7">
        <v>200</v>
      </c>
      <c r="L6" s="7">
        <v>200</v>
      </c>
      <c r="M6" s="7">
        <v>300</v>
      </c>
      <c r="N6" s="7">
        <v>25000</v>
      </c>
      <c r="O6" s="7">
        <v>4</v>
      </c>
      <c r="P6" s="7">
        <v>800</v>
      </c>
      <c r="Q6" s="15">
        <f>SUM(D6:I6,K6:N6,P6)</f>
        <v>132650</v>
      </c>
      <c r="R6" s="18">
        <v>9000</v>
      </c>
      <c r="S6" s="18">
        <v>640</v>
      </c>
      <c r="T6" s="18">
        <v>1470</v>
      </c>
      <c r="U6" s="26">
        <f>SUM(Q6,R6:T6)</f>
        <v>143760</v>
      </c>
    </row>
    <row r="7" spans="1:21" ht="18" x14ac:dyDescent="0.35">
      <c r="B7" s="2"/>
      <c r="C7" s="9" t="s">
        <v>20</v>
      </c>
      <c r="D7" s="10">
        <f t="shared" ref="D7:J7" si="0">SUM(D6)</f>
        <v>75000</v>
      </c>
      <c r="E7" s="10">
        <f t="shared" si="0"/>
        <v>9150</v>
      </c>
      <c r="F7" s="10">
        <f t="shared" si="0"/>
        <v>15000</v>
      </c>
      <c r="G7" s="10">
        <f t="shared" si="0"/>
        <v>5000</v>
      </c>
      <c r="H7" s="10">
        <f t="shared" si="0"/>
        <v>1000</v>
      </c>
      <c r="I7" s="10">
        <f t="shared" si="0"/>
        <v>1000</v>
      </c>
      <c r="J7" s="10">
        <f t="shared" si="0"/>
        <v>22000</v>
      </c>
      <c r="K7" s="10">
        <f>SUM(K6)</f>
        <v>200</v>
      </c>
      <c r="L7" s="10">
        <f t="shared" ref="L7:T7" si="1">SUM(L6)</f>
        <v>200</v>
      </c>
      <c r="M7" s="10">
        <f t="shared" si="1"/>
        <v>300</v>
      </c>
      <c r="N7" s="10">
        <f t="shared" si="1"/>
        <v>25000</v>
      </c>
      <c r="O7" s="10">
        <f t="shared" si="1"/>
        <v>4</v>
      </c>
      <c r="P7" s="10">
        <f t="shared" si="1"/>
        <v>800</v>
      </c>
      <c r="Q7" s="16">
        <f t="shared" ref="Q7:Q20" si="2">SUM(D7:I7,K7:N7,P7)</f>
        <v>132650</v>
      </c>
      <c r="R7" s="10">
        <f t="shared" si="1"/>
        <v>9000</v>
      </c>
      <c r="S7" s="10">
        <f t="shared" si="1"/>
        <v>640</v>
      </c>
      <c r="T7" s="10">
        <f t="shared" si="1"/>
        <v>1470</v>
      </c>
      <c r="U7" s="26">
        <f>SUM(Q7,R7:T7)</f>
        <v>143760</v>
      </c>
    </row>
    <row r="8" spans="1:21" ht="18" x14ac:dyDescent="0.35">
      <c r="A8" s="19"/>
      <c r="B8" s="20"/>
      <c r="C8" s="21"/>
      <c r="D8" s="22"/>
      <c r="E8" s="22"/>
      <c r="F8" s="22"/>
      <c r="G8" s="22"/>
      <c r="H8" s="22"/>
      <c r="I8" s="22"/>
      <c r="J8" s="22"/>
      <c r="K8" s="22"/>
      <c r="L8" s="22"/>
      <c r="M8" s="22"/>
      <c r="N8" s="22"/>
      <c r="O8" s="22"/>
      <c r="P8" s="22"/>
      <c r="Q8" s="23"/>
      <c r="R8" s="24"/>
      <c r="S8" s="24"/>
      <c r="T8" s="24"/>
      <c r="U8" s="24"/>
    </row>
    <row r="9" spans="1:21" ht="26.4" customHeight="1" x14ac:dyDescent="0.35">
      <c r="B9" s="4">
        <v>1</v>
      </c>
      <c r="C9" s="5" t="s">
        <v>0</v>
      </c>
      <c r="D9" s="7">
        <v>25000</v>
      </c>
      <c r="E9" s="5"/>
      <c r="F9" s="5"/>
      <c r="G9" s="5"/>
      <c r="H9" s="5"/>
      <c r="I9" s="5"/>
      <c r="J9" s="5"/>
      <c r="K9" s="7">
        <v>200</v>
      </c>
      <c r="L9" s="7">
        <v>200</v>
      </c>
      <c r="M9" s="7">
        <v>300</v>
      </c>
      <c r="N9" s="7">
        <v>5000</v>
      </c>
      <c r="O9" s="7">
        <v>1</v>
      </c>
      <c r="P9" s="7">
        <v>200</v>
      </c>
      <c r="Q9" s="16">
        <f t="shared" si="2"/>
        <v>30900</v>
      </c>
      <c r="R9" s="6"/>
      <c r="S9" s="18">
        <v>640</v>
      </c>
      <c r="T9" s="6">
        <v>114</v>
      </c>
      <c r="U9" s="26">
        <f>SUM(Q9,R9:T9)</f>
        <v>31654</v>
      </c>
    </row>
    <row r="10" spans="1:21" ht="26.4" customHeight="1" x14ac:dyDescent="0.35">
      <c r="B10" s="4">
        <v>2</v>
      </c>
      <c r="C10" s="5" t="s">
        <v>1</v>
      </c>
      <c r="D10" s="7">
        <v>10000</v>
      </c>
      <c r="E10" s="5"/>
      <c r="F10" s="5"/>
      <c r="G10" s="5"/>
      <c r="H10" s="5"/>
      <c r="I10" s="5"/>
      <c r="J10" s="5"/>
      <c r="K10" s="7">
        <v>200</v>
      </c>
      <c r="L10" s="7">
        <v>200</v>
      </c>
      <c r="M10" s="7">
        <v>300</v>
      </c>
      <c r="N10" s="7">
        <v>5000</v>
      </c>
      <c r="O10" s="7">
        <v>2</v>
      </c>
      <c r="P10" s="7">
        <v>400</v>
      </c>
      <c r="Q10" s="16">
        <f t="shared" si="2"/>
        <v>16100</v>
      </c>
      <c r="R10" s="6"/>
      <c r="S10" s="18">
        <v>640</v>
      </c>
      <c r="T10" s="6">
        <v>39</v>
      </c>
      <c r="U10" s="26">
        <f t="shared" ref="U10:U18" si="3">SUM(Q10,R10:T10)</f>
        <v>16779</v>
      </c>
    </row>
    <row r="11" spans="1:21" ht="26.4" customHeight="1" x14ac:dyDescent="0.35">
      <c r="B11" s="4">
        <v>3</v>
      </c>
      <c r="C11" s="5" t="s">
        <v>2</v>
      </c>
      <c r="D11" s="7">
        <v>10000</v>
      </c>
      <c r="E11" s="5"/>
      <c r="F11" s="5"/>
      <c r="G11" s="5"/>
      <c r="H11" s="5"/>
      <c r="I11" s="5"/>
      <c r="J11" s="5"/>
      <c r="K11" s="7">
        <v>200</v>
      </c>
      <c r="L11" s="7">
        <v>200</v>
      </c>
      <c r="M11" s="7">
        <v>300</v>
      </c>
      <c r="N11" s="7">
        <v>5000</v>
      </c>
      <c r="O11" s="7">
        <v>2</v>
      </c>
      <c r="P11" s="7">
        <v>400</v>
      </c>
      <c r="Q11" s="16">
        <f t="shared" si="2"/>
        <v>16100</v>
      </c>
      <c r="R11" s="6"/>
      <c r="S11" s="18">
        <v>640</v>
      </c>
      <c r="T11" s="6">
        <v>81</v>
      </c>
      <c r="U11" s="26">
        <f t="shared" si="3"/>
        <v>16821</v>
      </c>
    </row>
    <row r="12" spans="1:21" ht="26.4" customHeight="1" x14ac:dyDescent="0.35">
      <c r="B12" s="4">
        <v>4</v>
      </c>
      <c r="C12" s="5" t="s">
        <v>3</v>
      </c>
      <c r="D12" s="7">
        <v>25000</v>
      </c>
      <c r="E12" s="5"/>
      <c r="F12" s="5"/>
      <c r="G12" s="5"/>
      <c r="H12" s="5"/>
      <c r="I12" s="5"/>
      <c r="J12" s="5"/>
      <c r="K12" s="7">
        <v>200</v>
      </c>
      <c r="L12" s="7">
        <v>200</v>
      </c>
      <c r="M12" s="7">
        <v>300</v>
      </c>
      <c r="N12" s="7">
        <v>5000</v>
      </c>
      <c r="O12" s="7">
        <v>2</v>
      </c>
      <c r="P12" s="7">
        <v>400</v>
      </c>
      <c r="Q12" s="16">
        <f t="shared" si="2"/>
        <v>31100</v>
      </c>
      <c r="R12" s="6"/>
      <c r="S12" s="18">
        <v>640</v>
      </c>
      <c r="T12" s="6">
        <v>96</v>
      </c>
      <c r="U12" s="26">
        <f t="shared" si="3"/>
        <v>31836</v>
      </c>
    </row>
    <row r="13" spans="1:21" ht="26.4" customHeight="1" x14ac:dyDescent="0.35">
      <c r="B13" s="4">
        <v>5</v>
      </c>
      <c r="C13" s="5" t="s">
        <v>4</v>
      </c>
      <c r="D13" s="7">
        <v>10000</v>
      </c>
      <c r="E13" s="5"/>
      <c r="F13" s="5"/>
      <c r="G13" s="5"/>
      <c r="H13" s="5"/>
      <c r="I13" s="5"/>
      <c r="J13" s="5"/>
      <c r="K13" s="7">
        <v>200</v>
      </c>
      <c r="L13" s="7">
        <v>200</v>
      </c>
      <c r="M13" s="7">
        <v>300</v>
      </c>
      <c r="N13" s="7">
        <v>5000</v>
      </c>
      <c r="O13" s="7">
        <v>2</v>
      </c>
      <c r="P13" s="7">
        <v>400</v>
      </c>
      <c r="Q13" s="16">
        <f t="shared" si="2"/>
        <v>16100</v>
      </c>
      <c r="R13" s="6"/>
      <c r="S13" s="18">
        <v>640</v>
      </c>
      <c r="T13" s="6">
        <v>39</v>
      </c>
      <c r="U13" s="26">
        <f t="shared" si="3"/>
        <v>16779</v>
      </c>
    </row>
    <row r="14" spans="1:21" ht="26.4" customHeight="1" x14ac:dyDescent="0.35">
      <c r="B14" s="4">
        <v>6</v>
      </c>
      <c r="C14" s="5" t="s">
        <v>5</v>
      </c>
      <c r="D14" s="7">
        <v>10000</v>
      </c>
      <c r="E14" s="5"/>
      <c r="F14" s="5"/>
      <c r="G14" s="5"/>
      <c r="H14" s="5"/>
      <c r="I14" s="5"/>
      <c r="J14" s="5"/>
      <c r="K14" s="7">
        <v>200</v>
      </c>
      <c r="L14" s="7">
        <v>200</v>
      </c>
      <c r="M14" s="7">
        <v>300</v>
      </c>
      <c r="N14" s="7">
        <v>5000</v>
      </c>
      <c r="O14" s="7">
        <v>2</v>
      </c>
      <c r="P14" s="7">
        <v>400</v>
      </c>
      <c r="Q14" s="16">
        <f t="shared" si="2"/>
        <v>16100</v>
      </c>
      <c r="R14" s="6"/>
      <c r="S14" s="18">
        <v>640</v>
      </c>
      <c r="T14" s="6">
        <v>45</v>
      </c>
      <c r="U14" s="26">
        <f t="shared" si="3"/>
        <v>16785</v>
      </c>
    </row>
    <row r="15" spans="1:21" ht="26.4" customHeight="1" x14ac:dyDescent="0.35">
      <c r="B15" s="4">
        <v>7</v>
      </c>
      <c r="C15" s="5" t="s">
        <v>6</v>
      </c>
      <c r="D15" s="7">
        <v>25000</v>
      </c>
      <c r="E15" s="5"/>
      <c r="F15" s="5"/>
      <c r="G15" s="5"/>
      <c r="H15" s="5"/>
      <c r="I15" s="5"/>
      <c r="J15" s="5"/>
      <c r="K15" s="7">
        <v>200</v>
      </c>
      <c r="L15" s="7">
        <v>200</v>
      </c>
      <c r="M15" s="7">
        <v>300</v>
      </c>
      <c r="N15" s="7">
        <v>9000</v>
      </c>
      <c r="O15" s="7">
        <v>2</v>
      </c>
      <c r="P15" s="7">
        <v>400</v>
      </c>
      <c r="Q15" s="16">
        <f t="shared" si="2"/>
        <v>35100</v>
      </c>
      <c r="R15" s="6"/>
      <c r="S15" s="18">
        <v>640</v>
      </c>
      <c r="T15" s="6">
        <v>195</v>
      </c>
      <c r="U15" s="26">
        <f t="shared" si="3"/>
        <v>35935</v>
      </c>
    </row>
    <row r="16" spans="1:21" ht="26.4" customHeight="1" x14ac:dyDescent="0.35">
      <c r="B16" s="4">
        <v>8</v>
      </c>
      <c r="C16" s="5" t="s">
        <v>7</v>
      </c>
      <c r="D16" s="7">
        <v>25000</v>
      </c>
      <c r="E16" s="5"/>
      <c r="F16" s="5"/>
      <c r="G16" s="5"/>
      <c r="H16" s="5"/>
      <c r="I16" s="5"/>
      <c r="J16" s="5"/>
      <c r="K16" s="7">
        <v>200</v>
      </c>
      <c r="L16" s="7">
        <v>200</v>
      </c>
      <c r="M16" s="7">
        <v>300</v>
      </c>
      <c r="N16" s="7">
        <v>9000</v>
      </c>
      <c r="O16" s="7">
        <v>3</v>
      </c>
      <c r="P16" s="7">
        <v>600</v>
      </c>
      <c r="Q16" s="16">
        <f t="shared" si="2"/>
        <v>35300</v>
      </c>
      <c r="R16" s="6"/>
      <c r="S16" s="18">
        <v>640</v>
      </c>
      <c r="T16" s="6">
        <v>267</v>
      </c>
      <c r="U16" s="26">
        <f t="shared" si="3"/>
        <v>36207</v>
      </c>
    </row>
    <row r="17" spans="2:21" ht="26.4" customHeight="1" x14ac:dyDescent="0.35">
      <c r="B17" s="4">
        <v>9</v>
      </c>
      <c r="C17" s="5" t="s">
        <v>8</v>
      </c>
      <c r="D17" s="7">
        <v>50000</v>
      </c>
      <c r="E17" s="5"/>
      <c r="F17" s="5"/>
      <c r="G17" s="5"/>
      <c r="H17" s="5"/>
      <c r="I17" s="5"/>
      <c r="J17" s="5"/>
      <c r="K17" s="7">
        <v>200</v>
      </c>
      <c r="L17" s="7">
        <v>200</v>
      </c>
      <c r="M17" s="7">
        <v>300</v>
      </c>
      <c r="N17" s="7">
        <v>9000</v>
      </c>
      <c r="O17" s="7">
        <v>4</v>
      </c>
      <c r="P17" s="7">
        <v>800</v>
      </c>
      <c r="Q17" s="16">
        <f t="shared" si="2"/>
        <v>60500</v>
      </c>
      <c r="R17" s="6"/>
      <c r="S17" s="18">
        <v>640</v>
      </c>
      <c r="T17" s="6">
        <v>555</v>
      </c>
      <c r="U17" s="26">
        <f t="shared" si="3"/>
        <v>61695</v>
      </c>
    </row>
    <row r="18" spans="2:21" ht="26.4" customHeight="1" x14ac:dyDescent="0.35">
      <c r="B18" s="4">
        <v>10</v>
      </c>
      <c r="C18" s="5" t="s">
        <v>9</v>
      </c>
      <c r="D18" s="7">
        <v>25000</v>
      </c>
      <c r="E18" s="5"/>
      <c r="F18" s="5"/>
      <c r="G18" s="5"/>
      <c r="H18" s="5"/>
      <c r="I18" s="5"/>
      <c r="J18" s="5"/>
      <c r="K18" s="7">
        <v>200</v>
      </c>
      <c r="L18" s="7">
        <v>200</v>
      </c>
      <c r="M18" s="7">
        <v>300</v>
      </c>
      <c r="N18" s="7">
        <v>9000</v>
      </c>
      <c r="O18" s="7">
        <v>2</v>
      </c>
      <c r="P18" s="7">
        <v>400</v>
      </c>
      <c r="Q18" s="16">
        <f t="shared" si="2"/>
        <v>35100</v>
      </c>
      <c r="R18" s="6"/>
      <c r="S18" s="18">
        <v>640</v>
      </c>
      <c r="T18" s="6">
        <v>261</v>
      </c>
      <c r="U18" s="26">
        <f t="shared" si="3"/>
        <v>36001</v>
      </c>
    </row>
    <row r="19" spans="2:21" ht="18" x14ac:dyDescent="0.35">
      <c r="B19" s="6"/>
      <c r="C19" s="8" t="s">
        <v>21</v>
      </c>
      <c r="D19" s="2">
        <f t="shared" ref="D19:J19" si="4">SUM(D9:D18)</f>
        <v>215000</v>
      </c>
      <c r="E19" s="2">
        <f t="shared" si="4"/>
        <v>0</v>
      </c>
      <c r="F19" s="2">
        <f t="shared" si="4"/>
        <v>0</v>
      </c>
      <c r="G19" s="2">
        <f t="shared" si="4"/>
        <v>0</v>
      </c>
      <c r="H19" s="2">
        <f t="shared" si="4"/>
        <v>0</v>
      </c>
      <c r="I19" s="2">
        <f t="shared" si="4"/>
        <v>0</v>
      </c>
      <c r="J19" s="2">
        <f t="shared" si="4"/>
        <v>0</v>
      </c>
      <c r="K19" s="2">
        <f>SUM(K9:K18)</f>
        <v>2000</v>
      </c>
      <c r="L19" s="2">
        <f t="shared" ref="L19:U19" si="5">SUM(L9:L18)</f>
        <v>2000</v>
      </c>
      <c r="M19" s="2">
        <f t="shared" si="5"/>
        <v>3000</v>
      </c>
      <c r="N19" s="2">
        <f t="shared" si="5"/>
        <v>66000</v>
      </c>
      <c r="O19" s="2">
        <f t="shared" si="5"/>
        <v>22</v>
      </c>
      <c r="P19" s="2">
        <f t="shared" si="5"/>
        <v>4400</v>
      </c>
      <c r="Q19" s="16">
        <f t="shared" si="2"/>
        <v>292400</v>
      </c>
      <c r="R19" s="16">
        <f t="shared" si="5"/>
        <v>0</v>
      </c>
      <c r="S19" s="16">
        <f t="shared" si="5"/>
        <v>6400</v>
      </c>
      <c r="T19" s="16">
        <f t="shared" si="5"/>
        <v>1692</v>
      </c>
      <c r="U19" s="16">
        <f t="shared" si="5"/>
        <v>300492</v>
      </c>
    </row>
    <row r="20" spans="2:21" ht="18" x14ac:dyDescent="0.35">
      <c r="B20" s="6"/>
      <c r="C20" s="8" t="s">
        <v>24</v>
      </c>
      <c r="D20" s="2">
        <f>SUM(D7,D19)</f>
        <v>290000</v>
      </c>
      <c r="E20" s="2">
        <f t="shared" ref="E20:M20" si="6">SUM(E7,E19)</f>
        <v>9150</v>
      </c>
      <c r="F20" s="2">
        <f t="shared" si="6"/>
        <v>15000</v>
      </c>
      <c r="G20" s="2">
        <f t="shared" si="6"/>
        <v>5000</v>
      </c>
      <c r="H20" s="2">
        <f t="shared" si="6"/>
        <v>1000</v>
      </c>
      <c r="I20" s="2">
        <f t="shared" si="6"/>
        <v>1000</v>
      </c>
      <c r="J20" s="2">
        <f t="shared" si="6"/>
        <v>22000</v>
      </c>
      <c r="K20" s="2">
        <f t="shared" si="6"/>
        <v>2200</v>
      </c>
      <c r="L20" s="2">
        <f t="shared" si="6"/>
        <v>2200</v>
      </c>
      <c r="M20" s="2">
        <f t="shared" si="6"/>
        <v>3300</v>
      </c>
      <c r="N20" s="2">
        <f>SUM(N7,N19)</f>
        <v>91000</v>
      </c>
      <c r="O20" s="2">
        <f t="shared" ref="O20:T20" si="7">SUM(O7,O19)</f>
        <v>26</v>
      </c>
      <c r="P20" s="2">
        <f t="shared" si="7"/>
        <v>5200</v>
      </c>
      <c r="Q20" s="16">
        <f t="shared" si="2"/>
        <v>425050</v>
      </c>
      <c r="R20" s="2">
        <f t="shared" si="7"/>
        <v>9000</v>
      </c>
      <c r="S20" s="2">
        <f t="shared" si="7"/>
        <v>7040</v>
      </c>
      <c r="T20" s="2">
        <f t="shared" si="7"/>
        <v>3162</v>
      </c>
      <c r="U20" s="16">
        <f>SUM(Q20,R20:T20)</f>
        <v>444252</v>
      </c>
    </row>
  </sheetData>
  <mergeCells count="16">
    <mergeCell ref="U4:U5"/>
    <mergeCell ref="B2:P2"/>
    <mergeCell ref="B4:B5"/>
    <mergeCell ref="C4:C5"/>
    <mergeCell ref="D4:D5"/>
    <mergeCell ref="E4:E5"/>
    <mergeCell ref="F4:J4"/>
    <mergeCell ref="K4:K5"/>
    <mergeCell ref="L4:L5"/>
    <mergeCell ref="M4:M5"/>
    <mergeCell ref="N4:N5"/>
    <mergeCell ref="O4:P4"/>
    <mergeCell ref="Q4:Q5"/>
    <mergeCell ref="R4:R5"/>
    <mergeCell ref="S4:S5"/>
    <mergeCell ref="T4:T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35"/>
  <sheetViews>
    <sheetView showGridLines="0" topLeftCell="Q9" zoomScaleNormal="100" workbookViewId="0">
      <selection activeCell="AA25" sqref="AA25"/>
    </sheetView>
  </sheetViews>
  <sheetFormatPr defaultRowHeight="14.4" x14ac:dyDescent="0.3"/>
  <cols>
    <col min="1" max="1" width="8" customWidth="1"/>
    <col min="2" max="2" width="30.6640625" customWidth="1"/>
    <col min="3" max="3" width="8.109375" customWidth="1"/>
    <col min="4" max="4" width="7.33203125" customWidth="1"/>
    <col min="5" max="6" width="7" customWidth="1"/>
    <col min="7" max="7" width="6.88671875" customWidth="1"/>
    <col min="8" max="8" width="6.44140625" customWidth="1"/>
    <col min="9" max="9" width="7.88671875" customWidth="1"/>
    <col min="10" max="10" width="7.33203125" customWidth="1"/>
    <col min="11" max="11" width="7" customWidth="1"/>
    <col min="12" max="12" width="7.44140625" customWidth="1"/>
    <col min="13" max="13" width="8" customWidth="1"/>
    <col min="14" max="14" width="7.33203125" customWidth="1"/>
    <col min="15" max="15" width="7.88671875" customWidth="1"/>
    <col min="16" max="16" width="6.5546875" customWidth="1"/>
    <col min="17" max="17" width="7.109375" customWidth="1"/>
    <col min="18" max="18" width="5.88671875" customWidth="1"/>
    <col min="19" max="19" width="6.77734375" customWidth="1"/>
    <col min="20" max="20" width="7.44140625" customWidth="1"/>
    <col min="21" max="21" width="7.21875" customWidth="1"/>
    <col min="22" max="22" width="6.88671875" customWidth="1"/>
    <col min="23" max="42" width="7.88671875" customWidth="1"/>
    <col min="43" max="43" width="18.109375" customWidth="1"/>
  </cols>
  <sheetData>
    <row r="1" spans="1:43" ht="30.6" customHeight="1" x14ac:dyDescent="0.55000000000000004">
      <c r="A1" s="343" t="str">
        <f>PROFILE!$B$4 &amp;PROFILE!$D$4</f>
        <v xml:space="preserve">dk;kZy; &amp;jktdh; mPp ek/;fed fo|ky; jktiqjk fiisju </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row>
    <row r="2" spans="1:43" ht="15.6" x14ac:dyDescent="0.3">
      <c r="A2" s="107" t="s">
        <v>60</v>
      </c>
      <c r="B2" s="107"/>
      <c r="C2" s="107"/>
      <c r="D2" s="107"/>
      <c r="E2" s="107"/>
      <c r="F2" s="107"/>
      <c r="G2" s="107"/>
      <c r="H2" s="107"/>
      <c r="I2" s="107"/>
      <c r="J2" s="107"/>
      <c r="K2" s="107"/>
      <c r="L2" s="107"/>
      <c r="M2" s="107"/>
      <c r="N2" s="107"/>
      <c r="O2" s="107"/>
      <c r="P2" s="107"/>
      <c r="Q2" s="107"/>
      <c r="R2" s="344" t="s">
        <v>61</v>
      </c>
      <c r="S2" s="344"/>
      <c r="T2" s="113"/>
      <c r="U2" s="113"/>
      <c r="V2" s="113"/>
      <c r="W2" s="345"/>
      <c r="X2" s="345"/>
      <c r="Y2" s="345"/>
      <c r="Z2" s="345"/>
      <c r="AA2" s="345"/>
      <c r="AB2" s="345"/>
      <c r="AC2" s="345"/>
      <c r="AD2" s="345"/>
      <c r="AE2" s="345"/>
      <c r="AF2" s="345"/>
      <c r="AG2" s="345"/>
      <c r="AH2" s="345"/>
      <c r="AI2" s="345"/>
      <c r="AJ2" s="345"/>
      <c r="AK2" s="345"/>
      <c r="AL2" s="345"/>
      <c r="AM2" s="345"/>
      <c r="AN2" s="345"/>
      <c r="AO2" s="345"/>
      <c r="AP2" s="345"/>
      <c r="AQ2" s="345"/>
    </row>
    <row r="3" spans="1:43" ht="21" x14ac:dyDescent="0.3">
      <c r="A3" s="346" t="s">
        <v>121</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row>
    <row r="4" spans="1:43" ht="16.8" x14ac:dyDescent="0.3">
      <c r="A4" s="348" t="s">
        <v>165</v>
      </c>
      <c r="B4" s="348"/>
      <c r="C4" s="348"/>
      <c r="D4" s="348"/>
      <c r="E4" s="348"/>
      <c r="F4" s="348"/>
      <c r="G4" s="348"/>
      <c r="H4" s="348"/>
      <c r="I4" s="348"/>
      <c r="J4" s="348"/>
      <c r="K4" s="348"/>
      <c r="L4" s="348"/>
      <c r="M4" s="348"/>
      <c r="N4" s="348"/>
      <c r="O4" s="348"/>
      <c r="P4" s="348"/>
      <c r="Q4" s="348"/>
      <c r="R4" s="348"/>
      <c r="S4" s="348"/>
      <c r="T4" s="348"/>
      <c r="U4" s="348"/>
      <c r="V4" s="347" t="str">
        <f>PROFILE!D5</f>
        <v>lwjrx&lt;</v>
      </c>
      <c r="W4" s="347"/>
      <c r="X4" s="347"/>
      <c r="Y4" s="347"/>
      <c r="Z4" s="347"/>
      <c r="AA4" s="347"/>
      <c r="AB4" s="347"/>
      <c r="AC4" s="347"/>
      <c r="AD4" s="347"/>
      <c r="AE4" s="347"/>
      <c r="AF4" s="347"/>
      <c r="AG4" s="347"/>
      <c r="AH4" s="347"/>
      <c r="AI4" s="347"/>
      <c r="AJ4" s="347"/>
      <c r="AK4" s="347"/>
      <c r="AL4" s="347"/>
      <c r="AM4" s="347"/>
      <c r="AN4" s="347"/>
      <c r="AO4" s="347"/>
      <c r="AP4" s="347"/>
      <c r="AQ4" s="347"/>
    </row>
    <row r="5" spans="1:43" ht="15.6" x14ac:dyDescent="0.3">
      <c r="A5" s="342" t="s">
        <v>167</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row>
    <row r="6" spans="1:43" ht="16.2" customHeight="1" x14ac:dyDescent="0.3">
      <c r="A6" s="336" t="s">
        <v>166</v>
      </c>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row>
    <row r="7" spans="1:43" ht="18" x14ac:dyDescent="0.3">
      <c r="A7" s="337" t="s">
        <v>63</v>
      </c>
      <c r="B7" s="337" t="s">
        <v>122</v>
      </c>
      <c r="C7" s="338" t="s">
        <v>123</v>
      </c>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40"/>
    </row>
    <row r="8" spans="1:43" ht="51" x14ac:dyDescent="0.3">
      <c r="A8" s="337"/>
      <c r="B8" s="337"/>
      <c r="C8" s="115" t="str">
        <f>SNA_Received!D5</f>
        <v>CSG Sec</v>
      </c>
      <c r="D8" s="115" t="str">
        <f>SNA_Received!E5</f>
        <v>CSG ELE</v>
      </c>
      <c r="E8" s="115" t="str">
        <f>SNA_Received!F5</f>
        <v>Gramin Olymp</v>
      </c>
      <c r="F8" s="115" t="str">
        <f>SNA_Received!G5</f>
        <v>CRC Grant</v>
      </c>
      <c r="G8" s="115" t="str">
        <f>SNA_Received!L5</f>
        <v>AAPNI LADO SEC</v>
      </c>
      <c r="H8" s="115" t="str">
        <f>SNA_Received!M5</f>
        <v>AAPNI LADO ELE</v>
      </c>
      <c r="I8" s="115" t="str">
        <f>SNA_Received!N5</f>
        <v>BAL SAMAROH SEC</v>
      </c>
      <c r="J8" s="115" t="str">
        <f>SNA_Received!O5</f>
        <v>BAL SAMAROH ELE</v>
      </c>
      <c r="K8" s="115" t="str">
        <f>SNA_Received!P5</f>
        <v>SAMUDAY JAGRITI SEC</v>
      </c>
      <c r="L8" s="115" t="str">
        <f>SNA_Received!Q5</f>
        <v>SAMUDAY JAGRITI ELE</v>
      </c>
      <c r="M8" s="115" t="str">
        <f>SNA_Received!R5</f>
        <v>SPORTS GRANT SEC</v>
      </c>
      <c r="N8" s="115" t="str">
        <f>SNA_Received!S5</f>
        <v>SPORTS GRANT ELE</v>
      </c>
      <c r="O8" s="115" t="str">
        <f>SNA_Received!T5</f>
        <v>TEACHER SUPPORT SEC</v>
      </c>
      <c r="P8" s="115" t="str">
        <f>SNA_Received!U5</f>
        <v>TEACHER SUPPORT ELE</v>
      </c>
      <c r="Q8" s="115" t="str">
        <f>SNA_Received!V5</f>
        <v>SCHOOL PAR SELF DEFENSE TRAING BUDGET</v>
      </c>
      <c r="R8" s="115" t="str">
        <f>SNA_Received!W5</f>
        <v xml:space="preserve">VOULENTERS TRAINING </v>
      </c>
      <c r="S8" s="115" t="str">
        <f>SNA_Received!X5</f>
        <v>CHILD TRACKING SYSTEM</v>
      </c>
      <c r="T8" s="115" t="str">
        <f>SNA_Received!Y5</f>
        <v>TV 9-12</v>
      </c>
      <c r="U8" s="115" t="str">
        <f>SNA_Received!Z5</f>
        <v>stipend allowns 9-12</v>
      </c>
      <c r="V8" s="115" t="str">
        <f>SNA_Received!AA5</f>
        <v>Transport Allowance 1-8</v>
      </c>
      <c r="W8" s="115" t="str">
        <f>SNA_Received!AB5</f>
        <v>Transport Allowance 9-12</v>
      </c>
      <c r="X8" s="115" t="str">
        <f>SNA_Received!AC5</f>
        <v>Ek Bharat Shresth Bharat SEC</v>
      </c>
      <c r="Y8" s="115" t="str">
        <f>SNA_Received!AD5</f>
        <v>Ek Bharat Shresth Bharat ELE</v>
      </c>
      <c r="Z8" s="115" t="str">
        <f>SNA_Received!AE5</f>
        <v>Annual Function Alu meet Sec</v>
      </c>
      <c r="AA8" s="115" t="str">
        <f>SNA_Received!AF5</f>
        <v>Youth and Echo Club</v>
      </c>
      <c r="AB8" s="115" t="str">
        <f>SNA_Received!AG5</f>
        <v>Remedial Contigency 9-12</v>
      </c>
      <c r="AC8" s="115" t="str">
        <f>SNA_Received!AH5</f>
        <v>kishori Mela Sec</v>
      </c>
      <c r="AD8" s="115" t="str">
        <f>SNA_Received!AI5</f>
        <v>cyber Suraksha Sec</v>
      </c>
      <c r="AE8" s="115" t="str">
        <f>SNA_Received!AJ5</f>
        <v>Cyber Suraksha Ele</v>
      </c>
      <c r="AF8" s="115" t="str">
        <f>SNA_Received!AK5</f>
        <v>TV 1-8</v>
      </c>
      <c r="AG8" s="115" t="str">
        <f>SNA_Received!AL5</f>
        <v>SHALA SIDHI SEC</v>
      </c>
      <c r="AH8" s="115" t="str">
        <f>SNA_Received!AM5</f>
        <v>Wall Painting Flex Poster Sec</v>
      </c>
      <c r="AI8" s="115" t="str">
        <f>SNA_Received!AN5</f>
        <v>Wall Painting Flex Poster Ele</v>
      </c>
      <c r="AJ8" s="115" t="str">
        <f>SNA_Received!AO5</f>
        <v>OTHER 1</v>
      </c>
      <c r="AK8" s="115" t="str">
        <f>SNA_Received!AP5</f>
        <v>OTHER 2</v>
      </c>
      <c r="AL8" s="115" t="str">
        <f>SNA_Received!AQ5</f>
        <v>OTHER 3</v>
      </c>
      <c r="AM8" s="115" t="str">
        <f>SNA_Received!AR5</f>
        <v>OTHER 4</v>
      </c>
      <c r="AN8" s="115" t="str">
        <f>SNA_Received!AS5</f>
        <v>OTHER 5</v>
      </c>
      <c r="AO8" s="115" t="str">
        <f>SNA_Received!AT5</f>
        <v>OTHER 6</v>
      </c>
      <c r="AP8" s="115" t="str">
        <f>SNA_Received!AU5</f>
        <v>OTHER 7</v>
      </c>
      <c r="AQ8" s="108" t="s">
        <v>124</v>
      </c>
    </row>
    <row r="9" spans="1:43" ht="18" x14ac:dyDescent="0.3">
      <c r="A9" s="108">
        <v>1</v>
      </c>
      <c r="B9" s="108">
        <v>2</v>
      </c>
      <c r="C9" s="108">
        <v>3</v>
      </c>
      <c r="D9" s="108">
        <v>4</v>
      </c>
      <c r="E9" s="108">
        <v>5</v>
      </c>
      <c r="F9" s="108">
        <v>6</v>
      </c>
      <c r="G9" s="108">
        <v>7</v>
      </c>
      <c r="H9" s="108">
        <v>8</v>
      </c>
      <c r="I9" s="108">
        <v>9</v>
      </c>
      <c r="J9" s="108">
        <v>10</v>
      </c>
      <c r="K9" s="108">
        <v>11</v>
      </c>
      <c r="L9" s="108">
        <v>12</v>
      </c>
      <c r="M9" s="108">
        <v>13</v>
      </c>
      <c r="N9" s="108">
        <v>14</v>
      </c>
      <c r="O9" s="108">
        <v>15</v>
      </c>
      <c r="P9" s="108">
        <v>16</v>
      </c>
      <c r="Q9" s="108">
        <v>17</v>
      </c>
      <c r="R9" s="108">
        <v>18</v>
      </c>
      <c r="S9" s="108">
        <v>19</v>
      </c>
      <c r="T9" s="108">
        <v>20</v>
      </c>
      <c r="U9" s="108">
        <v>21</v>
      </c>
      <c r="V9" s="108">
        <v>22</v>
      </c>
      <c r="W9" s="108">
        <v>23</v>
      </c>
      <c r="X9" s="263">
        <v>24</v>
      </c>
      <c r="Y9" s="263">
        <v>25</v>
      </c>
      <c r="Z9" s="263">
        <v>26</v>
      </c>
      <c r="AA9" s="263">
        <v>27</v>
      </c>
      <c r="AB9" s="263">
        <v>28</v>
      </c>
      <c r="AC9" s="263">
        <v>29</v>
      </c>
      <c r="AD9" s="263">
        <v>30</v>
      </c>
      <c r="AE9" s="263">
        <v>31</v>
      </c>
      <c r="AF9" s="263">
        <v>32</v>
      </c>
      <c r="AG9" s="263">
        <v>33</v>
      </c>
      <c r="AH9" s="263">
        <v>34</v>
      </c>
      <c r="AI9" s="263">
        <v>35</v>
      </c>
      <c r="AJ9" s="263">
        <v>36</v>
      </c>
      <c r="AK9" s="263">
        <v>37</v>
      </c>
      <c r="AL9" s="267">
        <v>38</v>
      </c>
      <c r="AM9" s="267">
        <v>39</v>
      </c>
      <c r="AN9" s="267">
        <v>40</v>
      </c>
      <c r="AO9" s="267">
        <v>41</v>
      </c>
      <c r="AP9" s="267">
        <v>42</v>
      </c>
      <c r="AQ9" s="108">
        <v>43</v>
      </c>
    </row>
    <row r="10" spans="1:43" ht="28.8" x14ac:dyDescent="0.3">
      <c r="A10" s="109">
        <f>IF(B10="","",1)</f>
        <v>1</v>
      </c>
      <c r="B10" s="114" t="s">
        <v>17</v>
      </c>
      <c r="C10" s="146">
        <f t="shared" ref="C10:C24" si="0">IFERROR(VLOOKUP($B10,RECEIVED,2,0),"")</f>
        <v>75000</v>
      </c>
      <c r="D10" s="146">
        <f t="shared" ref="D10:D24" si="1">IFERROR(VLOOKUP($B10,RECEIVED,3,0),"")</f>
        <v>0</v>
      </c>
      <c r="E10" s="146">
        <f t="shared" ref="E10:E24" si="2">IFERROR(VLOOKUP($B10,RECEIVED,4,0),"")</f>
        <v>9150</v>
      </c>
      <c r="F10" s="146">
        <f t="shared" ref="F10:F24" si="3">IFERROR(VLOOKUP($B10,RECEIVED,9,0),"")</f>
        <v>22000</v>
      </c>
      <c r="G10" s="146">
        <f t="shared" ref="G10:G24" si="4">IFERROR(VLOOKUP($B10,RECEIVED,10,0),"")</f>
        <v>200</v>
      </c>
      <c r="H10" s="146">
        <f t="shared" ref="H10:H24" si="5">IFERROR(VLOOKUP($B10,RECEIVED,11,0),"")</f>
        <v>0</v>
      </c>
      <c r="I10" s="146">
        <f t="shared" ref="I10:I24" si="6">IFERROR(VLOOKUP($B10,RECEIVED,12,0),"")</f>
        <v>200</v>
      </c>
      <c r="J10" s="146">
        <f t="shared" ref="J10:J24" si="7">IFERROR(VLOOKUP($B10,RECEIVED,13,0),"")</f>
        <v>0</v>
      </c>
      <c r="K10" s="146">
        <f t="shared" ref="K10:K24" si="8">IFERROR(VLOOKUP($B10,RECEIVED,14,0),"")</f>
        <v>300</v>
      </c>
      <c r="L10" s="146">
        <f t="shared" ref="L10:L24" si="9">IFERROR(VLOOKUP($B10,RECEIVED,15,0),"")</f>
        <v>0</v>
      </c>
      <c r="M10" s="146">
        <f t="shared" ref="M10:M24" si="10">IFERROR(VLOOKUP($B10,RECEIVED,16,0),"")</f>
        <v>25000</v>
      </c>
      <c r="N10" s="146">
        <f t="shared" ref="N10:N24" si="11">IFERROR(VLOOKUP($B10,RECEIVED,17,0),"")</f>
        <v>0</v>
      </c>
      <c r="O10" s="146">
        <f t="shared" ref="O10:O24" si="12">IFERROR(VLOOKUP($B10,RECEIVED,18,0),"")</f>
        <v>800</v>
      </c>
      <c r="P10" s="146">
        <f t="shared" ref="P10:P24" si="13">IFERROR(VLOOKUP($B10,RECEIVED,19,0),"")</f>
        <v>0</v>
      </c>
      <c r="Q10" s="146">
        <f t="shared" ref="Q10:Q24" si="14">IFERROR(VLOOKUP($B10,RECEIVED,20,0),"")</f>
        <v>9000</v>
      </c>
      <c r="R10" s="146">
        <f t="shared" ref="R10:R24" si="15">IFERROR(VLOOKUP($B10,RECEIVED,21,0),"")</f>
        <v>640</v>
      </c>
      <c r="S10" s="146">
        <f t="shared" ref="S10:S24" si="16">IFERROR(VLOOKUP($B10,RECEIVED,22,0),"")</f>
        <v>1470</v>
      </c>
      <c r="T10" s="146">
        <f t="shared" ref="T10:T24" si="17">IFERROR(VLOOKUP($B10,RECEIVED,23,0),"")</f>
        <v>117000</v>
      </c>
      <c r="U10" s="146">
        <f t="shared" ref="U10:U24" si="18">IFERROR(VLOOKUP($B10,RECEIVED,24,0),"")</f>
        <v>2000</v>
      </c>
      <c r="V10" s="146">
        <f t="shared" ref="V10:V24" si="19">IFERROR(VLOOKUP($B10,RECEIVED,25,0),"")</f>
        <v>25000</v>
      </c>
      <c r="W10" s="146">
        <f t="shared" ref="W10:W24" si="20">IFERROR(VLOOKUP($B10,RECEIVED,26,0),"")</f>
        <v>10000</v>
      </c>
      <c r="X10" s="146">
        <f t="shared" ref="X10:X24" si="21">IFERROR(VLOOKUP($B10,RECEIVED,27,0),"")</f>
        <v>500</v>
      </c>
      <c r="Y10" s="146">
        <f t="shared" ref="Y10:Y24" si="22">IFERROR(VLOOKUP($B10,RECEIVED,28,0),"")</f>
        <v>0</v>
      </c>
      <c r="Z10" s="146">
        <f t="shared" ref="Z10:Z24" si="23">IFERROR(VLOOKUP($B10,RECEIVED,29,0),"")</f>
        <v>1000</v>
      </c>
      <c r="AA10" s="146">
        <f t="shared" ref="AA10:AA24" si="24">IFERROR(VLOOKUP($B10,RECEIVED,30,0),"")</f>
        <v>15000</v>
      </c>
      <c r="AB10" s="146">
        <f t="shared" ref="AB10:AB24" si="25">IFERROR(VLOOKUP($B10,RECEIVED,31,0),"")</f>
        <v>1500</v>
      </c>
      <c r="AC10" s="146">
        <f t="shared" ref="AC10:AC24" si="26">IFERROR(VLOOKUP($B10,RECEIVED,32,0),"")</f>
        <v>4500</v>
      </c>
      <c r="AD10" s="146">
        <f t="shared" ref="AD10:AD24" si="27">IFERROR(VLOOKUP($B10,RECEIVED,33,0),"")</f>
        <v>500</v>
      </c>
      <c r="AE10" s="146">
        <f t="shared" ref="AE10:AE24" si="28">IFERROR(VLOOKUP($B10,RECEIVED,34,0),"")</f>
        <v>0</v>
      </c>
      <c r="AF10" s="146">
        <f t="shared" ref="AF10:AF24" si="29">IFERROR(VLOOKUP($B10,RECEIVED,35,0),"")</f>
        <v>612180</v>
      </c>
      <c r="AG10" s="146">
        <f t="shared" ref="AG10:AG24" si="30">IFERROR(VLOOKUP($B10,RECEIVED,36,0),"")</f>
        <v>1500</v>
      </c>
      <c r="AH10" s="146">
        <f t="shared" ref="AH10:AH24" si="31">IFERROR(VLOOKUP($B10,RECEIVED,37,0),"")</f>
        <v>1000</v>
      </c>
      <c r="AI10" s="146">
        <f t="shared" ref="AI10:AI24" si="32">IFERROR(VLOOKUP($B10,RECEIVED,38,0),"")</f>
        <v>0</v>
      </c>
      <c r="AJ10" s="146">
        <f t="shared" ref="AJ10:AJ24" si="33">IFERROR(VLOOKUP($B10,RECEIVED,39,0),"")</f>
        <v>0</v>
      </c>
      <c r="AK10" s="146">
        <f t="shared" ref="AK10:AK24" si="34">IFERROR(VLOOKUP($B10,RECEIVED,40,0),"")</f>
        <v>0</v>
      </c>
      <c r="AL10" s="146">
        <f t="shared" ref="AL10:AL24" si="35">IFERROR(VLOOKUP($B10,RECEIVED,41,0),"")</f>
        <v>0</v>
      </c>
      <c r="AM10" s="146">
        <f t="shared" ref="AM10:AM24" si="36">IFERROR(VLOOKUP($B10,RECEIVED,42,0),"")</f>
        <v>0</v>
      </c>
      <c r="AN10" s="146">
        <f t="shared" ref="AN10:AN24" si="37">IFERROR(VLOOKUP($B10,RECEIVED,43,0),"")</f>
        <v>0</v>
      </c>
      <c r="AO10" s="146">
        <f t="shared" ref="AO10:AO24" si="38">IFERROR(VLOOKUP($B10,RECEIVED,44,0),"")</f>
        <v>0</v>
      </c>
      <c r="AP10" s="146">
        <f t="shared" ref="AP10:AP24" si="39">IFERROR(VLOOKUP($B10,RECEIVED,45,0),"")</f>
        <v>0</v>
      </c>
      <c r="AQ10" s="109">
        <f>SUM(C10:AP10)</f>
        <v>935440</v>
      </c>
    </row>
    <row r="11" spans="1:43" ht="28.8" x14ac:dyDescent="0.3">
      <c r="A11" s="109">
        <f>IF(B11="","",A10+1)</f>
        <v>2</v>
      </c>
      <c r="B11" s="114" t="s">
        <v>56</v>
      </c>
      <c r="C11" s="146">
        <f t="shared" si="0"/>
        <v>0</v>
      </c>
      <c r="D11" s="146">
        <f t="shared" si="1"/>
        <v>25000</v>
      </c>
      <c r="E11" s="146">
        <f t="shared" si="2"/>
        <v>0</v>
      </c>
      <c r="F11" s="146">
        <f t="shared" si="3"/>
        <v>0</v>
      </c>
      <c r="G11" s="146">
        <f t="shared" si="4"/>
        <v>0</v>
      </c>
      <c r="H11" s="146">
        <f t="shared" si="5"/>
        <v>200</v>
      </c>
      <c r="I11" s="146">
        <f t="shared" si="6"/>
        <v>0</v>
      </c>
      <c r="J11" s="146">
        <f t="shared" si="7"/>
        <v>200</v>
      </c>
      <c r="K11" s="146">
        <f t="shared" si="8"/>
        <v>0</v>
      </c>
      <c r="L11" s="146">
        <f t="shared" si="9"/>
        <v>300</v>
      </c>
      <c r="M11" s="146">
        <f t="shared" si="10"/>
        <v>0</v>
      </c>
      <c r="N11" s="146">
        <f t="shared" si="11"/>
        <v>5000</v>
      </c>
      <c r="O11" s="146">
        <f t="shared" si="12"/>
        <v>0</v>
      </c>
      <c r="P11" s="146">
        <f t="shared" si="13"/>
        <v>200</v>
      </c>
      <c r="Q11" s="146">
        <f t="shared" si="14"/>
        <v>0</v>
      </c>
      <c r="R11" s="146">
        <f t="shared" si="15"/>
        <v>640</v>
      </c>
      <c r="S11" s="146">
        <f t="shared" si="16"/>
        <v>114</v>
      </c>
      <c r="T11" s="146">
        <f t="shared" si="17"/>
        <v>0</v>
      </c>
      <c r="U11" s="146">
        <f t="shared" si="18"/>
        <v>0</v>
      </c>
      <c r="V11" s="146">
        <f t="shared" si="19"/>
        <v>0</v>
      </c>
      <c r="W11" s="146">
        <f t="shared" si="20"/>
        <v>0</v>
      </c>
      <c r="X11" s="146">
        <f t="shared" si="21"/>
        <v>0</v>
      </c>
      <c r="Y11" s="146">
        <f t="shared" si="22"/>
        <v>0</v>
      </c>
      <c r="Z11" s="146">
        <f t="shared" si="23"/>
        <v>0</v>
      </c>
      <c r="AA11" s="146">
        <f t="shared" si="24"/>
        <v>0</v>
      </c>
      <c r="AB11" s="146">
        <f t="shared" si="25"/>
        <v>0</v>
      </c>
      <c r="AC11" s="146">
        <f t="shared" si="26"/>
        <v>0</v>
      </c>
      <c r="AD11" s="146">
        <f t="shared" si="27"/>
        <v>0</v>
      </c>
      <c r="AE11" s="146">
        <f t="shared" si="28"/>
        <v>500</v>
      </c>
      <c r="AF11" s="146">
        <f t="shared" si="29"/>
        <v>0</v>
      </c>
      <c r="AG11" s="146">
        <f t="shared" si="30"/>
        <v>0</v>
      </c>
      <c r="AH11" s="146">
        <f t="shared" si="31"/>
        <v>0</v>
      </c>
      <c r="AI11" s="146">
        <f t="shared" si="32"/>
        <v>1000</v>
      </c>
      <c r="AJ11" s="146">
        <f t="shared" si="33"/>
        <v>0</v>
      </c>
      <c r="AK11" s="146">
        <f t="shared" si="34"/>
        <v>0</v>
      </c>
      <c r="AL11" s="146">
        <f t="shared" si="35"/>
        <v>0</v>
      </c>
      <c r="AM11" s="146">
        <f t="shared" si="36"/>
        <v>0</v>
      </c>
      <c r="AN11" s="146">
        <f t="shared" si="37"/>
        <v>0</v>
      </c>
      <c r="AO11" s="146">
        <f t="shared" si="38"/>
        <v>0</v>
      </c>
      <c r="AP11" s="146">
        <f t="shared" si="39"/>
        <v>0</v>
      </c>
      <c r="AQ11" s="109">
        <f t="shared" ref="AQ11:AQ24" si="40">SUM(C11:AP11)</f>
        <v>33154</v>
      </c>
    </row>
    <row r="12" spans="1:43" ht="28.8" x14ac:dyDescent="0.3">
      <c r="A12" s="109">
        <f t="shared" ref="A12:A24" si="41">IF(B12="","",A11+1)</f>
        <v>3</v>
      </c>
      <c r="B12" s="114" t="s">
        <v>38</v>
      </c>
      <c r="C12" s="146">
        <f t="shared" si="0"/>
        <v>0</v>
      </c>
      <c r="D12" s="146">
        <f t="shared" si="1"/>
        <v>10000</v>
      </c>
      <c r="E12" s="146">
        <f t="shared" si="2"/>
        <v>0</v>
      </c>
      <c r="F12" s="146">
        <f t="shared" si="3"/>
        <v>0</v>
      </c>
      <c r="G12" s="146">
        <f t="shared" si="4"/>
        <v>0</v>
      </c>
      <c r="H12" s="146">
        <f t="shared" si="5"/>
        <v>200</v>
      </c>
      <c r="I12" s="146">
        <f t="shared" si="6"/>
        <v>0</v>
      </c>
      <c r="J12" s="146">
        <f t="shared" si="7"/>
        <v>200</v>
      </c>
      <c r="K12" s="146">
        <f t="shared" si="8"/>
        <v>0</v>
      </c>
      <c r="L12" s="146">
        <f t="shared" si="9"/>
        <v>300</v>
      </c>
      <c r="M12" s="146">
        <f t="shared" si="10"/>
        <v>0</v>
      </c>
      <c r="N12" s="146">
        <f t="shared" si="11"/>
        <v>5000</v>
      </c>
      <c r="O12" s="146">
        <f t="shared" si="12"/>
        <v>0</v>
      </c>
      <c r="P12" s="146">
        <f t="shared" si="13"/>
        <v>400</v>
      </c>
      <c r="Q12" s="146">
        <f t="shared" si="14"/>
        <v>0</v>
      </c>
      <c r="R12" s="146">
        <f t="shared" si="15"/>
        <v>640</v>
      </c>
      <c r="S12" s="146">
        <f t="shared" si="16"/>
        <v>39</v>
      </c>
      <c r="T12" s="146">
        <f t="shared" si="17"/>
        <v>0</v>
      </c>
      <c r="U12" s="146">
        <f t="shared" si="18"/>
        <v>0</v>
      </c>
      <c r="V12" s="146">
        <f t="shared" si="19"/>
        <v>0</v>
      </c>
      <c r="W12" s="146">
        <f t="shared" si="20"/>
        <v>0</v>
      </c>
      <c r="X12" s="146">
        <f t="shared" si="21"/>
        <v>0</v>
      </c>
      <c r="Y12" s="146">
        <f t="shared" si="22"/>
        <v>0</v>
      </c>
      <c r="Z12" s="146">
        <f t="shared" si="23"/>
        <v>0</v>
      </c>
      <c r="AA12" s="146">
        <f t="shared" si="24"/>
        <v>0</v>
      </c>
      <c r="AB12" s="146">
        <f t="shared" si="25"/>
        <v>0</v>
      </c>
      <c r="AC12" s="146">
        <f t="shared" si="26"/>
        <v>0</v>
      </c>
      <c r="AD12" s="146">
        <f t="shared" si="27"/>
        <v>0</v>
      </c>
      <c r="AE12" s="146">
        <f t="shared" si="28"/>
        <v>500</v>
      </c>
      <c r="AF12" s="146">
        <f t="shared" si="29"/>
        <v>0</v>
      </c>
      <c r="AG12" s="146">
        <f t="shared" si="30"/>
        <v>0</v>
      </c>
      <c r="AH12" s="146">
        <f t="shared" si="31"/>
        <v>0</v>
      </c>
      <c r="AI12" s="146">
        <f t="shared" si="32"/>
        <v>1000</v>
      </c>
      <c r="AJ12" s="146">
        <f t="shared" si="33"/>
        <v>0</v>
      </c>
      <c r="AK12" s="146">
        <f t="shared" si="34"/>
        <v>0</v>
      </c>
      <c r="AL12" s="146">
        <f t="shared" si="35"/>
        <v>0</v>
      </c>
      <c r="AM12" s="146">
        <f t="shared" si="36"/>
        <v>0</v>
      </c>
      <c r="AN12" s="146">
        <f t="shared" si="37"/>
        <v>0</v>
      </c>
      <c r="AO12" s="146">
        <f t="shared" si="38"/>
        <v>0</v>
      </c>
      <c r="AP12" s="146">
        <f t="shared" si="39"/>
        <v>0</v>
      </c>
      <c r="AQ12" s="109">
        <f t="shared" si="40"/>
        <v>18279</v>
      </c>
    </row>
    <row r="13" spans="1:43" ht="28.8" x14ac:dyDescent="0.3">
      <c r="A13" s="109">
        <f t="shared" si="41"/>
        <v>4</v>
      </c>
      <c r="B13" s="114" t="s">
        <v>39</v>
      </c>
      <c r="C13" s="146">
        <f t="shared" si="0"/>
        <v>0</v>
      </c>
      <c r="D13" s="146">
        <f t="shared" si="1"/>
        <v>10000</v>
      </c>
      <c r="E13" s="146">
        <f t="shared" si="2"/>
        <v>0</v>
      </c>
      <c r="F13" s="146">
        <f t="shared" si="3"/>
        <v>0</v>
      </c>
      <c r="G13" s="146">
        <f t="shared" si="4"/>
        <v>0</v>
      </c>
      <c r="H13" s="146">
        <f t="shared" si="5"/>
        <v>200</v>
      </c>
      <c r="I13" s="146">
        <f t="shared" si="6"/>
        <v>0</v>
      </c>
      <c r="J13" s="146">
        <f t="shared" si="7"/>
        <v>200</v>
      </c>
      <c r="K13" s="146">
        <f t="shared" si="8"/>
        <v>0</v>
      </c>
      <c r="L13" s="146">
        <f t="shared" si="9"/>
        <v>300</v>
      </c>
      <c r="M13" s="146">
        <f t="shared" si="10"/>
        <v>0</v>
      </c>
      <c r="N13" s="146">
        <f t="shared" si="11"/>
        <v>5000</v>
      </c>
      <c r="O13" s="146">
        <f t="shared" si="12"/>
        <v>0</v>
      </c>
      <c r="P13" s="146">
        <f t="shared" si="13"/>
        <v>400</v>
      </c>
      <c r="Q13" s="146">
        <f t="shared" si="14"/>
        <v>0</v>
      </c>
      <c r="R13" s="146">
        <f t="shared" si="15"/>
        <v>640</v>
      </c>
      <c r="S13" s="146">
        <f t="shared" si="16"/>
        <v>81</v>
      </c>
      <c r="T13" s="146">
        <f t="shared" si="17"/>
        <v>0</v>
      </c>
      <c r="U13" s="146">
        <f t="shared" si="18"/>
        <v>0</v>
      </c>
      <c r="V13" s="146">
        <f t="shared" si="19"/>
        <v>0</v>
      </c>
      <c r="W13" s="146">
        <f t="shared" si="20"/>
        <v>0</v>
      </c>
      <c r="X13" s="146">
        <f t="shared" si="21"/>
        <v>0</v>
      </c>
      <c r="Y13" s="146">
        <f t="shared" si="22"/>
        <v>0</v>
      </c>
      <c r="Z13" s="146">
        <f t="shared" si="23"/>
        <v>0</v>
      </c>
      <c r="AA13" s="146">
        <f t="shared" si="24"/>
        <v>0</v>
      </c>
      <c r="AB13" s="146">
        <f t="shared" si="25"/>
        <v>0</v>
      </c>
      <c r="AC13" s="146">
        <f t="shared" si="26"/>
        <v>0</v>
      </c>
      <c r="AD13" s="146">
        <f t="shared" si="27"/>
        <v>0</v>
      </c>
      <c r="AE13" s="146">
        <f t="shared" si="28"/>
        <v>500</v>
      </c>
      <c r="AF13" s="146">
        <f t="shared" si="29"/>
        <v>0</v>
      </c>
      <c r="AG13" s="146">
        <f t="shared" si="30"/>
        <v>0</v>
      </c>
      <c r="AH13" s="146">
        <f t="shared" si="31"/>
        <v>0</v>
      </c>
      <c r="AI13" s="146">
        <f t="shared" si="32"/>
        <v>1000</v>
      </c>
      <c r="AJ13" s="146">
        <f t="shared" si="33"/>
        <v>0</v>
      </c>
      <c r="AK13" s="146">
        <f t="shared" si="34"/>
        <v>0</v>
      </c>
      <c r="AL13" s="146">
        <f t="shared" si="35"/>
        <v>0</v>
      </c>
      <c r="AM13" s="146">
        <f t="shared" si="36"/>
        <v>0</v>
      </c>
      <c r="AN13" s="146">
        <f t="shared" si="37"/>
        <v>0</v>
      </c>
      <c r="AO13" s="146">
        <f t="shared" si="38"/>
        <v>0</v>
      </c>
      <c r="AP13" s="146">
        <f t="shared" si="39"/>
        <v>0</v>
      </c>
      <c r="AQ13" s="109">
        <f t="shared" si="40"/>
        <v>18321</v>
      </c>
    </row>
    <row r="14" spans="1:43" ht="28.8" x14ac:dyDescent="0.3">
      <c r="A14" s="109">
        <f t="shared" si="41"/>
        <v>5</v>
      </c>
      <c r="B14" s="114" t="s">
        <v>51</v>
      </c>
      <c r="C14" s="146">
        <f t="shared" si="0"/>
        <v>0</v>
      </c>
      <c r="D14" s="146">
        <f t="shared" si="1"/>
        <v>25000</v>
      </c>
      <c r="E14" s="146">
        <f t="shared" si="2"/>
        <v>0</v>
      </c>
      <c r="F14" s="146">
        <f t="shared" si="3"/>
        <v>0</v>
      </c>
      <c r="G14" s="146">
        <f t="shared" si="4"/>
        <v>0</v>
      </c>
      <c r="H14" s="146">
        <f t="shared" si="5"/>
        <v>200</v>
      </c>
      <c r="I14" s="146">
        <f t="shared" si="6"/>
        <v>0</v>
      </c>
      <c r="J14" s="146">
        <f t="shared" si="7"/>
        <v>200</v>
      </c>
      <c r="K14" s="146">
        <f t="shared" si="8"/>
        <v>0</v>
      </c>
      <c r="L14" s="146">
        <f t="shared" si="9"/>
        <v>300</v>
      </c>
      <c r="M14" s="146">
        <f t="shared" si="10"/>
        <v>0</v>
      </c>
      <c r="N14" s="146">
        <f t="shared" si="11"/>
        <v>5000</v>
      </c>
      <c r="O14" s="146">
        <f t="shared" si="12"/>
        <v>0</v>
      </c>
      <c r="P14" s="146">
        <f t="shared" si="13"/>
        <v>400</v>
      </c>
      <c r="Q14" s="146">
        <f t="shared" si="14"/>
        <v>0</v>
      </c>
      <c r="R14" s="146">
        <f t="shared" si="15"/>
        <v>640</v>
      </c>
      <c r="S14" s="146">
        <f t="shared" si="16"/>
        <v>96</v>
      </c>
      <c r="T14" s="146">
        <f t="shared" si="17"/>
        <v>0</v>
      </c>
      <c r="U14" s="146">
        <f t="shared" si="18"/>
        <v>0</v>
      </c>
      <c r="V14" s="146">
        <f t="shared" si="19"/>
        <v>0</v>
      </c>
      <c r="W14" s="146">
        <f t="shared" si="20"/>
        <v>0</v>
      </c>
      <c r="X14" s="146">
        <f t="shared" si="21"/>
        <v>0</v>
      </c>
      <c r="Y14" s="146">
        <f t="shared" si="22"/>
        <v>0</v>
      </c>
      <c r="Z14" s="146">
        <f t="shared" si="23"/>
        <v>0</v>
      </c>
      <c r="AA14" s="146">
        <f t="shared" si="24"/>
        <v>0</v>
      </c>
      <c r="AB14" s="146">
        <f t="shared" si="25"/>
        <v>0</v>
      </c>
      <c r="AC14" s="146">
        <f t="shared" si="26"/>
        <v>0</v>
      </c>
      <c r="AD14" s="146">
        <f t="shared" si="27"/>
        <v>0</v>
      </c>
      <c r="AE14" s="146">
        <f t="shared" si="28"/>
        <v>500</v>
      </c>
      <c r="AF14" s="146">
        <f t="shared" si="29"/>
        <v>0</v>
      </c>
      <c r="AG14" s="146">
        <f t="shared" si="30"/>
        <v>0</v>
      </c>
      <c r="AH14" s="146">
        <f t="shared" si="31"/>
        <v>0</v>
      </c>
      <c r="AI14" s="146">
        <f t="shared" si="32"/>
        <v>1000</v>
      </c>
      <c r="AJ14" s="146">
        <f t="shared" si="33"/>
        <v>0</v>
      </c>
      <c r="AK14" s="146">
        <f t="shared" si="34"/>
        <v>0</v>
      </c>
      <c r="AL14" s="146">
        <f t="shared" si="35"/>
        <v>0</v>
      </c>
      <c r="AM14" s="146">
        <f t="shared" si="36"/>
        <v>0</v>
      </c>
      <c r="AN14" s="146">
        <f t="shared" si="37"/>
        <v>0</v>
      </c>
      <c r="AO14" s="146">
        <f t="shared" si="38"/>
        <v>0</v>
      </c>
      <c r="AP14" s="146">
        <f t="shared" si="39"/>
        <v>0</v>
      </c>
      <c r="AQ14" s="109">
        <f t="shared" si="40"/>
        <v>33336</v>
      </c>
    </row>
    <row r="15" spans="1:43" ht="28.8" x14ac:dyDescent="0.3">
      <c r="A15" s="109">
        <f t="shared" si="41"/>
        <v>6</v>
      </c>
      <c r="B15" s="114" t="s">
        <v>57</v>
      </c>
      <c r="C15" s="146">
        <f t="shared" si="0"/>
        <v>0</v>
      </c>
      <c r="D15" s="146">
        <f t="shared" si="1"/>
        <v>10000</v>
      </c>
      <c r="E15" s="146">
        <f t="shared" si="2"/>
        <v>0</v>
      </c>
      <c r="F15" s="146">
        <f t="shared" si="3"/>
        <v>0</v>
      </c>
      <c r="G15" s="146">
        <f t="shared" si="4"/>
        <v>0</v>
      </c>
      <c r="H15" s="146">
        <f t="shared" si="5"/>
        <v>200</v>
      </c>
      <c r="I15" s="146">
        <f t="shared" si="6"/>
        <v>0</v>
      </c>
      <c r="J15" s="146">
        <f t="shared" si="7"/>
        <v>200</v>
      </c>
      <c r="K15" s="146">
        <f t="shared" si="8"/>
        <v>0</v>
      </c>
      <c r="L15" s="146">
        <f t="shared" si="9"/>
        <v>300</v>
      </c>
      <c r="M15" s="146">
        <f t="shared" si="10"/>
        <v>0</v>
      </c>
      <c r="N15" s="146">
        <f t="shared" si="11"/>
        <v>5000</v>
      </c>
      <c r="O15" s="146">
        <f t="shared" si="12"/>
        <v>0</v>
      </c>
      <c r="P15" s="146">
        <f t="shared" si="13"/>
        <v>400</v>
      </c>
      <c r="Q15" s="146">
        <f t="shared" si="14"/>
        <v>0</v>
      </c>
      <c r="R15" s="146">
        <f t="shared" si="15"/>
        <v>640</v>
      </c>
      <c r="S15" s="146">
        <f t="shared" si="16"/>
        <v>39</v>
      </c>
      <c r="T15" s="146">
        <f t="shared" si="17"/>
        <v>0</v>
      </c>
      <c r="U15" s="146">
        <f t="shared" si="18"/>
        <v>0</v>
      </c>
      <c r="V15" s="146">
        <f t="shared" si="19"/>
        <v>0</v>
      </c>
      <c r="W15" s="146">
        <f t="shared" si="20"/>
        <v>0</v>
      </c>
      <c r="X15" s="146">
        <f t="shared" si="21"/>
        <v>0</v>
      </c>
      <c r="Y15" s="146">
        <f t="shared" si="22"/>
        <v>0</v>
      </c>
      <c r="Z15" s="146">
        <f t="shared" si="23"/>
        <v>0</v>
      </c>
      <c r="AA15" s="146">
        <f t="shared" si="24"/>
        <v>0</v>
      </c>
      <c r="AB15" s="146">
        <f t="shared" si="25"/>
        <v>0</v>
      </c>
      <c r="AC15" s="146">
        <f t="shared" si="26"/>
        <v>0</v>
      </c>
      <c r="AD15" s="146">
        <f t="shared" si="27"/>
        <v>0</v>
      </c>
      <c r="AE15" s="146">
        <f t="shared" si="28"/>
        <v>500</v>
      </c>
      <c r="AF15" s="146">
        <f t="shared" si="29"/>
        <v>0</v>
      </c>
      <c r="AG15" s="146">
        <f t="shared" si="30"/>
        <v>0</v>
      </c>
      <c r="AH15" s="146">
        <f t="shared" si="31"/>
        <v>0</v>
      </c>
      <c r="AI15" s="146">
        <f t="shared" si="32"/>
        <v>1000</v>
      </c>
      <c r="AJ15" s="146">
        <f t="shared" si="33"/>
        <v>0</v>
      </c>
      <c r="AK15" s="146">
        <f t="shared" si="34"/>
        <v>0</v>
      </c>
      <c r="AL15" s="146">
        <f t="shared" si="35"/>
        <v>0</v>
      </c>
      <c r="AM15" s="146">
        <f t="shared" si="36"/>
        <v>0</v>
      </c>
      <c r="AN15" s="146">
        <f t="shared" si="37"/>
        <v>0</v>
      </c>
      <c r="AO15" s="146">
        <f t="shared" si="38"/>
        <v>0</v>
      </c>
      <c r="AP15" s="146">
        <f t="shared" si="39"/>
        <v>0</v>
      </c>
      <c r="AQ15" s="109">
        <f t="shared" si="40"/>
        <v>18279</v>
      </c>
    </row>
    <row r="16" spans="1:43" ht="28.8" x14ac:dyDescent="0.3">
      <c r="A16" s="109">
        <f t="shared" si="41"/>
        <v>7</v>
      </c>
      <c r="B16" s="114" t="s">
        <v>41</v>
      </c>
      <c r="C16" s="146">
        <f t="shared" si="0"/>
        <v>0</v>
      </c>
      <c r="D16" s="146">
        <f t="shared" si="1"/>
        <v>10000</v>
      </c>
      <c r="E16" s="146">
        <f t="shared" si="2"/>
        <v>0</v>
      </c>
      <c r="F16" s="146">
        <f t="shared" si="3"/>
        <v>0</v>
      </c>
      <c r="G16" s="146">
        <f t="shared" si="4"/>
        <v>0</v>
      </c>
      <c r="H16" s="146">
        <f t="shared" si="5"/>
        <v>200</v>
      </c>
      <c r="I16" s="146">
        <f t="shared" si="6"/>
        <v>0</v>
      </c>
      <c r="J16" s="146">
        <f t="shared" si="7"/>
        <v>200</v>
      </c>
      <c r="K16" s="146">
        <f t="shared" si="8"/>
        <v>0</v>
      </c>
      <c r="L16" s="146">
        <f t="shared" si="9"/>
        <v>300</v>
      </c>
      <c r="M16" s="146">
        <f t="shared" si="10"/>
        <v>0</v>
      </c>
      <c r="N16" s="146">
        <f t="shared" si="11"/>
        <v>5000</v>
      </c>
      <c r="O16" s="146">
        <f t="shared" si="12"/>
        <v>0</v>
      </c>
      <c r="P16" s="146">
        <f t="shared" si="13"/>
        <v>400</v>
      </c>
      <c r="Q16" s="146">
        <f t="shared" si="14"/>
        <v>0</v>
      </c>
      <c r="R16" s="146">
        <f t="shared" si="15"/>
        <v>640</v>
      </c>
      <c r="S16" s="146">
        <f t="shared" si="16"/>
        <v>45</v>
      </c>
      <c r="T16" s="146">
        <f t="shared" si="17"/>
        <v>0</v>
      </c>
      <c r="U16" s="146">
        <f t="shared" si="18"/>
        <v>0</v>
      </c>
      <c r="V16" s="146">
        <f t="shared" si="19"/>
        <v>0</v>
      </c>
      <c r="W16" s="146">
        <f t="shared" si="20"/>
        <v>0</v>
      </c>
      <c r="X16" s="146">
        <f t="shared" si="21"/>
        <v>0</v>
      </c>
      <c r="Y16" s="146">
        <f t="shared" si="22"/>
        <v>0</v>
      </c>
      <c r="Z16" s="146">
        <f t="shared" si="23"/>
        <v>0</v>
      </c>
      <c r="AA16" s="146">
        <f t="shared" si="24"/>
        <v>0</v>
      </c>
      <c r="AB16" s="146">
        <f t="shared" si="25"/>
        <v>0</v>
      </c>
      <c r="AC16" s="146">
        <f t="shared" si="26"/>
        <v>0</v>
      </c>
      <c r="AD16" s="146">
        <f t="shared" si="27"/>
        <v>0</v>
      </c>
      <c r="AE16" s="146">
        <f t="shared" si="28"/>
        <v>500</v>
      </c>
      <c r="AF16" s="146">
        <f t="shared" si="29"/>
        <v>0</v>
      </c>
      <c r="AG16" s="146">
        <f t="shared" si="30"/>
        <v>0</v>
      </c>
      <c r="AH16" s="146">
        <f t="shared" si="31"/>
        <v>0</v>
      </c>
      <c r="AI16" s="146">
        <f t="shared" si="32"/>
        <v>1000</v>
      </c>
      <c r="AJ16" s="146">
        <f t="shared" si="33"/>
        <v>0</v>
      </c>
      <c r="AK16" s="146">
        <f t="shared" si="34"/>
        <v>0</v>
      </c>
      <c r="AL16" s="146">
        <f t="shared" si="35"/>
        <v>0</v>
      </c>
      <c r="AM16" s="146">
        <f t="shared" si="36"/>
        <v>0</v>
      </c>
      <c r="AN16" s="146">
        <f t="shared" si="37"/>
        <v>0</v>
      </c>
      <c r="AO16" s="146">
        <f t="shared" si="38"/>
        <v>0</v>
      </c>
      <c r="AP16" s="146">
        <f t="shared" si="39"/>
        <v>0</v>
      </c>
      <c r="AQ16" s="109">
        <f t="shared" si="40"/>
        <v>18285</v>
      </c>
    </row>
    <row r="17" spans="1:43" ht="28.8" x14ac:dyDescent="0.3">
      <c r="A17" s="109">
        <f t="shared" si="41"/>
        <v>8</v>
      </c>
      <c r="B17" s="114" t="s">
        <v>120</v>
      </c>
      <c r="C17" s="146">
        <f t="shared" si="0"/>
        <v>0</v>
      </c>
      <c r="D17" s="146">
        <f t="shared" si="1"/>
        <v>25000</v>
      </c>
      <c r="E17" s="146">
        <f t="shared" si="2"/>
        <v>0</v>
      </c>
      <c r="F17" s="146">
        <f t="shared" si="3"/>
        <v>0</v>
      </c>
      <c r="G17" s="146">
        <f t="shared" si="4"/>
        <v>0</v>
      </c>
      <c r="H17" s="146">
        <f t="shared" si="5"/>
        <v>200</v>
      </c>
      <c r="I17" s="146">
        <f t="shared" si="6"/>
        <v>0</v>
      </c>
      <c r="J17" s="146">
        <f t="shared" si="7"/>
        <v>200</v>
      </c>
      <c r="K17" s="146">
        <f t="shared" si="8"/>
        <v>0</v>
      </c>
      <c r="L17" s="146">
        <f t="shared" si="9"/>
        <v>300</v>
      </c>
      <c r="M17" s="146">
        <f t="shared" si="10"/>
        <v>0</v>
      </c>
      <c r="N17" s="146">
        <f t="shared" si="11"/>
        <v>9000</v>
      </c>
      <c r="O17" s="146">
        <f t="shared" si="12"/>
        <v>0</v>
      </c>
      <c r="P17" s="146">
        <f t="shared" si="13"/>
        <v>400</v>
      </c>
      <c r="Q17" s="146">
        <f t="shared" si="14"/>
        <v>0</v>
      </c>
      <c r="R17" s="146">
        <f t="shared" si="15"/>
        <v>640</v>
      </c>
      <c r="S17" s="146">
        <f t="shared" si="16"/>
        <v>195</v>
      </c>
      <c r="T17" s="146">
        <f t="shared" si="17"/>
        <v>0</v>
      </c>
      <c r="U17" s="146">
        <f t="shared" si="18"/>
        <v>0</v>
      </c>
      <c r="V17" s="146">
        <f t="shared" si="19"/>
        <v>0</v>
      </c>
      <c r="W17" s="146">
        <f t="shared" si="20"/>
        <v>0</v>
      </c>
      <c r="X17" s="146">
        <f t="shared" si="21"/>
        <v>0</v>
      </c>
      <c r="Y17" s="146">
        <f t="shared" si="22"/>
        <v>500</v>
      </c>
      <c r="Z17" s="146">
        <f t="shared" si="23"/>
        <v>0</v>
      </c>
      <c r="AA17" s="146">
        <f t="shared" si="24"/>
        <v>0</v>
      </c>
      <c r="AB17" s="146">
        <f t="shared" si="25"/>
        <v>0</v>
      </c>
      <c r="AC17" s="146">
        <f t="shared" si="26"/>
        <v>0</v>
      </c>
      <c r="AD17" s="146">
        <f t="shared" si="27"/>
        <v>0</v>
      </c>
      <c r="AE17" s="146">
        <f t="shared" si="28"/>
        <v>500</v>
      </c>
      <c r="AF17" s="146">
        <f t="shared" si="29"/>
        <v>0</v>
      </c>
      <c r="AG17" s="146">
        <f t="shared" si="30"/>
        <v>0</v>
      </c>
      <c r="AH17" s="146">
        <f t="shared" si="31"/>
        <v>0</v>
      </c>
      <c r="AI17" s="146">
        <f t="shared" si="32"/>
        <v>1000</v>
      </c>
      <c r="AJ17" s="146">
        <f t="shared" si="33"/>
        <v>0</v>
      </c>
      <c r="AK17" s="146">
        <f t="shared" si="34"/>
        <v>0</v>
      </c>
      <c r="AL17" s="146">
        <f t="shared" si="35"/>
        <v>0</v>
      </c>
      <c r="AM17" s="146">
        <f t="shared" si="36"/>
        <v>0</v>
      </c>
      <c r="AN17" s="146">
        <f t="shared" si="37"/>
        <v>0</v>
      </c>
      <c r="AO17" s="146">
        <f t="shared" si="38"/>
        <v>0</v>
      </c>
      <c r="AP17" s="146">
        <f t="shared" si="39"/>
        <v>0</v>
      </c>
      <c r="AQ17" s="109">
        <f t="shared" si="40"/>
        <v>37935</v>
      </c>
    </row>
    <row r="18" spans="1:43" ht="28.8" x14ac:dyDescent="0.3">
      <c r="A18" s="109">
        <f t="shared" si="41"/>
        <v>9</v>
      </c>
      <c r="B18" s="114" t="s">
        <v>42</v>
      </c>
      <c r="C18" s="146">
        <f t="shared" si="0"/>
        <v>0</v>
      </c>
      <c r="D18" s="146">
        <f t="shared" si="1"/>
        <v>25000</v>
      </c>
      <c r="E18" s="146">
        <f t="shared" si="2"/>
        <v>0</v>
      </c>
      <c r="F18" s="146">
        <f t="shared" si="3"/>
        <v>0</v>
      </c>
      <c r="G18" s="146">
        <f t="shared" si="4"/>
        <v>0</v>
      </c>
      <c r="H18" s="146">
        <f t="shared" si="5"/>
        <v>200</v>
      </c>
      <c r="I18" s="146">
        <f t="shared" si="6"/>
        <v>0</v>
      </c>
      <c r="J18" s="146">
        <f t="shared" si="7"/>
        <v>200</v>
      </c>
      <c r="K18" s="146">
        <f t="shared" si="8"/>
        <v>0</v>
      </c>
      <c r="L18" s="146">
        <f t="shared" si="9"/>
        <v>300</v>
      </c>
      <c r="M18" s="146">
        <f t="shared" si="10"/>
        <v>0</v>
      </c>
      <c r="N18" s="146">
        <f t="shared" si="11"/>
        <v>9000</v>
      </c>
      <c r="O18" s="146">
        <f t="shared" si="12"/>
        <v>0</v>
      </c>
      <c r="P18" s="146">
        <f t="shared" si="13"/>
        <v>600</v>
      </c>
      <c r="Q18" s="146">
        <f t="shared" si="14"/>
        <v>0</v>
      </c>
      <c r="R18" s="146">
        <f t="shared" si="15"/>
        <v>640</v>
      </c>
      <c r="S18" s="146">
        <f t="shared" si="16"/>
        <v>267</v>
      </c>
      <c r="T18" s="146">
        <f t="shared" si="17"/>
        <v>0</v>
      </c>
      <c r="U18" s="146">
        <f t="shared" si="18"/>
        <v>0</v>
      </c>
      <c r="V18" s="146">
        <f t="shared" si="19"/>
        <v>0</v>
      </c>
      <c r="W18" s="146">
        <f t="shared" si="20"/>
        <v>0</v>
      </c>
      <c r="X18" s="146">
        <f t="shared" si="21"/>
        <v>0</v>
      </c>
      <c r="Y18" s="146">
        <f t="shared" si="22"/>
        <v>500</v>
      </c>
      <c r="Z18" s="146">
        <f t="shared" si="23"/>
        <v>0</v>
      </c>
      <c r="AA18" s="146">
        <f t="shared" si="24"/>
        <v>0</v>
      </c>
      <c r="AB18" s="146">
        <f t="shared" si="25"/>
        <v>0</v>
      </c>
      <c r="AC18" s="146">
        <f t="shared" si="26"/>
        <v>0</v>
      </c>
      <c r="AD18" s="146">
        <f t="shared" si="27"/>
        <v>0</v>
      </c>
      <c r="AE18" s="146">
        <f t="shared" si="28"/>
        <v>500</v>
      </c>
      <c r="AF18" s="146">
        <f t="shared" si="29"/>
        <v>0</v>
      </c>
      <c r="AG18" s="146">
        <f t="shared" si="30"/>
        <v>0</v>
      </c>
      <c r="AH18" s="146">
        <f t="shared" si="31"/>
        <v>0</v>
      </c>
      <c r="AI18" s="146">
        <f t="shared" si="32"/>
        <v>1000</v>
      </c>
      <c r="AJ18" s="146">
        <f t="shared" si="33"/>
        <v>0</v>
      </c>
      <c r="AK18" s="146">
        <f t="shared" si="34"/>
        <v>0</v>
      </c>
      <c r="AL18" s="146">
        <f t="shared" si="35"/>
        <v>0</v>
      </c>
      <c r="AM18" s="146">
        <f t="shared" si="36"/>
        <v>0</v>
      </c>
      <c r="AN18" s="146">
        <f t="shared" si="37"/>
        <v>0</v>
      </c>
      <c r="AO18" s="146">
        <f t="shared" si="38"/>
        <v>0</v>
      </c>
      <c r="AP18" s="146">
        <f t="shared" si="39"/>
        <v>0</v>
      </c>
      <c r="AQ18" s="109">
        <f t="shared" si="40"/>
        <v>38207</v>
      </c>
    </row>
    <row r="19" spans="1:43" ht="28.8" x14ac:dyDescent="0.3">
      <c r="A19" s="109">
        <f t="shared" si="41"/>
        <v>10</v>
      </c>
      <c r="B19" s="114" t="s">
        <v>43</v>
      </c>
      <c r="C19" s="146">
        <f t="shared" si="0"/>
        <v>0</v>
      </c>
      <c r="D19" s="146">
        <f t="shared" si="1"/>
        <v>50000</v>
      </c>
      <c r="E19" s="146">
        <f t="shared" si="2"/>
        <v>0</v>
      </c>
      <c r="F19" s="146">
        <f t="shared" si="3"/>
        <v>0</v>
      </c>
      <c r="G19" s="146">
        <f t="shared" si="4"/>
        <v>0</v>
      </c>
      <c r="H19" s="146">
        <f t="shared" si="5"/>
        <v>200</v>
      </c>
      <c r="I19" s="146">
        <f t="shared" si="6"/>
        <v>0</v>
      </c>
      <c r="J19" s="146">
        <f t="shared" si="7"/>
        <v>200</v>
      </c>
      <c r="K19" s="146">
        <f t="shared" si="8"/>
        <v>0</v>
      </c>
      <c r="L19" s="146">
        <f t="shared" si="9"/>
        <v>300</v>
      </c>
      <c r="M19" s="146">
        <f t="shared" si="10"/>
        <v>0</v>
      </c>
      <c r="N19" s="146">
        <f t="shared" si="11"/>
        <v>9000</v>
      </c>
      <c r="O19" s="146">
        <f t="shared" si="12"/>
        <v>0</v>
      </c>
      <c r="P19" s="146">
        <f t="shared" si="13"/>
        <v>800</v>
      </c>
      <c r="Q19" s="146">
        <f t="shared" si="14"/>
        <v>0</v>
      </c>
      <c r="R19" s="146">
        <f t="shared" si="15"/>
        <v>640</v>
      </c>
      <c r="S19" s="146">
        <f t="shared" si="16"/>
        <v>555</v>
      </c>
      <c r="T19" s="146">
        <f t="shared" si="17"/>
        <v>0</v>
      </c>
      <c r="U19" s="146">
        <f t="shared" si="18"/>
        <v>0</v>
      </c>
      <c r="V19" s="146">
        <f t="shared" si="19"/>
        <v>0</v>
      </c>
      <c r="W19" s="146">
        <f t="shared" si="20"/>
        <v>0</v>
      </c>
      <c r="X19" s="146">
        <f t="shared" si="21"/>
        <v>0</v>
      </c>
      <c r="Y19" s="146">
        <f t="shared" si="22"/>
        <v>500</v>
      </c>
      <c r="Z19" s="146">
        <f t="shared" si="23"/>
        <v>0</v>
      </c>
      <c r="AA19" s="146">
        <f t="shared" si="24"/>
        <v>0</v>
      </c>
      <c r="AB19" s="146">
        <f t="shared" si="25"/>
        <v>0</v>
      </c>
      <c r="AC19" s="146">
        <f t="shared" si="26"/>
        <v>0</v>
      </c>
      <c r="AD19" s="146">
        <f t="shared" si="27"/>
        <v>0</v>
      </c>
      <c r="AE19" s="146">
        <f t="shared" si="28"/>
        <v>500</v>
      </c>
      <c r="AF19" s="146">
        <f t="shared" si="29"/>
        <v>0</v>
      </c>
      <c r="AG19" s="146">
        <f t="shared" si="30"/>
        <v>0</v>
      </c>
      <c r="AH19" s="146">
        <f t="shared" si="31"/>
        <v>0</v>
      </c>
      <c r="AI19" s="146">
        <f t="shared" si="32"/>
        <v>1000</v>
      </c>
      <c r="AJ19" s="146">
        <f t="shared" si="33"/>
        <v>0</v>
      </c>
      <c r="AK19" s="146">
        <f t="shared" si="34"/>
        <v>0</v>
      </c>
      <c r="AL19" s="146">
        <f t="shared" si="35"/>
        <v>0</v>
      </c>
      <c r="AM19" s="146">
        <f t="shared" si="36"/>
        <v>0</v>
      </c>
      <c r="AN19" s="146">
        <f t="shared" si="37"/>
        <v>0</v>
      </c>
      <c r="AO19" s="146">
        <f t="shared" si="38"/>
        <v>0</v>
      </c>
      <c r="AP19" s="146">
        <f t="shared" si="39"/>
        <v>0</v>
      </c>
      <c r="AQ19" s="109">
        <f t="shared" si="40"/>
        <v>63695</v>
      </c>
    </row>
    <row r="20" spans="1:43" ht="28.8" x14ac:dyDescent="0.3">
      <c r="A20" s="109">
        <f t="shared" si="41"/>
        <v>11</v>
      </c>
      <c r="B20" s="114" t="s">
        <v>58</v>
      </c>
      <c r="C20" s="146">
        <f t="shared" si="0"/>
        <v>0</v>
      </c>
      <c r="D20" s="146">
        <f t="shared" si="1"/>
        <v>25000</v>
      </c>
      <c r="E20" s="146">
        <f t="shared" si="2"/>
        <v>0</v>
      </c>
      <c r="F20" s="146">
        <f t="shared" si="3"/>
        <v>0</v>
      </c>
      <c r="G20" s="146">
        <f t="shared" si="4"/>
        <v>0</v>
      </c>
      <c r="H20" s="146">
        <f t="shared" si="5"/>
        <v>200</v>
      </c>
      <c r="I20" s="146">
        <f t="shared" si="6"/>
        <v>0</v>
      </c>
      <c r="J20" s="146">
        <f t="shared" si="7"/>
        <v>200</v>
      </c>
      <c r="K20" s="146">
        <f t="shared" si="8"/>
        <v>0</v>
      </c>
      <c r="L20" s="146">
        <f t="shared" si="9"/>
        <v>300</v>
      </c>
      <c r="M20" s="146">
        <f t="shared" si="10"/>
        <v>0</v>
      </c>
      <c r="N20" s="146">
        <f t="shared" si="11"/>
        <v>9000</v>
      </c>
      <c r="O20" s="146">
        <f t="shared" si="12"/>
        <v>0</v>
      </c>
      <c r="P20" s="146">
        <f t="shared" si="13"/>
        <v>400</v>
      </c>
      <c r="Q20" s="146">
        <f t="shared" si="14"/>
        <v>0</v>
      </c>
      <c r="R20" s="146">
        <f t="shared" si="15"/>
        <v>640</v>
      </c>
      <c r="S20" s="146">
        <f t="shared" si="16"/>
        <v>261</v>
      </c>
      <c r="T20" s="146">
        <f t="shared" si="17"/>
        <v>0</v>
      </c>
      <c r="U20" s="146">
        <f t="shared" si="18"/>
        <v>0</v>
      </c>
      <c r="V20" s="146">
        <f t="shared" si="19"/>
        <v>0</v>
      </c>
      <c r="W20" s="146">
        <f t="shared" si="20"/>
        <v>0</v>
      </c>
      <c r="X20" s="146">
        <f t="shared" si="21"/>
        <v>0</v>
      </c>
      <c r="Y20" s="146">
        <f t="shared" si="22"/>
        <v>500</v>
      </c>
      <c r="Z20" s="146">
        <f t="shared" si="23"/>
        <v>0</v>
      </c>
      <c r="AA20" s="146">
        <f t="shared" si="24"/>
        <v>0</v>
      </c>
      <c r="AB20" s="146">
        <f t="shared" si="25"/>
        <v>0</v>
      </c>
      <c r="AC20" s="146">
        <f t="shared" si="26"/>
        <v>0</v>
      </c>
      <c r="AD20" s="146">
        <f t="shared" si="27"/>
        <v>0</v>
      </c>
      <c r="AE20" s="146">
        <f t="shared" si="28"/>
        <v>500</v>
      </c>
      <c r="AF20" s="146">
        <f t="shared" si="29"/>
        <v>0</v>
      </c>
      <c r="AG20" s="146">
        <f t="shared" si="30"/>
        <v>0</v>
      </c>
      <c r="AH20" s="146">
        <f t="shared" si="31"/>
        <v>0</v>
      </c>
      <c r="AI20" s="146">
        <f t="shared" si="32"/>
        <v>1000</v>
      </c>
      <c r="AJ20" s="146">
        <f t="shared" si="33"/>
        <v>0</v>
      </c>
      <c r="AK20" s="146">
        <f t="shared" si="34"/>
        <v>0</v>
      </c>
      <c r="AL20" s="146">
        <f t="shared" si="35"/>
        <v>0</v>
      </c>
      <c r="AM20" s="146">
        <f t="shared" si="36"/>
        <v>0</v>
      </c>
      <c r="AN20" s="146">
        <f t="shared" si="37"/>
        <v>0</v>
      </c>
      <c r="AO20" s="146">
        <f t="shared" si="38"/>
        <v>0</v>
      </c>
      <c r="AP20" s="146">
        <f t="shared" si="39"/>
        <v>0</v>
      </c>
      <c r="AQ20" s="109">
        <f t="shared" si="40"/>
        <v>38001</v>
      </c>
    </row>
    <row r="21" spans="1:43" x14ac:dyDescent="0.3">
      <c r="A21" s="109" t="str">
        <f t="shared" si="41"/>
        <v/>
      </c>
      <c r="B21" s="114"/>
      <c r="C21" s="146" t="str">
        <f t="shared" si="0"/>
        <v/>
      </c>
      <c r="D21" s="146" t="str">
        <f t="shared" si="1"/>
        <v/>
      </c>
      <c r="E21" s="146" t="str">
        <f t="shared" si="2"/>
        <v/>
      </c>
      <c r="F21" s="146" t="str">
        <f t="shared" si="3"/>
        <v/>
      </c>
      <c r="G21" s="146" t="str">
        <f t="shared" si="4"/>
        <v/>
      </c>
      <c r="H21" s="146" t="str">
        <f t="shared" si="5"/>
        <v/>
      </c>
      <c r="I21" s="146" t="str">
        <f t="shared" si="6"/>
        <v/>
      </c>
      <c r="J21" s="146" t="str">
        <f t="shared" si="7"/>
        <v/>
      </c>
      <c r="K21" s="146" t="str">
        <f t="shared" si="8"/>
        <v/>
      </c>
      <c r="L21" s="146" t="str">
        <f t="shared" si="9"/>
        <v/>
      </c>
      <c r="M21" s="146" t="str">
        <f t="shared" si="10"/>
        <v/>
      </c>
      <c r="N21" s="146" t="str">
        <f t="shared" si="11"/>
        <v/>
      </c>
      <c r="O21" s="146" t="str">
        <f t="shared" si="12"/>
        <v/>
      </c>
      <c r="P21" s="146" t="str">
        <f t="shared" si="13"/>
        <v/>
      </c>
      <c r="Q21" s="146" t="str">
        <f t="shared" si="14"/>
        <v/>
      </c>
      <c r="R21" s="146" t="str">
        <f t="shared" si="15"/>
        <v/>
      </c>
      <c r="S21" s="146" t="str">
        <f t="shared" si="16"/>
        <v/>
      </c>
      <c r="T21" s="146" t="str">
        <f t="shared" si="17"/>
        <v/>
      </c>
      <c r="U21" s="146" t="str">
        <f t="shared" si="18"/>
        <v/>
      </c>
      <c r="V21" s="146" t="str">
        <f t="shared" si="19"/>
        <v/>
      </c>
      <c r="W21" s="146" t="str">
        <f t="shared" si="20"/>
        <v/>
      </c>
      <c r="X21" s="146" t="str">
        <f t="shared" si="21"/>
        <v/>
      </c>
      <c r="Y21" s="146" t="str">
        <f t="shared" si="22"/>
        <v/>
      </c>
      <c r="Z21" s="146" t="str">
        <f t="shared" si="23"/>
        <v/>
      </c>
      <c r="AA21" s="146" t="str">
        <f t="shared" si="24"/>
        <v/>
      </c>
      <c r="AB21" s="146" t="str">
        <f t="shared" si="25"/>
        <v/>
      </c>
      <c r="AC21" s="146" t="str">
        <f t="shared" si="26"/>
        <v/>
      </c>
      <c r="AD21" s="146" t="str">
        <f t="shared" si="27"/>
        <v/>
      </c>
      <c r="AE21" s="146" t="str">
        <f t="shared" si="28"/>
        <v/>
      </c>
      <c r="AF21" s="146" t="str">
        <f t="shared" si="29"/>
        <v/>
      </c>
      <c r="AG21" s="146" t="str">
        <f t="shared" si="30"/>
        <v/>
      </c>
      <c r="AH21" s="146" t="str">
        <f t="shared" si="31"/>
        <v/>
      </c>
      <c r="AI21" s="146" t="str">
        <f t="shared" si="32"/>
        <v/>
      </c>
      <c r="AJ21" s="146" t="str">
        <f t="shared" si="33"/>
        <v/>
      </c>
      <c r="AK21" s="146" t="str">
        <f t="shared" si="34"/>
        <v/>
      </c>
      <c r="AL21" s="146" t="str">
        <f t="shared" si="35"/>
        <v/>
      </c>
      <c r="AM21" s="146" t="str">
        <f t="shared" si="36"/>
        <v/>
      </c>
      <c r="AN21" s="146" t="str">
        <f t="shared" si="37"/>
        <v/>
      </c>
      <c r="AO21" s="146" t="str">
        <f t="shared" si="38"/>
        <v/>
      </c>
      <c r="AP21" s="146" t="str">
        <f t="shared" si="39"/>
        <v/>
      </c>
      <c r="AQ21" s="109">
        <f t="shared" si="40"/>
        <v>0</v>
      </c>
    </row>
    <row r="22" spans="1:43" x14ac:dyDescent="0.3">
      <c r="A22" s="109" t="str">
        <f t="shared" si="41"/>
        <v/>
      </c>
      <c r="B22" s="114"/>
      <c r="C22" s="146" t="str">
        <f t="shared" si="0"/>
        <v/>
      </c>
      <c r="D22" s="146" t="str">
        <f t="shared" si="1"/>
        <v/>
      </c>
      <c r="E22" s="146" t="str">
        <f t="shared" si="2"/>
        <v/>
      </c>
      <c r="F22" s="146" t="str">
        <f t="shared" si="3"/>
        <v/>
      </c>
      <c r="G22" s="146" t="str">
        <f t="shared" si="4"/>
        <v/>
      </c>
      <c r="H22" s="146" t="str">
        <f t="shared" si="5"/>
        <v/>
      </c>
      <c r="I22" s="146" t="str">
        <f t="shared" si="6"/>
        <v/>
      </c>
      <c r="J22" s="146" t="str">
        <f t="shared" si="7"/>
        <v/>
      </c>
      <c r="K22" s="146" t="str">
        <f t="shared" si="8"/>
        <v/>
      </c>
      <c r="L22" s="146" t="str">
        <f t="shared" si="9"/>
        <v/>
      </c>
      <c r="M22" s="146" t="str">
        <f t="shared" si="10"/>
        <v/>
      </c>
      <c r="N22" s="146" t="str">
        <f t="shared" si="11"/>
        <v/>
      </c>
      <c r="O22" s="146" t="str">
        <f t="shared" si="12"/>
        <v/>
      </c>
      <c r="P22" s="146" t="str">
        <f t="shared" si="13"/>
        <v/>
      </c>
      <c r="Q22" s="146" t="str">
        <f t="shared" si="14"/>
        <v/>
      </c>
      <c r="R22" s="146" t="str">
        <f t="shared" si="15"/>
        <v/>
      </c>
      <c r="S22" s="146" t="str">
        <f t="shared" si="16"/>
        <v/>
      </c>
      <c r="T22" s="146" t="str">
        <f t="shared" si="17"/>
        <v/>
      </c>
      <c r="U22" s="146" t="str">
        <f t="shared" si="18"/>
        <v/>
      </c>
      <c r="V22" s="146" t="str">
        <f t="shared" si="19"/>
        <v/>
      </c>
      <c r="W22" s="146" t="str">
        <f t="shared" si="20"/>
        <v/>
      </c>
      <c r="X22" s="146" t="str">
        <f t="shared" si="21"/>
        <v/>
      </c>
      <c r="Y22" s="146" t="str">
        <f t="shared" si="22"/>
        <v/>
      </c>
      <c r="Z22" s="146" t="str">
        <f t="shared" si="23"/>
        <v/>
      </c>
      <c r="AA22" s="146" t="str">
        <f t="shared" si="24"/>
        <v/>
      </c>
      <c r="AB22" s="146" t="str">
        <f t="shared" si="25"/>
        <v/>
      </c>
      <c r="AC22" s="146" t="str">
        <f t="shared" si="26"/>
        <v/>
      </c>
      <c r="AD22" s="146" t="str">
        <f t="shared" si="27"/>
        <v/>
      </c>
      <c r="AE22" s="146" t="str">
        <f t="shared" si="28"/>
        <v/>
      </c>
      <c r="AF22" s="146" t="str">
        <f t="shared" si="29"/>
        <v/>
      </c>
      <c r="AG22" s="146" t="str">
        <f t="shared" si="30"/>
        <v/>
      </c>
      <c r="AH22" s="146" t="str">
        <f t="shared" si="31"/>
        <v/>
      </c>
      <c r="AI22" s="146" t="str">
        <f t="shared" si="32"/>
        <v/>
      </c>
      <c r="AJ22" s="146" t="str">
        <f t="shared" si="33"/>
        <v/>
      </c>
      <c r="AK22" s="146" t="str">
        <f t="shared" si="34"/>
        <v/>
      </c>
      <c r="AL22" s="146" t="str">
        <f t="shared" si="35"/>
        <v/>
      </c>
      <c r="AM22" s="146" t="str">
        <f t="shared" si="36"/>
        <v/>
      </c>
      <c r="AN22" s="146" t="str">
        <f t="shared" si="37"/>
        <v/>
      </c>
      <c r="AO22" s="146" t="str">
        <f t="shared" si="38"/>
        <v/>
      </c>
      <c r="AP22" s="146" t="str">
        <f t="shared" si="39"/>
        <v/>
      </c>
      <c r="AQ22" s="109">
        <f t="shared" si="40"/>
        <v>0</v>
      </c>
    </row>
    <row r="23" spans="1:43" x14ac:dyDescent="0.3">
      <c r="A23" s="109" t="str">
        <f t="shared" si="41"/>
        <v/>
      </c>
      <c r="B23" s="114"/>
      <c r="C23" s="146" t="str">
        <f t="shared" si="0"/>
        <v/>
      </c>
      <c r="D23" s="146" t="str">
        <f t="shared" si="1"/>
        <v/>
      </c>
      <c r="E23" s="146" t="str">
        <f t="shared" si="2"/>
        <v/>
      </c>
      <c r="F23" s="146" t="str">
        <f t="shared" si="3"/>
        <v/>
      </c>
      <c r="G23" s="146" t="str">
        <f t="shared" si="4"/>
        <v/>
      </c>
      <c r="H23" s="146" t="str">
        <f t="shared" si="5"/>
        <v/>
      </c>
      <c r="I23" s="146" t="str">
        <f t="shared" si="6"/>
        <v/>
      </c>
      <c r="J23" s="146" t="str">
        <f t="shared" si="7"/>
        <v/>
      </c>
      <c r="K23" s="146" t="str">
        <f t="shared" si="8"/>
        <v/>
      </c>
      <c r="L23" s="146" t="str">
        <f t="shared" si="9"/>
        <v/>
      </c>
      <c r="M23" s="146" t="str">
        <f t="shared" si="10"/>
        <v/>
      </c>
      <c r="N23" s="146" t="str">
        <f t="shared" si="11"/>
        <v/>
      </c>
      <c r="O23" s="146" t="str">
        <f t="shared" si="12"/>
        <v/>
      </c>
      <c r="P23" s="146" t="str">
        <f t="shared" si="13"/>
        <v/>
      </c>
      <c r="Q23" s="146" t="str">
        <f t="shared" si="14"/>
        <v/>
      </c>
      <c r="R23" s="146" t="str">
        <f t="shared" si="15"/>
        <v/>
      </c>
      <c r="S23" s="146" t="str">
        <f t="shared" si="16"/>
        <v/>
      </c>
      <c r="T23" s="146" t="str">
        <f t="shared" si="17"/>
        <v/>
      </c>
      <c r="U23" s="146" t="str">
        <f t="shared" si="18"/>
        <v/>
      </c>
      <c r="V23" s="146" t="str">
        <f t="shared" si="19"/>
        <v/>
      </c>
      <c r="W23" s="146" t="str">
        <f t="shared" si="20"/>
        <v/>
      </c>
      <c r="X23" s="146" t="str">
        <f t="shared" si="21"/>
        <v/>
      </c>
      <c r="Y23" s="146" t="str">
        <f t="shared" si="22"/>
        <v/>
      </c>
      <c r="Z23" s="146" t="str">
        <f t="shared" si="23"/>
        <v/>
      </c>
      <c r="AA23" s="146" t="str">
        <f t="shared" si="24"/>
        <v/>
      </c>
      <c r="AB23" s="146" t="str">
        <f t="shared" si="25"/>
        <v/>
      </c>
      <c r="AC23" s="146" t="str">
        <f t="shared" si="26"/>
        <v/>
      </c>
      <c r="AD23" s="146" t="str">
        <f t="shared" si="27"/>
        <v/>
      </c>
      <c r="AE23" s="146" t="str">
        <f t="shared" si="28"/>
        <v/>
      </c>
      <c r="AF23" s="146" t="str">
        <f t="shared" si="29"/>
        <v/>
      </c>
      <c r="AG23" s="146" t="str">
        <f t="shared" si="30"/>
        <v/>
      </c>
      <c r="AH23" s="146" t="str">
        <f t="shared" si="31"/>
        <v/>
      </c>
      <c r="AI23" s="146" t="str">
        <f t="shared" si="32"/>
        <v/>
      </c>
      <c r="AJ23" s="146" t="str">
        <f t="shared" si="33"/>
        <v/>
      </c>
      <c r="AK23" s="146" t="str">
        <f t="shared" si="34"/>
        <v/>
      </c>
      <c r="AL23" s="146" t="str">
        <f t="shared" si="35"/>
        <v/>
      </c>
      <c r="AM23" s="146" t="str">
        <f t="shared" si="36"/>
        <v/>
      </c>
      <c r="AN23" s="146" t="str">
        <f t="shared" si="37"/>
        <v/>
      </c>
      <c r="AO23" s="146" t="str">
        <f t="shared" si="38"/>
        <v/>
      </c>
      <c r="AP23" s="146" t="str">
        <f t="shared" si="39"/>
        <v/>
      </c>
      <c r="AQ23" s="109">
        <f t="shared" si="40"/>
        <v>0</v>
      </c>
    </row>
    <row r="24" spans="1:43" x14ac:dyDescent="0.3">
      <c r="A24" s="109" t="str">
        <f t="shared" si="41"/>
        <v/>
      </c>
      <c r="B24" s="114"/>
      <c r="C24" s="146" t="str">
        <f t="shared" si="0"/>
        <v/>
      </c>
      <c r="D24" s="146" t="str">
        <f t="shared" si="1"/>
        <v/>
      </c>
      <c r="E24" s="146" t="str">
        <f t="shared" si="2"/>
        <v/>
      </c>
      <c r="F24" s="146" t="str">
        <f t="shared" si="3"/>
        <v/>
      </c>
      <c r="G24" s="146" t="str">
        <f t="shared" si="4"/>
        <v/>
      </c>
      <c r="H24" s="146" t="str">
        <f t="shared" si="5"/>
        <v/>
      </c>
      <c r="I24" s="146" t="str">
        <f t="shared" si="6"/>
        <v/>
      </c>
      <c r="J24" s="146" t="str">
        <f t="shared" si="7"/>
        <v/>
      </c>
      <c r="K24" s="146" t="str">
        <f t="shared" si="8"/>
        <v/>
      </c>
      <c r="L24" s="146" t="str">
        <f t="shared" si="9"/>
        <v/>
      </c>
      <c r="M24" s="146" t="str">
        <f t="shared" si="10"/>
        <v/>
      </c>
      <c r="N24" s="146" t="str">
        <f t="shared" si="11"/>
        <v/>
      </c>
      <c r="O24" s="146" t="str">
        <f t="shared" si="12"/>
        <v/>
      </c>
      <c r="P24" s="146" t="str">
        <f t="shared" si="13"/>
        <v/>
      </c>
      <c r="Q24" s="146" t="str">
        <f t="shared" si="14"/>
        <v/>
      </c>
      <c r="R24" s="146" t="str">
        <f t="shared" si="15"/>
        <v/>
      </c>
      <c r="S24" s="146" t="str">
        <f t="shared" si="16"/>
        <v/>
      </c>
      <c r="T24" s="146" t="str">
        <f t="shared" si="17"/>
        <v/>
      </c>
      <c r="U24" s="146" t="str">
        <f t="shared" si="18"/>
        <v/>
      </c>
      <c r="V24" s="146" t="str">
        <f t="shared" si="19"/>
        <v/>
      </c>
      <c r="W24" s="146" t="str">
        <f t="shared" si="20"/>
        <v/>
      </c>
      <c r="X24" s="146" t="str">
        <f t="shared" si="21"/>
        <v/>
      </c>
      <c r="Y24" s="146" t="str">
        <f t="shared" si="22"/>
        <v/>
      </c>
      <c r="Z24" s="146" t="str">
        <f t="shared" si="23"/>
        <v/>
      </c>
      <c r="AA24" s="146" t="str">
        <f t="shared" si="24"/>
        <v/>
      </c>
      <c r="AB24" s="146" t="str">
        <f t="shared" si="25"/>
        <v/>
      </c>
      <c r="AC24" s="146" t="str">
        <f t="shared" si="26"/>
        <v/>
      </c>
      <c r="AD24" s="146" t="str">
        <f t="shared" si="27"/>
        <v/>
      </c>
      <c r="AE24" s="146" t="str">
        <f t="shared" si="28"/>
        <v/>
      </c>
      <c r="AF24" s="146" t="str">
        <f t="shared" si="29"/>
        <v/>
      </c>
      <c r="AG24" s="146" t="str">
        <f t="shared" si="30"/>
        <v/>
      </c>
      <c r="AH24" s="146" t="str">
        <f t="shared" si="31"/>
        <v/>
      </c>
      <c r="AI24" s="146" t="str">
        <f t="shared" si="32"/>
        <v/>
      </c>
      <c r="AJ24" s="146" t="str">
        <f t="shared" si="33"/>
        <v/>
      </c>
      <c r="AK24" s="146" t="str">
        <f t="shared" si="34"/>
        <v/>
      </c>
      <c r="AL24" s="146" t="str">
        <f t="shared" si="35"/>
        <v/>
      </c>
      <c r="AM24" s="146" t="str">
        <f t="shared" si="36"/>
        <v/>
      </c>
      <c r="AN24" s="146" t="str">
        <f t="shared" si="37"/>
        <v/>
      </c>
      <c r="AO24" s="146" t="str">
        <f t="shared" si="38"/>
        <v/>
      </c>
      <c r="AP24" s="146" t="str">
        <f t="shared" si="39"/>
        <v/>
      </c>
      <c r="AQ24" s="109">
        <f t="shared" si="40"/>
        <v>0</v>
      </c>
    </row>
    <row r="25" spans="1:43" ht="15.6" x14ac:dyDescent="0.3">
      <c r="A25" s="110"/>
      <c r="B25" s="111" t="s">
        <v>125</v>
      </c>
      <c r="C25" s="109">
        <f t="shared" ref="C25:AP25" si="42">SUM(C10:C24)</f>
        <v>75000</v>
      </c>
      <c r="D25" s="109">
        <f t="shared" si="42"/>
        <v>215000</v>
      </c>
      <c r="E25" s="109">
        <f t="shared" si="42"/>
        <v>9150</v>
      </c>
      <c r="F25" s="109">
        <f t="shared" si="42"/>
        <v>22000</v>
      </c>
      <c r="G25" s="109">
        <f t="shared" si="42"/>
        <v>200</v>
      </c>
      <c r="H25" s="109">
        <f t="shared" si="42"/>
        <v>2000</v>
      </c>
      <c r="I25" s="109">
        <f t="shared" si="42"/>
        <v>200</v>
      </c>
      <c r="J25" s="109">
        <f t="shared" si="42"/>
        <v>2000</v>
      </c>
      <c r="K25" s="109">
        <f t="shared" si="42"/>
        <v>300</v>
      </c>
      <c r="L25" s="109">
        <f t="shared" si="42"/>
        <v>3000</v>
      </c>
      <c r="M25" s="109">
        <f t="shared" si="42"/>
        <v>25000</v>
      </c>
      <c r="N25" s="109">
        <f t="shared" si="42"/>
        <v>66000</v>
      </c>
      <c r="O25" s="109">
        <f t="shared" si="42"/>
        <v>800</v>
      </c>
      <c r="P25" s="109">
        <f t="shared" si="42"/>
        <v>4400</v>
      </c>
      <c r="Q25" s="109">
        <f t="shared" si="42"/>
        <v>9000</v>
      </c>
      <c r="R25" s="109">
        <f t="shared" si="42"/>
        <v>7040</v>
      </c>
      <c r="S25" s="109">
        <f t="shared" si="42"/>
        <v>3162</v>
      </c>
      <c r="T25" s="109">
        <f t="shared" si="42"/>
        <v>117000</v>
      </c>
      <c r="U25" s="109">
        <f t="shared" si="42"/>
        <v>2000</v>
      </c>
      <c r="V25" s="109">
        <f t="shared" si="42"/>
        <v>25000</v>
      </c>
      <c r="W25" s="109">
        <f t="shared" si="42"/>
        <v>10000</v>
      </c>
      <c r="X25" s="109">
        <f t="shared" si="42"/>
        <v>500</v>
      </c>
      <c r="Y25" s="109">
        <f t="shared" si="42"/>
        <v>2000</v>
      </c>
      <c r="Z25" s="109">
        <f t="shared" si="42"/>
        <v>1000</v>
      </c>
      <c r="AA25" s="109">
        <f t="shared" si="42"/>
        <v>15000</v>
      </c>
      <c r="AB25" s="109">
        <f t="shared" si="42"/>
        <v>1500</v>
      </c>
      <c r="AC25" s="109">
        <f t="shared" si="42"/>
        <v>4500</v>
      </c>
      <c r="AD25" s="109">
        <f t="shared" si="42"/>
        <v>500</v>
      </c>
      <c r="AE25" s="109">
        <f t="shared" si="42"/>
        <v>5000</v>
      </c>
      <c r="AF25" s="109">
        <f t="shared" si="42"/>
        <v>612180</v>
      </c>
      <c r="AG25" s="109">
        <f t="shared" si="42"/>
        <v>1500</v>
      </c>
      <c r="AH25" s="109">
        <f t="shared" si="42"/>
        <v>1000</v>
      </c>
      <c r="AI25" s="109">
        <f t="shared" si="42"/>
        <v>10000</v>
      </c>
      <c r="AJ25" s="109">
        <f t="shared" si="42"/>
        <v>0</v>
      </c>
      <c r="AK25" s="109">
        <f t="shared" si="42"/>
        <v>0</v>
      </c>
      <c r="AL25" s="109">
        <f t="shared" si="42"/>
        <v>0</v>
      </c>
      <c r="AM25" s="109">
        <f t="shared" si="42"/>
        <v>0</v>
      </c>
      <c r="AN25" s="109">
        <f t="shared" si="42"/>
        <v>0</v>
      </c>
      <c r="AO25" s="109">
        <f t="shared" si="42"/>
        <v>0</v>
      </c>
      <c r="AP25" s="109">
        <f t="shared" si="42"/>
        <v>0</v>
      </c>
      <c r="AQ25" s="109">
        <f>SUM(AQ10:AQ24)</f>
        <v>1252932</v>
      </c>
    </row>
    <row r="26" spans="1:43" x14ac:dyDescent="0.3">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row>
    <row r="27" spans="1:43" x14ac:dyDescent="0.3">
      <c r="A27" s="37"/>
      <c r="B27" s="236" t="s">
        <v>239</v>
      </c>
      <c r="C27" s="341" t="str">
        <f>[2]!SpellNumber(AQ25)</f>
        <v xml:space="preserve">Rupees Twelve Lakh FiftyTwo Thousand Nine Hundred ThirtyTwo Only </v>
      </c>
      <c r="D27" s="341"/>
      <c r="E27" s="341"/>
      <c r="F27" s="341"/>
      <c r="G27" s="341"/>
      <c r="H27" s="341"/>
      <c r="I27" s="341"/>
      <c r="J27" s="341"/>
      <c r="K27" s="341"/>
      <c r="L27" s="341"/>
      <c r="M27" s="341"/>
      <c r="N27" s="341"/>
      <c r="O27" s="37"/>
      <c r="P27" s="37"/>
      <c r="Q27" s="331" t="s">
        <v>168</v>
      </c>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row>
    <row r="28" spans="1:43" x14ac:dyDescent="0.3">
      <c r="A28" s="37"/>
      <c r="B28" s="37"/>
      <c r="C28" s="37"/>
      <c r="D28" s="37"/>
      <c r="E28" s="37"/>
      <c r="F28" s="37"/>
      <c r="G28" s="37"/>
      <c r="H28" s="37"/>
      <c r="I28" s="37"/>
      <c r="J28" s="37"/>
      <c r="K28" s="37"/>
      <c r="L28" s="37"/>
      <c r="M28" s="37"/>
      <c r="N28" s="37"/>
      <c r="O28" s="37"/>
      <c r="P28" s="37"/>
      <c r="Q28" s="331" t="str">
        <f>PROFILE!D4</f>
        <v xml:space="preserve">jktdh; mPp ek/;fed fo|ky; jktiqjk fiisju </v>
      </c>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row>
    <row r="29" spans="1:43" x14ac:dyDescent="0.3">
      <c r="A29" s="112" t="str">
        <f>A2</f>
        <v>dzekad&amp;</v>
      </c>
      <c r="B29" s="332"/>
      <c r="C29" s="332"/>
      <c r="D29" s="332"/>
      <c r="E29" s="37"/>
      <c r="F29" s="37"/>
      <c r="G29" s="37"/>
      <c r="H29" s="37"/>
      <c r="I29" s="37"/>
      <c r="J29" s="37"/>
      <c r="K29" s="37"/>
      <c r="L29" s="333" t="str">
        <f>R2</f>
        <v>fnukad&amp;</v>
      </c>
      <c r="M29" s="333"/>
      <c r="N29" s="334"/>
      <c r="O29" s="335"/>
      <c r="P29" s="37"/>
      <c r="Q29" s="331" t="str">
        <f>PROFILE!D6</f>
        <v>Jhxaxkuxj</v>
      </c>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row>
    <row r="30" spans="1:43" x14ac:dyDescent="0.3">
      <c r="A30" s="332" t="s">
        <v>126</v>
      </c>
      <c r="B30" s="332"/>
      <c r="C30" s="37"/>
      <c r="D30" s="37"/>
      <c r="E30" s="37"/>
      <c r="F30" s="37"/>
      <c r="G30" s="37"/>
      <c r="H30" s="37"/>
      <c r="I30" s="37"/>
      <c r="J30" s="37"/>
      <c r="K30" s="37"/>
      <c r="L30" s="37"/>
      <c r="M30" s="37"/>
      <c r="N30" s="37"/>
      <c r="O30" s="37"/>
      <c r="P30" s="37"/>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row>
    <row r="31" spans="1:43" x14ac:dyDescent="0.3">
      <c r="A31" s="44">
        <v>1</v>
      </c>
      <c r="B31" s="44" t="s">
        <v>127</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row>
    <row r="32" spans="1:43" x14ac:dyDescent="0.3">
      <c r="A32" s="44">
        <v>2</v>
      </c>
      <c r="B32" s="44" t="s">
        <v>128</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row>
    <row r="33" spans="1:43" x14ac:dyDescent="0.3">
      <c r="A33" s="44">
        <v>3</v>
      </c>
      <c r="B33" s="44" t="s">
        <v>129</v>
      </c>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row>
    <row r="34" spans="1:43" x14ac:dyDescent="0.3">
      <c r="A34" s="44"/>
      <c r="B34" s="44"/>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row>
    <row r="35" spans="1:43" x14ac:dyDescent="0.3">
      <c r="A35" s="37"/>
      <c r="B35" s="37"/>
      <c r="C35" s="37"/>
      <c r="D35" s="37"/>
      <c r="E35" s="37"/>
      <c r="F35" s="37"/>
      <c r="G35" s="37"/>
      <c r="H35" s="37"/>
      <c r="I35" s="37"/>
      <c r="J35" s="37"/>
      <c r="K35" s="37"/>
      <c r="L35" s="37"/>
      <c r="M35" s="37"/>
      <c r="N35" s="37"/>
      <c r="O35" s="37"/>
      <c r="P35" s="37"/>
      <c r="Q35" s="331" t="str">
        <f>Q27</f>
        <v>iz/kkukpk;Z</v>
      </c>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row>
  </sheetData>
  <sheetProtection password="CE88" sheet="1" objects="1" scenarios="1" formatCells="0" formatColumns="0" formatRows="0"/>
  <mergeCells count="21">
    <mergeCell ref="A5:AQ5"/>
    <mergeCell ref="A1:AQ1"/>
    <mergeCell ref="R2:S2"/>
    <mergeCell ref="W2:AQ2"/>
    <mergeCell ref="A3:AQ3"/>
    <mergeCell ref="V4:AQ4"/>
    <mergeCell ref="A4:U4"/>
    <mergeCell ref="A6:AQ6"/>
    <mergeCell ref="A7:A8"/>
    <mergeCell ref="B7:B8"/>
    <mergeCell ref="C7:AQ7"/>
    <mergeCell ref="C27:N27"/>
    <mergeCell ref="Q27:AQ27"/>
    <mergeCell ref="Q35:AQ35"/>
    <mergeCell ref="Q28:AQ28"/>
    <mergeCell ref="B29:D29"/>
    <mergeCell ref="L29:M29"/>
    <mergeCell ref="N29:O29"/>
    <mergeCell ref="Q29:AQ29"/>
    <mergeCell ref="A30:B30"/>
    <mergeCell ref="Q30:AQ30"/>
  </mergeCells>
  <dataValidations disablePrompts="1" count="1">
    <dataValidation type="list" allowBlank="1" showInputMessage="1" showErrorMessage="1" sqref="B10:B24">
      <formula1>SCHOOLNAME</formula1>
    </dataValidation>
  </dataValidations>
  <printOptions horizontalCentered="1"/>
  <pageMargins left="0.51181102362204722" right="0.51181102362204722" top="0.94488188976377963" bottom="0.55118110236220474" header="0.31496062992125984" footer="0.31496062992125984"/>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166"/>
  <sheetViews>
    <sheetView showGridLines="0" workbookViewId="0">
      <pane xSplit="7" ySplit="3" topLeftCell="H5" activePane="bottomRight" state="frozen"/>
      <selection pane="topRight" activeCell="H1" sqref="H1"/>
      <selection pane="bottomLeft" activeCell="A4" sqref="A4"/>
      <selection pane="bottomRight" activeCell="C17" sqref="C17"/>
    </sheetView>
  </sheetViews>
  <sheetFormatPr defaultRowHeight="14.4" x14ac:dyDescent="0.3"/>
  <cols>
    <col min="1" max="1" width="8.33203125" customWidth="1"/>
    <col min="2" max="2" width="51.109375" style="1" customWidth="1"/>
    <col min="3" max="3" width="17.88671875" style="1" customWidth="1"/>
    <col min="4" max="4" width="23.44140625" style="1" customWidth="1"/>
    <col min="5" max="5" width="18.21875" style="1" customWidth="1"/>
    <col min="6" max="6" width="15.5546875" style="1" customWidth="1"/>
    <col min="7" max="7" width="14.77734375" style="1" customWidth="1"/>
    <col min="8" max="22" width="8.88671875" style="1"/>
  </cols>
  <sheetData>
    <row r="1" spans="1:22" ht="28.2" x14ac:dyDescent="0.5">
      <c r="A1" s="349" t="str">
        <f>PROFILE!$B$4 &amp;PROFILE!$D$4&amp;PROFILE!$D$6</f>
        <v>dk;kZy; &amp;jktdh; mPp ek/;fed fo|ky; jktiqjk fiisju Jhxaxkuxj</v>
      </c>
      <c r="B1" s="349"/>
      <c r="C1" s="349"/>
      <c r="D1" s="349"/>
      <c r="E1" s="349"/>
      <c r="F1" s="349"/>
      <c r="G1" s="349"/>
    </row>
    <row r="3" spans="1:22" ht="18" x14ac:dyDescent="0.35">
      <c r="B3" s="350" t="s">
        <v>237</v>
      </c>
      <c r="C3" s="350"/>
      <c r="D3" s="350"/>
      <c r="E3" s="350"/>
      <c r="F3" s="350"/>
    </row>
    <row r="5" spans="1:22" ht="42.6" thickBot="1" x14ac:dyDescent="0.35">
      <c r="A5" s="224" t="s">
        <v>63</v>
      </c>
      <c r="B5" s="224" t="s">
        <v>142</v>
      </c>
      <c r="C5" s="224" t="s">
        <v>143</v>
      </c>
      <c r="D5" s="224" t="s">
        <v>144</v>
      </c>
      <c r="E5" s="225" t="s">
        <v>145</v>
      </c>
      <c r="F5" s="226" t="s">
        <v>235</v>
      </c>
      <c r="G5" s="226" t="s">
        <v>236</v>
      </c>
    </row>
    <row r="6" spans="1:22" s="213" customFormat="1" x14ac:dyDescent="0.3">
      <c r="A6" s="213" t="s">
        <v>87</v>
      </c>
      <c r="B6" s="255" t="s">
        <v>89</v>
      </c>
      <c r="C6" s="255" t="s">
        <v>90</v>
      </c>
      <c r="D6" s="255" t="s">
        <v>91</v>
      </c>
      <c r="E6" s="255" t="s">
        <v>92</v>
      </c>
      <c r="F6" s="255" t="s">
        <v>93</v>
      </c>
      <c r="G6" s="255" t="s">
        <v>94</v>
      </c>
      <c r="H6" s="255"/>
      <c r="I6" s="351" t="s">
        <v>242</v>
      </c>
      <c r="J6" s="352"/>
      <c r="K6" s="352"/>
      <c r="L6" s="353"/>
      <c r="M6" s="255"/>
      <c r="N6" s="255"/>
      <c r="O6" s="255"/>
      <c r="P6" s="255"/>
      <c r="Q6" s="255"/>
      <c r="R6" s="255"/>
      <c r="S6" s="255"/>
      <c r="T6" s="255"/>
      <c r="U6" s="255"/>
      <c r="V6" s="255"/>
    </row>
    <row r="7" spans="1:22" s="39" customFormat="1" ht="18" customHeight="1" x14ac:dyDescent="0.3">
      <c r="A7" s="228">
        <f>IF(VENDOR_NAME[[#This Row],[2]]="","",ROWS($B$7:$B7))</f>
        <v>1</v>
      </c>
      <c r="B7" s="256" t="s">
        <v>335</v>
      </c>
      <c r="C7" s="256">
        <v>1234567891</v>
      </c>
      <c r="D7" s="257" t="s">
        <v>343</v>
      </c>
      <c r="E7" s="256" t="s">
        <v>350</v>
      </c>
      <c r="F7" s="256"/>
      <c r="G7" s="256"/>
      <c r="H7" s="258"/>
      <c r="I7" s="354"/>
      <c r="J7" s="355"/>
      <c r="K7" s="355"/>
      <c r="L7" s="356"/>
      <c r="M7" s="258"/>
      <c r="N7" s="258"/>
      <c r="O7" s="258"/>
      <c r="P7" s="258"/>
      <c r="Q7" s="258"/>
      <c r="R7" s="258"/>
      <c r="S7" s="258"/>
      <c r="T7" s="258"/>
      <c r="U7" s="258"/>
      <c r="V7" s="258"/>
    </row>
    <row r="8" spans="1:22" s="39" customFormat="1" ht="18" customHeight="1" x14ac:dyDescent="0.3">
      <c r="A8" s="228">
        <f>IF(VENDOR_NAME[[#This Row],[2]]="","",ROWS($B$7:$B8))</f>
        <v>2</v>
      </c>
      <c r="B8" s="256" t="s">
        <v>336</v>
      </c>
      <c r="C8" s="256">
        <v>1234567891</v>
      </c>
      <c r="D8" s="257" t="s">
        <v>344</v>
      </c>
      <c r="E8" s="256" t="s">
        <v>351</v>
      </c>
      <c r="F8" s="256"/>
      <c r="G8" s="256"/>
      <c r="H8" s="258"/>
      <c r="I8" s="354"/>
      <c r="J8" s="355"/>
      <c r="K8" s="355"/>
      <c r="L8" s="356"/>
      <c r="M8" s="258"/>
      <c r="N8" s="258"/>
      <c r="O8" s="258"/>
      <c r="P8" s="258"/>
      <c r="Q8" s="258"/>
      <c r="R8" s="258"/>
      <c r="S8" s="258"/>
      <c r="T8" s="258"/>
      <c r="U8" s="258"/>
      <c r="V8" s="258"/>
    </row>
    <row r="9" spans="1:22" s="39" customFormat="1" ht="18" customHeight="1" x14ac:dyDescent="0.3">
      <c r="A9" s="228">
        <f>IF(VENDOR_NAME[[#This Row],[2]]="","",ROWS($B$7:$B9))</f>
        <v>3</v>
      </c>
      <c r="B9" s="256" t="s">
        <v>337</v>
      </c>
      <c r="C9" s="256">
        <v>1234567891</v>
      </c>
      <c r="D9" s="257" t="s">
        <v>345</v>
      </c>
      <c r="E9" s="256" t="s">
        <v>352</v>
      </c>
      <c r="F9" s="256"/>
      <c r="G9" s="256"/>
      <c r="H9" s="258"/>
      <c r="I9" s="354"/>
      <c r="J9" s="355"/>
      <c r="K9" s="355"/>
      <c r="L9" s="356"/>
      <c r="M9" s="258"/>
      <c r="N9" s="258"/>
      <c r="O9" s="258"/>
      <c r="P9" s="258"/>
      <c r="Q9" s="258"/>
      <c r="R9" s="258"/>
      <c r="S9" s="258"/>
      <c r="T9" s="258"/>
      <c r="U9" s="258"/>
      <c r="V9" s="258"/>
    </row>
    <row r="10" spans="1:22" s="39" customFormat="1" ht="18" customHeight="1" x14ac:dyDescent="0.3">
      <c r="A10" s="228">
        <f>IF(VENDOR_NAME[[#This Row],[2]]="","",ROWS($B$7:$B10))</f>
        <v>4</v>
      </c>
      <c r="B10" s="256" t="s">
        <v>338</v>
      </c>
      <c r="C10" s="256">
        <v>1234567891</v>
      </c>
      <c r="D10" s="257" t="s">
        <v>346</v>
      </c>
      <c r="E10" s="256" t="s">
        <v>353</v>
      </c>
      <c r="F10" s="256"/>
      <c r="G10" s="256"/>
      <c r="H10" s="258"/>
      <c r="I10" s="354"/>
      <c r="J10" s="355"/>
      <c r="K10" s="355"/>
      <c r="L10" s="356"/>
      <c r="M10" s="258"/>
      <c r="N10" s="258"/>
      <c r="O10" s="258"/>
      <c r="P10" s="258"/>
      <c r="Q10" s="258"/>
      <c r="R10" s="258"/>
      <c r="S10" s="258"/>
      <c r="T10" s="258"/>
      <c r="U10" s="258"/>
      <c r="V10" s="258"/>
    </row>
    <row r="11" spans="1:22" s="39" customFormat="1" ht="18" customHeight="1" x14ac:dyDescent="0.3">
      <c r="A11" s="228">
        <f>IF(VENDOR_NAME[[#This Row],[2]]="","",ROWS($B$7:$B11))</f>
        <v>5</v>
      </c>
      <c r="B11" s="256" t="s">
        <v>339</v>
      </c>
      <c r="C11" s="256">
        <v>1234567891</v>
      </c>
      <c r="D11" s="257" t="s">
        <v>347</v>
      </c>
      <c r="E11" s="256" t="s">
        <v>354</v>
      </c>
      <c r="F11" s="256"/>
      <c r="G11" s="256"/>
      <c r="H11" s="258"/>
      <c r="I11" s="354"/>
      <c r="J11" s="355"/>
      <c r="K11" s="355"/>
      <c r="L11" s="356"/>
      <c r="M11" s="258"/>
      <c r="N11" s="258"/>
      <c r="O11" s="258"/>
      <c r="P11" s="258"/>
      <c r="Q11" s="258"/>
      <c r="R11" s="258"/>
      <c r="S11" s="258"/>
      <c r="T11" s="258"/>
      <c r="U11" s="258"/>
      <c r="V11" s="258"/>
    </row>
    <row r="12" spans="1:22" s="39" customFormat="1" ht="33.6" customHeight="1" thickBot="1" x14ac:dyDescent="0.35">
      <c r="A12" s="228">
        <f>IF(VENDOR_NAME[[#This Row],[2]]="","",ROWS($B$7:$B12))</f>
        <v>6</v>
      </c>
      <c r="B12" s="256" t="s">
        <v>340</v>
      </c>
      <c r="C12" s="256">
        <v>1234567891</v>
      </c>
      <c r="D12" s="257" t="s">
        <v>348</v>
      </c>
      <c r="E12" s="256" t="s">
        <v>355</v>
      </c>
      <c r="F12" s="256"/>
      <c r="G12" s="256"/>
      <c r="H12" s="258"/>
      <c r="I12" s="357"/>
      <c r="J12" s="358"/>
      <c r="K12" s="358"/>
      <c r="L12" s="359"/>
      <c r="M12" s="258"/>
      <c r="N12" s="258"/>
      <c r="O12" s="258"/>
      <c r="P12" s="258"/>
      <c r="Q12" s="258"/>
      <c r="R12" s="258"/>
      <c r="S12" s="258"/>
      <c r="T12" s="258"/>
      <c r="U12" s="258"/>
      <c r="V12" s="258"/>
    </row>
    <row r="13" spans="1:22" s="39" customFormat="1" ht="31.8" customHeight="1" x14ac:dyDescent="0.3">
      <c r="A13" s="228">
        <f>IF(VENDOR_NAME[[#This Row],[2]]="","",ROWS($B$7:$B13))</f>
        <v>7</v>
      </c>
      <c r="B13" s="256" t="s">
        <v>341</v>
      </c>
      <c r="C13" s="256">
        <v>1234567891</v>
      </c>
      <c r="D13" s="257" t="s">
        <v>349</v>
      </c>
      <c r="E13" s="256" t="s">
        <v>356</v>
      </c>
      <c r="F13" s="256"/>
      <c r="G13" s="256"/>
      <c r="H13" s="258"/>
      <c r="I13" s="258"/>
      <c r="J13" s="258"/>
      <c r="K13" s="258"/>
      <c r="L13" s="258"/>
      <c r="M13" s="258"/>
      <c r="N13" s="258"/>
      <c r="O13" s="258"/>
      <c r="P13" s="258"/>
      <c r="Q13" s="258"/>
      <c r="R13" s="258"/>
      <c r="S13" s="258"/>
      <c r="T13" s="258"/>
      <c r="U13" s="258"/>
      <c r="V13" s="258"/>
    </row>
    <row r="14" spans="1:22" s="39" customFormat="1" ht="18" customHeight="1" x14ac:dyDescent="0.3">
      <c r="A14" s="228">
        <f>IF(VENDOR_NAME[[#This Row],[2]]="","",ROWS($B$7:$B14))</f>
        <v>8</v>
      </c>
      <c r="B14" s="256" t="s">
        <v>342</v>
      </c>
      <c r="C14" s="256"/>
      <c r="D14" s="257"/>
      <c r="E14" s="256"/>
      <c r="F14" s="256"/>
      <c r="G14" s="256"/>
      <c r="H14" s="258"/>
      <c r="I14" s="258"/>
      <c r="J14" s="258"/>
      <c r="K14" s="258"/>
      <c r="L14" s="258"/>
      <c r="M14" s="258"/>
      <c r="N14" s="258"/>
      <c r="O14" s="258"/>
      <c r="P14" s="258"/>
      <c r="Q14" s="258"/>
      <c r="R14" s="258"/>
      <c r="S14" s="258"/>
      <c r="T14" s="258"/>
      <c r="U14" s="258"/>
      <c r="V14" s="258"/>
    </row>
    <row r="15" spans="1:22" s="39" customFormat="1" ht="18" customHeight="1" x14ac:dyDescent="0.3">
      <c r="A15" s="228" t="str">
        <f>IF(VENDOR_NAME[[#This Row],[2]]="","",ROWS($B$7:$B15))</f>
        <v/>
      </c>
      <c r="B15" s="256"/>
      <c r="C15" s="256"/>
      <c r="D15" s="257"/>
      <c r="E15" s="256"/>
      <c r="F15" s="256"/>
      <c r="G15" s="256"/>
      <c r="H15" s="258"/>
      <c r="I15" s="258"/>
      <c r="J15" s="258"/>
      <c r="K15" s="258"/>
      <c r="L15" s="258"/>
      <c r="M15" s="258"/>
      <c r="N15" s="258"/>
      <c r="O15" s="258"/>
      <c r="P15" s="258"/>
      <c r="Q15" s="258"/>
      <c r="R15" s="258"/>
      <c r="S15" s="258"/>
      <c r="T15" s="258"/>
      <c r="U15" s="258"/>
      <c r="V15" s="258"/>
    </row>
    <row r="16" spans="1:22" s="39" customFormat="1" ht="18" customHeight="1" x14ac:dyDescent="0.3">
      <c r="A16" s="228" t="str">
        <f>IF(VENDOR_NAME[[#This Row],[2]]="","",ROWS($B$7:$B16))</f>
        <v/>
      </c>
      <c r="B16" s="256"/>
      <c r="C16" s="256"/>
      <c r="D16" s="257"/>
      <c r="E16" s="256"/>
      <c r="F16" s="256"/>
      <c r="G16" s="256"/>
      <c r="H16" s="258"/>
      <c r="I16" s="258"/>
      <c r="J16" s="258"/>
      <c r="K16" s="258"/>
      <c r="L16" s="258"/>
      <c r="M16" s="258"/>
      <c r="N16" s="258"/>
      <c r="O16" s="258"/>
      <c r="P16" s="258"/>
      <c r="Q16" s="258"/>
      <c r="R16" s="258"/>
      <c r="S16" s="258"/>
      <c r="T16" s="258"/>
      <c r="U16" s="258"/>
      <c r="V16" s="258"/>
    </row>
    <row r="17" spans="1:22" s="39" customFormat="1" ht="18" customHeight="1" x14ac:dyDescent="0.3">
      <c r="A17" s="228" t="str">
        <f>IF(VENDOR_NAME[[#This Row],[2]]="","",ROWS($B$7:$B17))</f>
        <v/>
      </c>
      <c r="B17" s="256"/>
      <c r="C17" s="256"/>
      <c r="D17" s="257"/>
      <c r="E17" s="256"/>
      <c r="F17" s="256"/>
      <c r="G17" s="256"/>
      <c r="H17" s="258"/>
      <c r="I17" s="258"/>
      <c r="J17" s="258"/>
      <c r="K17" s="258"/>
      <c r="L17" s="258"/>
      <c r="M17" s="258"/>
      <c r="N17" s="258"/>
      <c r="O17" s="258"/>
      <c r="P17" s="258"/>
      <c r="Q17" s="258"/>
      <c r="R17" s="258"/>
      <c r="S17" s="258"/>
      <c r="T17" s="258"/>
      <c r="U17" s="258"/>
      <c r="V17" s="258"/>
    </row>
    <row r="18" spans="1:22" s="39" customFormat="1" ht="18" customHeight="1" x14ac:dyDescent="0.3">
      <c r="A18" s="229" t="str">
        <f>IF(VENDOR_NAME[[#This Row],[2]]="","",ROWS($B$7:$B18))</f>
        <v/>
      </c>
      <c r="B18" s="256"/>
      <c r="C18" s="256"/>
      <c r="D18" s="257"/>
      <c r="E18" s="256"/>
      <c r="F18" s="256"/>
      <c r="G18" s="256"/>
      <c r="H18" s="258"/>
      <c r="I18" s="258"/>
      <c r="J18" s="258"/>
      <c r="K18" s="258"/>
      <c r="L18" s="258"/>
      <c r="M18" s="258"/>
      <c r="N18" s="258"/>
      <c r="O18" s="258"/>
      <c r="P18" s="258"/>
      <c r="Q18" s="258"/>
      <c r="R18" s="258"/>
      <c r="S18" s="258"/>
      <c r="T18" s="258"/>
      <c r="U18" s="258"/>
      <c r="V18" s="258"/>
    </row>
    <row r="19" spans="1:22" s="39" customFormat="1" ht="18" customHeight="1" x14ac:dyDescent="0.3">
      <c r="A19" s="237" t="str">
        <f>IF(VENDOR_NAME[[#This Row],[2]]="","",ROWS($B$7:$B19))</f>
        <v/>
      </c>
      <c r="B19" s="256"/>
      <c r="C19" s="256"/>
      <c r="D19" s="257"/>
      <c r="E19" s="256"/>
      <c r="F19" s="256"/>
      <c r="G19" s="256"/>
      <c r="H19" s="258"/>
      <c r="I19" s="258"/>
      <c r="J19" s="258"/>
      <c r="K19" s="258"/>
      <c r="L19" s="258"/>
      <c r="M19" s="258"/>
      <c r="N19" s="258"/>
      <c r="O19" s="258"/>
      <c r="P19" s="258"/>
      <c r="Q19" s="258"/>
      <c r="R19" s="258"/>
      <c r="S19" s="258"/>
      <c r="T19" s="258"/>
      <c r="U19" s="258"/>
      <c r="V19" s="258"/>
    </row>
    <row r="20" spans="1:22" s="39" customFormat="1" ht="18" customHeight="1" x14ac:dyDescent="0.3">
      <c r="A20" s="237" t="str">
        <f>IF(VENDOR_NAME[[#This Row],[2]]="","",ROWS($B$7:$B20))</f>
        <v/>
      </c>
      <c r="B20" s="256"/>
      <c r="C20" s="256"/>
      <c r="D20" s="257"/>
      <c r="E20" s="256"/>
      <c r="F20" s="256"/>
      <c r="G20" s="256"/>
      <c r="H20" s="258"/>
      <c r="I20" s="258"/>
      <c r="J20" s="258"/>
      <c r="K20" s="258"/>
      <c r="L20" s="258"/>
      <c r="M20" s="258"/>
      <c r="N20" s="258"/>
      <c r="O20" s="258"/>
      <c r="P20" s="258"/>
      <c r="Q20" s="258"/>
      <c r="R20" s="258"/>
      <c r="S20" s="258"/>
      <c r="T20" s="258"/>
      <c r="U20" s="258"/>
      <c r="V20" s="258"/>
    </row>
    <row r="21" spans="1:22" s="39" customFormat="1" ht="18" customHeight="1" x14ac:dyDescent="0.3">
      <c r="A21" s="237" t="str">
        <f>IF(VENDOR_NAME[[#This Row],[2]]="","",ROWS($B$7:$B21))</f>
        <v/>
      </c>
      <c r="B21" s="256"/>
      <c r="C21" s="256"/>
      <c r="D21" s="257"/>
      <c r="E21" s="256"/>
      <c r="F21" s="256"/>
      <c r="G21" s="256"/>
      <c r="H21" s="258"/>
      <c r="I21" s="258"/>
      <c r="J21" s="258"/>
      <c r="K21" s="258"/>
      <c r="L21" s="258"/>
      <c r="M21" s="258"/>
      <c r="N21" s="258"/>
      <c r="O21" s="258"/>
      <c r="P21" s="258"/>
      <c r="Q21" s="258"/>
      <c r="R21" s="258"/>
      <c r="S21" s="258"/>
      <c r="T21" s="258"/>
      <c r="U21" s="258"/>
      <c r="V21" s="258"/>
    </row>
    <row r="22" spans="1:22" s="39" customFormat="1" ht="18" customHeight="1" x14ac:dyDescent="0.3">
      <c r="A22" s="237" t="str">
        <f>IF(VENDOR_NAME[[#This Row],[2]]="","",ROWS($B$7:$B22))</f>
        <v/>
      </c>
      <c r="B22" s="256"/>
      <c r="C22" s="256"/>
      <c r="D22" s="257"/>
      <c r="E22" s="256"/>
      <c r="F22" s="256"/>
      <c r="G22" s="256"/>
      <c r="H22" s="258"/>
      <c r="I22" s="258"/>
      <c r="J22" s="258"/>
      <c r="K22" s="258"/>
      <c r="L22" s="258"/>
      <c r="M22" s="258"/>
      <c r="N22" s="258"/>
      <c r="O22" s="258"/>
      <c r="P22" s="258"/>
      <c r="Q22" s="258"/>
      <c r="R22" s="258"/>
      <c r="S22" s="258"/>
      <c r="T22" s="258"/>
      <c r="U22" s="258"/>
      <c r="V22" s="258"/>
    </row>
    <row r="23" spans="1:22" s="39" customFormat="1" ht="18" customHeight="1" x14ac:dyDescent="0.3">
      <c r="A23" s="241" t="str">
        <f>IF(VENDOR_NAME[[#This Row],[2]]="","",ROWS($B$7:$B23))</f>
        <v/>
      </c>
      <c r="B23" s="256"/>
      <c r="C23" s="259"/>
      <c r="D23" s="257"/>
      <c r="E23" s="256"/>
      <c r="F23" s="259"/>
      <c r="G23" s="259"/>
      <c r="H23" s="258"/>
      <c r="I23" s="258"/>
      <c r="J23" s="258"/>
      <c r="K23" s="258"/>
      <c r="L23" s="258"/>
      <c r="M23" s="258"/>
      <c r="N23" s="258"/>
      <c r="O23" s="258"/>
      <c r="P23" s="258"/>
      <c r="Q23" s="258"/>
      <c r="R23" s="258"/>
      <c r="S23" s="258"/>
      <c r="T23" s="258"/>
      <c r="U23" s="258"/>
      <c r="V23" s="258"/>
    </row>
    <row r="24" spans="1:22" s="39" customFormat="1" ht="18" customHeight="1" x14ac:dyDescent="0.3">
      <c r="A24" s="250" t="str">
        <f>IF(VENDOR_NAME[[#This Row],[2]]="","",ROWS($B$7:$B24))</f>
        <v/>
      </c>
      <c r="B24" s="256"/>
      <c r="C24" s="256"/>
      <c r="D24" s="257"/>
      <c r="E24" s="256"/>
      <c r="F24" s="256"/>
      <c r="G24" s="256"/>
      <c r="H24" s="258"/>
      <c r="I24" s="258"/>
      <c r="J24" s="258"/>
      <c r="K24" s="258"/>
      <c r="L24" s="258"/>
      <c r="M24" s="258"/>
      <c r="N24" s="258"/>
      <c r="O24" s="258"/>
      <c r="P24" s="258"/>
      <c r="Q24" s="258"/>
      <c r="R24" s="258"/>
      <c r="S24" s="258"/>
      <c r="T24" s="258"/>
      <c r="U24" s="258"/>
      <c r="V24" s="258"/>
    </row>
    <row r="25" spans="1:22" s="39" customFormat="1" ht="18" customHeight="1" x14ac:dyDescent="0.3">
      <c r="A25" s="241" t="str">
        <f>IF(VENDOR_NAME[[#This Row],[2]]="","",ROWS($B$7:$B25))</f>
        <v/>
      </c>
      <c r="B25" s="259"/>
      <c r="C25" s="259"/>
      <c r="D25" s="284"/>
      <c r="E25" s="259"/>
      <c r="F25" s="259"/>
      <c r="G25" s="259"/>
      <c r="H25" s="258"/>
      <c r="I25" s="258"/>
      <c r="J25" s="258"/>
      <c r="K25" s="258"/>
      <c r="L25" s="258"/>
      <c r="M25" s="258"/>
      <c r="N25" s="258"/>
      <c r="O25" s="258"/>
      <c r="P25" s="258"/>
      <c r="Q25" s="258"/>
      <c r="R25" s="258"/>
      <c r="S25" s="258"/>
      <c r="T25" s="258"/>
      <c r="U25" s="258"/>
      <c r="V25" s="258"/>
    </row>
    <row r="26" spans="1:22" s="39" customFormat="1" ht="18" customHeight="1" x14ac:dyDescent="0.3">
      <c r="A26" s="241" t="str">
        <f>IF(VENDOR_NAME[[#This Row],[2]]="","",ROWS($B$7:$B26))</f>
        <v/>
      </c>
      <c r="B26" s="259"/>
      <c r="C26" s="259"/>
      <c r="D26" s="284"/>
      <c r="E26" s="259"/>
      <c r="F26" s="259"/>
      <c r="G26" s="259"/>
      <c r="H26" s="258"/>
      <c r="I26" s="258"/>
      <c r="J26" s="258"/>
      <c r="K26" s="258"/>
      <c r="L26" s="258"/>
      <c r="M26" s="258"/>
      <c r="N26" s="258"/>
      <c r="O26" s="258"/>
      <c r="P26" s="258"/>
      <c r="Q26" s="258"/>
      <c r="R26" s="258"/>
      <c r="S26" s="258"/>
      <c r="T26" s="258"/>
      <c r="U26" s="258"/>
      <c r="V26" s="258"/>
    </row>
    <row r="27" spans="1:22" s="39" customFormat="1" ht="18" customHeight="1" x14ac:dyDescent="0.3">
      <c r="A27" s="228"/>
      <c r="B27" s="256"/>
      <c r="C27" s="256"/>
      <c r="D27" s="256"/>
      <c r="E27" s="256"/>
      <c r="F27" s="256"/>
      <c r="G27" s="256"/>
      <c r="H27" s="258"/>
      <c r="I27" s="258"/>
      <c r="J27" s="258"/>
      <c r="K27" s="258"/>
      <c r="L27" s="258"/>
      <c r="M27" s="258"/>
      <c r="N27" s="258"/>
      <c r="O27" s="258"/>
      <c r="P27" s="258"/>
      <c r="Q27" s="258"/>
      <c r="R27" s="258"/>
      <c r="S27" s="258"/>
      <c r="T27" s="258"/>
      <c r="U27" s="258"/>
      <c r="V27" s="258"/>
    </row>
    <row r="28" spans="1:22" s="39" customFormat="1" ht="18" customHeight="1" x14ac:dyDescent="0.3">
      <c r="A28" s="228"/>
      <c r="B28" s="256"/>
      <c r="C28" s="256"/>
      <c r="D28" s="256"/>
      <c r="E28" s="256"/>
      <c r="F28" s="256"/>
      <c r="G28" s="256"/>
      <c r="H28" s="258"/>
      <c r="I28" s="258"/>
      <c r="J28" s="258"/>
      <c r="K28" s="258"/>
      <c r="L28" s="258"/>
      <c r="M28" s="258"/>
      <c r="N28" s="258"/>
      <c r="O28" s="258"/>
      <c r="P28" s="258"/>
      <c r="Q28" s="258"/>
      <c r="R28" s="258"/>
      <c r="S28" s="258"/>
      <c r="T28" s="258"/>
      <c r="U28" s="258"/>
      <c r="V28" s="258"/>
    </row>
    <row r="29" spans="1:22" s="39" customFormat="1" ht="18" customHeight="1" x14ac:dyDescent="0.3">
      <c r="A29" s="228"/>
      <c r="B29" s="256"/>
      <c r="C29" s="256"/>
      <c r="D29" s="256"/>
      <c r="E29" s="256"/>
      <c r="F29" s="256"/>
      <c r="G29" s="256"/>
      <c r="H29" s="258"/>
      <c r="I29" s="258"/>
      <c r="J29" s="258"/>
      <c r="K29" s="258"/>
      <c r="L29" s="258"/>
      <c r="M29" s="258"/>
      <c r="N29" s="258"/>
      <c r="O29" s="258"/>
      <c r="P29" s="258"/>
      <c r="Q29" s="258"/>
      <c r="R29" s="258"/>
      <c r="S29" s="258"/>
      <c r="T29" s="258"/>
      <c r="U29" s="258"/>
      <c r="V29" s="258"/>
    </row>
    <row r="30" spans="1:22" s="39" customFormat="1" ht="18" customHeight="1" x14ac:dyDescent="0.3">
      <c r="A30" s="228"/>
      <c r="B30" s="256"/>
      <c r="C30" s="256"/>
      <c r="D30" s="256"/>
      <c r="E30" s="256"/>
      <c r="F30" s="256"/>
      <c r="G30" s="256"/>
      <c r="H30" s="258"/>
      <c r="I30" s="258"/>
      <c r="J30" s="258"/>
      <c r="K30" s="258"/>
      <c r="L30" s="258"/>
      <c r="M30" s="258"/>
      <c r="N30" s="258"/>
      <c r="O30" s="258"/>
      <c r="P30" s="258"/>
      <c r="Q30" s="258"/>
      <c r="R30" s="258"/>
      <c r="S30" s="258"/>
      <c r="T30" s="258"/>
      <c r="U30" s="258"/>
      <c r="V30" s="258"/>
    </row>
    <row r="31" spans="1:22" s="39" customFormat="1" ht="18" customHeight="1" x14ac:dyDescent="0.3">
      <c r="A31" s="228"/>
      <c r="B31" s="256"/>
      <c r="C31" s="256"/>
      <c r="D31" s="256"/>
      <c r="E31" s="256"/>
      <c r="F31" s="256"/>
      <c r="G31" s="256"/>
      <c r="H31" s="258"/>
      <c r="I31" s="258"/>
      <c r="J31" s="258"/>
      <c r="K31" s="258"/>
      <c r="L31" s="258"/>
      <c r="M31" s="258"/>
      <c r="N31" s="258"/>
      <c r="O31" s="258"/>
      <c r="P31" s="258"/>
      <c r="Q31" s="258"/>
      <c r="R31" s="258"/>
      <c r="S31" s="258"/>
      <c r="T31" s="258"/>
      <c r="U31" s="258"/>
      <c r="V31" s="258"/>
    </row>
    <row r="32" spans="1:22" s="39" customFormat="1" ht="18" customHeight="1" x14ac:dyDescent="0.3">
      <c r="A32" s="228"/>
      <c r="B32" s="256"/>
      <c r="C32" s="256"/>
      <c r="D32" s="256"/>
      <c r="E32" s="256"/>
      <c r="F32" s="256"/>
      <c r="G32" s="256"/>
      <c r="H32" s="258"/>
      <c r="I32" s="258"/>
      <c r="J32" s="258"/>
      <c r="K32" s="258"/>
      <c r="L32" s="258"/>
      <c r="M32" s="258"/>
      <c r="N32" s="258"/>
      <c r="O32" s="258"/>
      <c r="P32" s="258"/>
      <c r="Q32" s="258"/>
      <c r="R32" s="258"/>
      <c r="S32" s="258"/>
      <c r="T32" s="258"/>
      <c r="U32" s="258"/>
      <c r="V32" s="258"/>
    </row>
    <row r="33" spans="1:22" s="39" customFormat="1" ht="18" customHeight="1" x14ac:dyDescent="0.3">
      <c r="A33" s="228"/>
      <c r="B33" s="256"/>
      <c r="C33" s="256"/>
      <c r="D33" s="256"/>
      <c r="E33" s="256"/>
      <c r="F33" s="256"/>
      <c r="G33" s="256"/>
      <c r="H33" s="258"/>
      <c r="I33" s="258"/>
      <c r="J33" s="258"/>
      <c r="K33" s="258"/>
      <c r="L33" s="258"/>
      <c r="M33" s="258"/>
      <c r="N33" s="258"/>
      <c r="O33" s="258"/>
      <c r="P33" s="258"/>
      <c r="Q33" s="258"/>
      <c r="R33" s="258"/>
      <c r="S33" s="258"/>
      <c r="T33" s="258"/>
      <c r="U33" s="258"/>
      <c r="V33" s="258"/>
    </row>
    <row r="34" spans="1:22" s="39" customFormat="1" ht="18" customHeight="1" x14ac:dyDescent="0.3">
      <c r="A34" s="228"/>
      <c r="B34" s="256"/>
      <c r="C34" s="256"/>
      <c r="D34" s="256"/>
      <c r="E34" s="256"/>
      <c r="F34" s="256"/>
      <c r="G34" s="256"/>
      <c r="H34" s="258"/>
      <c r="I34" s="258"/>
      <c r="J34" s="258"/>
      <c r="K34" s="258"/>
      <c r="L34" s="258"/>
      <c r="M34" s="258"/>
      <c r="N34" s="258"/>
      <c r="O34" s="258"/>
      <c r="P34" s="258"/>
      <c r="Q34" s="258"/>
      <c r="R34" s="258"/>
      <c r="S34" s="258"/>
      <c r="T34" s="258"/>
      <c r="U34" s="258"/>
      <c r="V34" s="258"/>
    </row>
    <row r="35" spans="1:22" s="39" customFormat="1" ht="18" customHeight="1" x14ac:dyDescent="0.3">
      <c r="A35" s="228"/>
      <c r="B35" s="256"/>
      <c r="C35" s="256"/>
      <c r="D35" s="256"/>
      <c r="E35" s="256"/>
      <c r="F35" s="256"/>
      <c r="G35" s="256"/>
      <c r="H35" s="258"/>
      <c r="I35" s="258"/>
      <c r="J35" s="258"/>
      <c r="K35" s="258"/>
      <c r="L35" s="258"/>
      <c r="M35" s="258"/>
      <c r="N35" s="258"/>
      <c r="O35" s="258"/>
      <c r="P35" s="258"/>
      <c r="Q35" s="258"/>
      <c r="R35" s="258"/>
      <c r="S35" s="258"/>
      <c r="T35" s="258"/>
      <c r="U35" s="258"/>
      <c r="V35" s="258"/>
    </row>
    <row r="36" spans="1:22" s="39" customFormat="1" ht="18" customHeight="1" x14ac:dyDescent="0.3">
      <c r="A36" s="228"/>
      <c r="B36" s="256"/>
      <c r="C36" s="256"/>
      <c r="D36" s="256"/>
      <c r="E36" s="256"/>
      <c r="F36" s="256"/>
      <c r="G36" s="256"/>
      <c r="H36" s="258"/>
      <c r="I36" s="258"/>
      <c r="J36" s="258"/>
      <c r="K36" s="258"/>
      <c r="L36" s="258"/>
      <c r="M36" s="258"/>
      <c r="N36" s="258"/>
      <c r="O36" s="258"/>
      <c r="P36" s="258"/>
      <c r="Q36" s="258"/>
      <c r="R36" s="258"/>
      <c r="S36" s="258"/>
      <c r="T36" s="258"/>
      <c r="U36" s="258"/>
      <c r="V36" s="258"/>
    </row>
    <row r="37" spans="1:22" s="39" customFormat="1" ht="18" customHeight="1" x14ac:dyDescent="0.3">
      <c r="A37" s="228"/>
      <c r="B37" s="256"/>
      <c r="C37" s="256"/>
      <c r="D37" s="256"/>
      <c r="E37" s="256"/>
      <c r="F37" s="256"/>
      <c r="G37" s="256"/>
      <c r="H37" s="258"/>
      <c r="I37" s="258"/>
      <c r="J37" s="258"/>
      <c r="K37" s="258"/>
      <c r="L37" s="258"/>
      <c r="M37" s="258"/>
      <c r="N37" s="258"/>
      <c r="O37" s="258"/>
      <c r="P37" s="258"/>
      <c r="Q37" s="258"/>
      <c r="R37" s="258"/>
      <c r="S37" s="258"/>
      <c r="T37" s="258"/>
      <c r="U37" s="258"/>
      <c r="V37" s="258"/>
    </row>
    <row r="38" spans="1:22" s="39" customFormat="1" ht="18" customHeight="1" x14ac:dyDescent="0.3">
      <c r="A38" s="228"/>
      <c r="B38" s="256"/>
      <c r="C38" s="256"/>
      <c r="D38" s="256"/>
      <c r="E38" s="256"/>
      <c r="F38" s="256"/>
      <c r="G38" s="256"/>
      <c r="H38" s="258"/>
      <c r="I38" s="258"/>
      <c r="J38" s="258"/>
      <c r="K38" s="258"/>
      <c r="L38" s="258"/>
      <c r="M38" s="258"/>
      <c r="N38" s="258"/>
      <c r="O38" s="258"/>
      <c r="P38" s="258"/>
      <c r="Q38" s="258"/>
      <c r="R38" s="258"/>
      <c r="S38" s="258"/>
      <c r="T38" s="258"/>
      <c r="U38" s="258"/>
      <c r="V38" s="258"/>
    </row>
    <row r="39" spans="1:22" s="39" customFormat="1" ht="18" customHeight="1" x14ac:dyDescent="0.3">
      <c r="A39" s="228"/>
      <c r="B39" s="256"/>
      <c r="C39" s="256"/>
      <c r="D39" s="256"/>
      <c r="E39" s="256"/>
      <c r="F39" s="256"/>
      <c r="G39" s="256"/>
      <c r="H39" s="258"/>
      <c r="I39" s="258"/>
      <c r="J39" s="258"/>
      <c r="K39" s="258"/>
      <c r="L39" s="258"/>
      <c r="M39" s="258"/>
      <c r="N39" s="258"/>
      <c r="O39" s="258"/>
      <c r="P39" s="258"/>
      <c r="Q39" s="258"/>
      <c r="R39" s="258"/>
      <c r="S39" s="258"/>
      <c r="T39" s="258"/>
      <c r="U39" s="258"/>
      <c r="V39" s="258"/>
    </row>
    <row r="40" spans="1:22" s="39" customFormat="1" ht="18" customHeight="1" x14ac:dyDescent="0.3">
      <c r="A40" s="228"/>
      <c r="B40" s="256"/>
      <c r="C40" s="256"/>
      <c r="D40" s="256"/>
      <c r="E40" s="256"/>
      <c r="F40" s="256"/>
      <c r="G40" s="256"/>
      <c r="H40" s="258"/>
      <c r="I40" s="258"/>
      <c r="J40" s="258"/>
      <c r="K40" s="258"/>
      <c r="L40" s="258"/>
      <c r="M40" s="258"/>
      <c r="N40" s="258"/>
      <c r="O40" s="258"/>
      <c r="P40" s="258"/>
      <c r="Q40" s="258"/>
      <c r="R40" s="258"/>
      <c r="S40" s="258"/>
      <c r="T40" s="258"/>
      <c r="U40" s="258"/>
      <c r="V40" s="258"/>
    </row>
    <row r="41" spans="1:22" s="39" customFormat="1" ht="18" customHeight="1" x14ac:dyDescent="0.3">
      <c r="A41" s="228"/>
      <c r="B41" s="256"/>
      <c r="C41" s="256"/>
      <c r="D41" s="256"/>
      <c r="E41" s="256"/>
      <c r="F41" s="256"/>
      <c r="G41" s="256"/>
      <c r="H41" s="258"/>
      <c r="I41" s="258"/>
      <c r="J41" s="258"/>
      <c r="K41" s="258"/>
      <c r="L41" s="258"/>
      <c r="M41" s="258"/>
      <c r="N41" s="258"/>
      <c r="O41" s="258"/>
      <c r="P41" s="258"/>
      <c r="Q41" s="258"/>
      <c r="R41" s="258"/>
      <c r="S41" s="258"/>
      <c r="T41" s="258"/>
      <c r="U41" s="258"/>
      <c r="V41" s="258"/>
    </row>
    <row r="42" spans="1:22" s="39" customFormat="1" ht="18" customHeight="1" x14ac:dyDescent="0.3">
      <c r="A42" s="228"/>
      <c r="B42" s="256"/>
      <c r="C42" s="256"/>
      <c r="D42" s="256"/>
      <c r="E42" s="256"/>
      <c r="F42" s="256"/>
      <c r="G42" s="256"/>
      <c r="H42" s="258"/>
      <c r="I42" s="258"/>
      <c r="J42" s="258"/>
      <c r="K42" s="258"/>
      <c r="L42" s="258"/>
      <c r="M42" s="258"/>
      <c r="N42" s="258"/>
      <c r="O42" s="258"/>
      <c r="P42" s="258"/>
      <c r="Q42" s="258"/>
      <c r="R42" s="258"/>
      <c r="S42" s="258"/>
      <c r="T42" s="258"/>
      <c r="U42" s="258"/>
      <c r="V42" s="258"/>
    </row>
    <row r="43" spans="1:22" s="39" customFormat="1" ht="18" customHeight="1" x14ac:dyDescent="0.3">
      <c r="A43" s="228"/>
      <c r="B43" s="256"/>
      <c r="C43" s="256"/>
      <c r="D43" s="256"/>
      <c r="E43" s="256"/>
      <c r="F43" s="256"/>
      <c r="G43" s="256"/>
      <c r="H43" s="258"/>
      <c r="I43" s="258"/>
      <c r="J43" s="258"/>
      <c r="K43" s="258"/>
      <c r="L43" s="258"/>
      <c r="M43" s="258"/>
      <c r="N43" s="258"/>
      <c r="O43" s="258"/>
      <c r="P43" s="258"/>
      <c r="Q43" s="258"/>
      <c r="R43" s="258"/>
      <c r="S43" s="258"/>
      <c r="T43" s="258"/>
      <c r="U43" s="258"/>
      <c r="V43" s="258"/>
    </row>
    <row r="44" spans="1:22" s="39" customFormat="1" ht="18" customHeight="1" x14ac:dyDescent="0.3">
      <c r="A44" s="228"/>
      <c r="B44" s="256"/>
      <c r="C44" s="256"/>
      <c r="D44" s="256"/>
      <c r="E44" s="256"/>
      <c r="F44" s="256"/>
      <c r="G44" s="256"/>
      <c r="H44" s="258"/>
      <c r="I44" s="258"/>
      <c r="J44" s="258"/>
      <c r="K44" s="258"/>
      <c r="L44" s="258"/>
      <c r="M44" s="258"/>
      <c r="N44" s="258"/>
      <c r="O44" s="258"/>
      <c r="P44" s="258"/>
      <c r="Q44" s="258"/>
      <c r="R44" s="258"/>
      <c r="S44" s="258"/>
      <c r="T44" s="258"/>
      <c r="U44" s="258"/>
      <c r="V44" s="258"/>
    </row>
    <row r="45" spans="1:22" s="39" customFormat="1" ht="18" customHeight="1" x14ac:dyDescent="0.3">
      <c r="A45" s="228"/>
      <c r="B45" s="256"/>
      <c r="C45" s="256"/>
      <c r="D45" s="256"/>
      <c r="E45" s="256"/>
      <c r="F45" s="256"/>
      <c r="G45" s="256"/>
      <c r="H45" s="258"/>
      <c r="I45" s="258"/>
      <c r="J45" s="258"/>
      <c r="K45" s="258"/>
      <c r="L45" s="258"/>
      <c r="M45" s="258"/>
      <c r="N45" s="258"/>
      <c r="O45" s="258"/>
      <c r="P45" s="258"/>
      <c r="Q45" s="258"/>
      <c r="R45" s="258"/>
      <c r="S45" s="258"/>
      <c r="T45" s="258"/>
      <c r="U45" s="258"/>
      <c r="V45" s="258"/>
    </row>
    <row r="46" spans="1:22" s="39" customFormat="1" ht="18" customHeight="1" x14ac:dyDescent="0.3">
      <c r="A46" s="228"/>
      <c r="B46" s="256"/>
      <c r="C46" s="256"/>
      <c r="D46" s="256"/>
      <c r="E46" s="256"/>
      <c r="F46" s="256"/>
      <c r="G46" s="256"/>
      <c r="H46" s="258"/>
      <c r="I46" s="258"/>
      <c r="J46" s="258"/>
      <c r="K46" s="258"/>
      <c r="L46" s="258"/>
      <c r="M46" s="258"/>
      <c r="N46" s="258"/>
      <c r="O46" s="258"/>
      <c r="P46" s="258"/>
      <c r="Q46" s="258"/>
      <c r="R46" s="258"/>
      <c r="S46" s="258"/>
      <c r="T46" s="258"/>
      <c r="U46" s="258"/>
      <c r="V46" s="258"/>
    </row>
    <row r="47" spans="1:22" s="39" customFormat="1" ht="18" customHeight="1" x14ac:dyDescent="0.3">
      <c r="A47" s="228"/>
      <c r="B47" s="256"/>
      <c r="C47" s="256"/>
      <c r="D47" s="256"/>
      <c r="E47" s="256"/>
      <c r="F47" s="256"/>
      <c r="G47" s="256"/>
      <c r="H47" s="258"/>
      <c r="I47" s="258"/>
      <c r="J47" s="258"/>
      <c r="K47" s="258"/>
      <c r="L47" s="258"/>
      <c r="M47" s="258"/>
      <c r="N47" s="258"/>
      <c r="O47" s="258"/>
      <c r="P47" s="258"/>
      <c r="Q47" s="258"/>
      <c r="R47" s="258"/>
      <c r="S47" s="258"/>
      <c r="T47" s="258"/>
      <c r="U47" s="258"/>
      <c r="V47" s="258"/>
    </row>
    <row r="48" spans="1:22" s="39" customFormat="1" ht="18" customHeight="1" x14ac:dyDescent="0.3">
      <c r="A48" s="228"/>
      <c r="B48" s="256"/>
      <c r="C48" s="256"/>
      <c r="D48" s="256"/>
      <c r="E48" s="256"/>
      <c r="F48" s="256"/>
      <c r="G48" s="256"/>
      <c r="H48" s="258"/>
      <c r="I48" s="258"/>
      <c r="J48" s="258"/>
      <c r="K48" s="258"/>
      <c r="L48" s="258"/>
      <c r="M48" s="258"/>
      <c r="N48" s="258"/>
      <c r="O48" s="258"/>
      <c r="P48" s="258"/>
      <c r="Q48" s="258"/>
      <c r="R48" s="258"/>
      <c r="S48" s="258"/>
      <c r="T48" s="258"/>
      <c r="U48" s="258"/>
      <c r="V48" s="258"/>
    </row>
    <row r="49" spans="1:22" s="39" customFormat="1" ht="18" customHeight="1" x14ac:dyDescent="0.3">
      <c r="A49" s="228"/>
      <c r="B49" s="256"/>
      <c r="C49" s="256"/>
      <c r="D49" s="256"/>
      <c r="E49" s="256"/>
      <c r="F49" s="256"/>
      <c r="G49" s="256"/>
      <c r="H49" s="258"/>
      <c r="I49" s="258"/>
      <c r="J49" s="258"/>
      <c r="K49" s="258"/>
      <c r="L49" s="258"/>
      <c r="M49" s="258"/>
      <c r="N49" s="258"/>
      <c r="O49" s="258"/>
      <c r="P49" s="258"/>
      <c r="Q49" s="258"/>
      <c r="R49" s="258"/>
      <c r="S49" s="258"/>
      <c r="T49" s="258"/>
      <c r="U49" s="258"/>
      <c r="V49" s="258"/>
    </row>
    <row r="50" spans="1:22" s="39" customFormat="1" ht="18" customHeight="1" x14ac:dyDescent="0.3">
      <c r="A50" s="228"/>
      <c r="B50" s="256"/>
      <c r="C50" s="256"/>
      <c r="D50" s="256"/>
      <c r="E50" s="256"/>
      <c r="F50" s="256"/>
      <c r="G50" s="256"/>
      <c r="H50" s="258"/>
      <c r="I50" s="258"/>
      <c r="J50" s="258"/>
      <c r="K50" s="258"/>
      <c r="L50" s="258"/>
      <c r="M50" s="258"/>
      <c r="N50" s="258"/>
      <c r="O50" s="258"/>
      <c r="P50" s="258"/>
      <c r="Q50" s="258"/>
      <c r="R50" s="258"/>
      <c r="S50" s="258"/>
      <c r="T50" s="258"/>
      <c r="U50" s="258"/>
      <c r="V50" s="258"/>
    </row>
    <row r="51" spans="1:22" s="39" customFormat="1" ht="18" customHeight="1" x14ac:dyDescent="0.3">
      <c r="B51" s="258"/>
      <c r="C51" s="258"/>
      <c r="D51" s="258"/>
      <c r="E51" s="258"/>
      <c r="F51" s="258"/>
      <c r="G51" s="258"/>
      <c r="H51" s="258"/>
      <c r="I51" s="258"/>
      <c r="J51" s="258"/>
      <c r="K51" s="258"/>
      <c r="L51" s="258"/>
      <c r="M51" s="258"/>
      <c r="N51" s="258"/>
      <c r="O51" s="258"/>
      <c r="P51" s="258"/>
      <c r="Q51" s="258"/>
      <c r="R51" s="258"/>
      <c r="S51" s="258"/>
      <c r="T51" s="258"/>
      <c r="U51" s="258"/>
      <c r="V51" s="258"/>
    </row>
    <row r="52" spans="1:22" s="39" customFormat="1" x14ac:dyDescent="0.3">
      <c r="B52" s="258"/>
      <c r="C52" s="258"/>
      <c r="D52" s="258"/>
      <c r="E52" s="258"/>
      <c r="F52" s="258"/>
      <c r="G52" s="258"/>
      <c r="H52" s="258"/>
      <c r="I52" s="258"/>
      <c r="J52" s="258"/>
      <c r="K52" s="258"/>
      <c r="L52" s="258"/>
      <c r="M52" s="258"/>
      <c r="N52" s="258"/>
      <c r="O52" s="258"/>
      <c r="P52" s="258"/>
      <c r="Q52" s="258"/>
      <c r="R52" s="258"/>
      <c r="S52" s="258"/>
      <c r="T52" s="258"/>
      <c r="U52" s="258"/>
      <c r="V52" s="258"/>
    </row>
    <row r="53" spans="1:22" s="39" customFormat="1" x14ac:dyDescent="0.3">
      <c r="B53" s="258"/>
      <c r="C53" s="258"/>
      <c r="D53" s="258"/>
      <c r="E53" s="258"/>
      <c r="F53" s="258"/>
      <c r="G53" s="258"/>
      <c r="H53" s="258"/>
      <c r="I53" s="258"/>
      <c r="J53" s="258"/>
      <c r="K53" s="258"/>
      <c r="L53" s="258"/>
      <c r="M53" s="258"/>
      <c r="N53" s="258"/>
      <c r="O53" s="258"/>
      <c r="P53" s="258"/>
      <c r="Q53" s="258"/>
      <c r="R53" s="258"/>
      <c r="S53" s="258"/>
      <c r="T53" s="258"/>
      <c r="U53" s="258"/>
      <c r="V53" s="258"/>
    </row>
    <row r="54" spans="1:22" s="39" customFormat="1" x14ac:dyDescent="0.3">
      <c r="B54" s="258"/>
      <c r="C54" s="258"/>
      <c r="D54" s="258"/>
      <c r="E54" s="258"/>
      <c r="F54" s="258"/>
      <c r="G54" s="258"/>
      <c r="H54" s="258"/>
      <c r="I54" s="258"/>
      <c r="J54" s="258"/>
      <c r="K54" s="258"/>
      <c r="L54" s="258"/>
      <c r="M54" s="258"/>
      <c r="N54" s="258"/>
      <c r="O54" s="258"/>
      <c r="P54" s="258"/>
      <c r="Q54" s="258"/>
      <c r="R54" s="258"/>
      <c r="S54" s="258"/>
      <c r="T54" s="258"/>
      <c r="U54" s="258"/>
      <c r="V54" s="258"/>
    </row>
    <row r="55" spans="1:22" s="39" customFormat="1" x14ac:dyDescent="0.3">
      <c r="B55" s="258"/>
      <c r="C55" s="258"/>
      <c r="D55" s="258"/>
      <c r="E55" s="258"/>
      <c r="F55" s="258"/>
      <c r="G55" s="258"/>
      <c r="H55" s="258"/>
      <c r="I55" s="258"/>
      <c r="J55" s="258"/>
      <c r="K55" s="258"/>
      <c r="L55" s="258"/>
      <c r="M55" s="258"/>
      <c r="N55" s="258"/>
      <c r="O55" s="258"/>
      <c r="P55" s="258"/>
      <c r="Q55" s="258"/>
      <c r="R55" s="258"/>
      <c r="S55" s="258"/>
      <c r="T55" s="258"/>
      <c r="U55" s="258"/>
      <c r="V55" s="258"/>
    </row>
    <row r="56" spans="1:22" s="39" customFormat="1" x14ac:dyDescent="0.3">
      <c r="B56" s="258"/>
      <c r="C56" s="258"/>
      <c r="D56" s="258"/>
      <c r="E56" s="258"/>
      <c r="F56" s="258"/>
      <c r="G56" s="258"/>
      <c r="H56" s="258"/>
      <c r="I56" s="258"/>
      <c r="J56" s="258"/>
      <c r="K56" s="258"/>
      <c r="L56" s="258"/>
      <c r="M56" s="258"/>
      <c r="N56" s="258"/>
      <c r="O56" s="258"/>
      <c r="P56" s="258"/>
      <c r="Q56" s="258"/>
      <c r="R56" s="258"/>
      <c r="S56" s="258"/>
      <c r="T56" s="258"/>
      <c r="U56" s="258"/>
      <c r="V56" s="258"/>
    </row>
    <row r="57" spans="1:22" s="39" customFormat="1" x14ac:dyDescent="0.3">
      <c r="B57" s="258"/>
      <c r="C57" s="258"/>
      <c r="D57" s="258"/>
      <c r="E57" s="258"/>
      <c r="F57" s="258"/>
      <c r="G57" s="258"/>
      <c r="H57" s="258"/>
      <c r="I57" s="258"/>
      <c r="J57" s="258"/>
      <c r="K57" s="258"/>
      <c r="L57" s="258"/>
      <c r="M57" s="258"/>
      <c r="N57" s="258"/>
      <c r="O57" s="258"/>
      <c r="P57" s="258"/>
      <c r="Q57" s="258"/>
      <c r="R57" s="258"/>
      <c r="S57" s="258"/>
      <c r="T57" s="258"/>
      <c r="U57" s="258"/>
      <c r="V57" s="258"/>
    </row>
    <row r="58" spans="1:22" s="39" customFormat="1" x14ac:dyDescent="0.3">
      <c r="B58" s="258"/>
      <c r="C58" s="258"/>
      <c r="D58" s="258"/>
      <c r="E58" s="258"/>
      <c r="F58" s="258"/>
      <c r="G58" s="258"/>
      <c r="H58" s="258"/>
      <c r="I58" s="258"/>
      <c r="J58" s="258"/>
      <c r="K58" s="258"/>
      <c r="L58" s="258"/>
      <c r="M58" s="258"/>
      <c r="N58" s="258"/>
      <c r="O58" s="258"/>
      <c r="P58" s="258"/>
      <c r="Q58" s="258"/>
      <c r="R58" s="258"/>
      <c r="S58" s="258"/>
      <c r="T58" s="258"/>
      <c r="U58" s="258"/>
      <c r="V58" s="258"/>
    </row>
    <row r="59" spans="1:22" s="39" customFormat="1" x14ac:dyDescent="0.3">
      <c r="B59" s="258"/>
      <c r="C59" s="258"/>
      <c r="D59" s="258"/>
      <c r="E59" s="258"/>
      <c r="F59" s="258"/>
      <c r="G59" s="258"/>
      <c r="H59" s="258"/>
      <c r="I59" s="258"/>
      <c r="J59" s="258"/>
      <c r="K59" s="258"/>
      <c r="L59" s="258"/>
      <c r="M59" s="258"/>
      <c r="N59" s="258"/>
      <c r="O59" s="258"/>
      <c r="P59" s="258"/>
      <c r="Q59" s="258"/>
      <c r="R59" s="258"/>
      <c r="S59" s="258"/>
      <c r="T59" s="258"/>
      <c r="U59" s="258"/>
      <c r="V59" s="258"/>
    </row>
    <row r="60" spans="1:22" s="39" customFormat="1" x14ac:dyDescent="0.3">
      <c r="B60" s="258"/>
      <c r="C60" s="258"/>
      <c r="D60" s="258"/>
      <c r="E60" s="258"/>
      <c r="F60" s="258"/>
      <c r="G60" s="258"/>
      <c r="H60" s="258"/>
      <c r="I60" s="258"/>
      <c r="J60" s="258"/>
      <c r="K60" s="258"/>
      <c r="L60" s="258"/>
      <c r="M60" s="258"/>
      <c r="N60" s="258"/>
      <c r="O60" s="258"/>
      <c r="P60" s="258"/>
      <c r="Q60" s="258"/>
      <c r="R60" s="258"/>
      <c r="S60" s="258"/>
      <c r="T60" s="258"/>
      <c r="U60" s="258"/>
      <c r="V60" s="258"/>
    </row>
    <row r="61" spans="1:22" s="39" customFormat="1" x14ac:dyDescent="0.3">
      <c r="B61" s="258"/>
      <c r="C61" s="258"/>
      <c r="D61" s="258"/>
      <c r="E61" s="258"/>
      <c r="F61" s="258"/>
      <c r="G61" s="258"/>
      <c r="H61" s="258"/>
      <c r="I61" s="258"/>
      <c r="J61" s="258"/>
      <c r="K61" s="258"/>
      <c r="L61" s="258"/>
      <c r="M61" s="258"/>
      <c r="N61" s="258"/>
      <c r="O61" s="258"/>
      <c r="P61" s="258"/>
      <c r="Q61" s="258"/>
      <c r="R61" s="258"/>
      <c r="S61" s="258"/>
      <c r="T61" s="258"/>
      <c r="U61" s="258"/>
      <c r="V61" s="258"/>
    </row>
    <row r="62" spans="1:22" s="39" customFormat="1" x14ac:dyDescent="0.3">
      <c r="B62" s="258"/>
      <c r="C62" s="258"/>
      <c r="D62" s="258"/>
      <c r="E62" s="258"/>
      <c r="F62" s="258"/>
      <c r="G62" s="258"/>
      <c r="H62" s="258"/>
      <c r="I62" s="258"/>
      <c r="J62" s="258"/>
      <c r="K62" s="258"/>
      <c r="L62" s="258"/>
      <c r="M62" s="258"/>
      <c r="N62" s="258"/>
      <c r="O62" s="258"/>
      <c r="P62" s="258"/>
      <c r="Q62" s="258"/>
      <c r="R62" s="258"/>
      <c r="S62" s="258"/>
      <c r="T62" s="258"/>
      <c r="U62" s="258"/>
      <c r="V62" s="258"/>
    </row>
    <row r="63" spans="1:22" s="39" customFormat="1" x14ac:dyDescent="0.3">
      <c r="B63" s="258"/>
      <c r="C63" s="258"/>
      <c r="D63" s="258"/>
      <c r="E63" s="258"/>
      <c r="F63" s="258"/>
      <c r="G63" s="258"/>
      <c r="H63" s="258"/>
      <c r="I63" s="258"/>
      <c r="J63" s="258"/>
      <c r="K63" s="258"/>
      <c r="L63" s="258"/>
      <c r="M63" s="258"/>
      <c r="N63" s="258"/>
      <c r="O63" s="258"/>
      <c r="P63" s="258"/>
      <c r="Q63" s="258"/>
      <c r="R63" s="258"/>
      <c r="S63" s="258"/>
      <c r="T63" s="258"/>
      <c r="U63" s="258"/>
      <c r="V63" s="258"/>
    </row>
    <row r="64" spans="1:22" s="39" customFormat="1" x14ac:dyDescent="0.3">
      <c r="B64" s="258"/>
      <c r="C64" s="258"/>
      <c r="D64" s="258"/>
      <c r="E64" s="258"/>
      <c r="F64" s="258"/>
      <c r="G64" s="258"/>
      <c r="H64" s="258"/>
      <c r="I64" s="258"/>
      <c r="J64" s="258"/>
      <c r="K64" s="258"/>
      <c r="L64" s="258"/>
      <c r="M64" s="258"/>
      <c r="N64" s="258"/>
      <c r="O64" s="258"/>
      <c r="P64" s="258"/>
      <c r="Q64" s="258"/>
      <c r="R64" s="258"/>
      <c r="S64" s="258"/>
      <c r="T64" s="258"/>
      <c r="U64" s="258"/>
      <c r="V64" s="258"/>
    </row>
    <row r="65" spans="2:22" s="39" customFormat="1" x14ac:dyDescent="0.3">
      <c r="B65" s="258"/>
      <c r="C65" s="258"/>
      <c r="D65" s="258"/>
      <c r="E65" s="258"/>
      <c r="F65" s="258"/>
      <c r="G65" s="258"/>
      <c r="H65" s="258"/>
      <c r="I65" s="258"/>
      <c r="J65" s="258"/>
      <c r="K65" s="258"/>
      <c r="L65" s="258"/>
      <c r="M65" s="258"/>
      <c r="N65" s="258"/>
      <c r="O65" s="258"/>
      <c r="P65" s="258"/>
      <c r="Q65" s="258"/>
      <c r="R65" s="258"/>
      <c r="S65" s="258"/>
      <c r="T65" s="258"/>
      <c r="U65" s="258"/>
      <c r="V65" s="258"/>
    </row>
    <row r="66" spans="2:22" s="39" customFormat="1" x14ac:dyDescent="0.3">
      <c r="B66" s="258"/>
      <c r="C66" s="258"/>
      <c r="D66" s="258"/>
      <c r="E66" s="258"/>
      <c r="F66" s="258"/>
      <c r="G66" s="258"/>
      <c r="H66" s="258"/>
      <c r="I66" s="258"/>
      <c r="J66" s="258"/>
      <c r="K66" s="258"/>
      <c r="L66" s="258"/>
      <c r="M66" s="258"/>
      <c r="N66" s="258"/>
      <c r="O66" s="258"/>
      <c r="P66" s="258"/>
      <c r="Q66" s="258"/>
      <c r="R66" s="258"/>
      <c r="S66" s="258"/>
      <c r="T66" s="258"/>
      <c r="U66" s="258"/>
      <c r="V66" s="258"/>
    </row>
    <row r="67" spans="2:22" s="39" customFormat="1" x14ac:dyDescent="0.3">
      <c r="B67" s="258"/>
      <c r="C67" s="258"/>
      <c r="D67" s="258"/>
      <c r="E67" s="258"/>
      <c r="F67" s="258"/>
      <c r="G67" s="258"/>
      <c r="H67" s="258"/>
      <c r="I67" s="258"/>
      <c r="J67" s="258"/>
      <c r="K67" s="258"/>
      <c r="L67" s="258"/>
      <c r="M67" s="258"/>
      <c r="N67" s="258"/>
      <c r="O67" s="258"/>
      <c r="P67" s="258"/>
      <c r="Q67" s="258"/>
      <c r="R67" s="258"/>
      <c r="S67" s="258"/>
      <c r="T67" s="258"/>
      <c r="U67" s="258"/>
      <c r="V67" s="258"/>
    </row>
    <row r="68" spans="2:22" s="39" customFormat="1" x14ac:dyDescent="0.3">
      <c r="B68" s="258"/>
      <c r="C68" s="258"/>
      <c r="D68" s="258"/>
      <c r="E68" s="258"/>
      <c r="F68" s="258"/>
      <c r="G68" s="258"/>
      <c r="H68" s="258"/>
      <c r="I68" s="258"/>
      <c r="J68" s="258"/>
      <c r="K68" s="258"/>
      <c r="L68" s="258"/>
      <c r="M68" s="258"/>
      <c r="N68" s="258"/>
      <c r="O68" s="258"/>
      <c r="P68" s="258"/>
      <c r="Q68" s="258"/>
      <c r="R68" s="258"/>
      <c r="S68" s="258"/>
      <c r="T68" s="258"/>
      <c r="U68" s="258"/>
      <c r="V68" s="258"/>
    </row>
    <row r="69" spans="2:22" s="39" customFormat="1" x14ac:dyDescent="0.3">
      <c r="B69" s="258"/>
      <c r="C69" s="258"/>
      <c r="D69" s="258"/>
      <c r="E69" s="258"/>
      <c r="F69" s="258"/>
      <c r="G69" s="258"/>
      <c r="H69" s="258"/>
      <c r="I69" s="258"/>
      <c r="J69" s="258"/>
      <c r="K69" s="258"/>
      <c r="L69" s="258"/>
      <c r="M69" s="258"/>
      <c r="N69" s="258"/>
      <c r="O69" s="258"/>
      <c r="P69" s="258"/>
      <c r="Q69" s="258"/>
      <c r="R69" s="258"/>
      <c r="S69" s="258"/>
      <c r="T69" s="258"/>
      <c r="U69" s="258"/>
      <c r="V69" s="258"/>
    </row>
    <row r="70" spans="2:22" s="39" customFormat="1" x14ac:dyDescent="0.3">
      <c r="B70" s="258"/>
      <c r="C70" s="258"/>
      <c r="D70" s="258"/>
      <c r="E70" s="258"/>
      <c r="F70" s="258"/>
      <c r="G70" s="258"/>
      <c r="H70" s="258"/>
      <c r="I70" s="258"/>
      <c r="J70" s="258"/>
      <c r="K70" s="258"/>
      <c r="L70" s="258"/>
      <c r="M70" s="258"/>
      <c r="N70" s="258"/>
      <c r="O70" s="258"/>
      <c r="P70" s="258"/>
      <c r="Q70" s="258"/>
      <c r="R70" s="258"/>
      <c r="S70" s="258"/>
      <c r="T70" s="258"/>
      <c r="U70" s="258"/>
      <c r="V70" s="258"/>
    </row>
    <row r="71" spans="2:22" s="39" customFormat="1" x14ac:dyDescent="0.3">
      <c r="B71" s="258"/>
      <c r="C71" s="258"/>
      <c r="D71" s="258"/>
      <c r="E71" s="258"/>
      <c r="F71" s="258"/>
      <c r="G71" s="258"/>
      <c r="H71" s="258"/>
      <c r="I71" s="258"/>
      <c r="J71" s="258"/>
      <c r="K71" s="258"/>
      <c r="L71" s="258"/>
      <c r="M71" s="258"/>
      <c r="N71" s="258"/>
      <c r="O71" s="258"/>
      <c r="P71" s="258"/>
      <c r="Q71" s="258"/>
      <c r="R71" s="258"/>
      <c r="S71" s="258"/>
      <c r="T71" s="258"/>
      <c r="U71" s="258"/>
      <c r="V71" s="258"/>
    </row>
    <row r="72" spans="2:22" s="39" customFormat="1" x14ac:dyDescent="0.3">
      <c r="B72" s="258"/>
      <c r="C72" s="258"/>
      <c r="D72" s="258"/>
      <c r="E72" s="258"/>
      <c r="F72" s="258"/>
      <c r="G72" s="258"/>
      <c r="H72" s="258"/>
      <c r="I72" s="258"/>
      <c r="J72" s="258"/>
      <c r="K72" s="258"/>
      <c r="L72" s="258"/>
      <c r="M72" s="258"/>
      <c r="N72" s="258"/>
      <c r="O72" s="258"/>
      <c r="P72" s="258"/>
      <c r="Q72" s="258"/>
      <c r="R72" s="258"/>
      <c r="S72" s="258"/>
      <c r="T72" s="258"/>
      <c r="U72" s="258"/>
      <c r="V72" s="258"/>
    </row>
    <row r="73" spans="2:22" s="39" customFormat="1" x14ac:dyDescent="0.3">
      <c r="B73" s="258"/>
      <c r="C73" s="258"/>
      <c r="D73" s="258"/>
      <c r="E73" s="258"/>
      <c r="F73" s="258"/>
      <c r="G73" s="258"/>
      <c r="H73" s="258"/>
      <c r="I73" s="258"/>
      <c r="J73" s="258"/>
      <c r="K73" s="258"/>
      <c r="L73" s="258"/>
      <c r="M73" s="258"/>
      <c r="N73" s="258"/>
      <c r="O73" s="258"/>
      <c r="P73" s="258"/>
      <c r="Q73" s="258"/>
      <c r="R73" s="258"/>
      <c r="S73" s="258"/>
      <c r="T73" s="258"/>
      <c r="U73" s="258"/>
      <c r="V73" s="258"/>
    </row>
    <row r="74" spans="2:22" s="39" customFormat="1" x14ac:dyDescent="0.3">
      <c r="B74" s="258"/>
      <c r="C74" s="258"/>
      <c r="D74" s="258"/>
      <c r="E74" s="258"/>
      <c r="F74" s="258"/>
      <c r="G74" s="258"/>
      <c r="H74" s="258"/>
      <c r="I74" s="258"/>
      <c r="J74" s="258"/>
      <c r="K74" s="258"/>
      <c r="L74" s="258"/>
      <c r="M74" s="258"/>
      <c r="N74" s="258"/>
      <c r="O74" s="258"/>
      <c r="P74" s="258"/>
      <c r="Q74" s="258"/>
      <c r="R74" s="258"/>
      <c r="S74" s="258"/>
      <c r="T74" s="258"/>
      <c r="U74" s="258"/>
      <c r="V74" s="258"/>
    </row>
    <row r="75" spans="2:22" s="39" customFormat="1" x14ac:dyDescent="0.3">
      <c r="B75" s="258"/>
      <c r="C75" s="258"/>
      <c r="D75" s="258"/>
      <c r="E75" s="258"/>
      <c r="F75" s="258"/>
      <c r="G75" s="258"/>
      <c r="H75" s="258"/>
      <c r="I75" s="258"/>
      <c r="J75" s="258"/>
      <c r="K75" s="258"/>
      <c r="L75" s="258"/>
      <c r="M75" s="258"/>
      <c r="N75" s="258"/>
      <c r="O75" s="258"/>
      <c r="P75" s="258"/>
      <c r="Q75" s="258"/>
      <c r="R75" s="258"/>
      <c r="S75" s="258"/>
      <c r="T75" s="258"/>
      <c r="U75" s="258"/>
      <c r="V75" s="258"/>
    </row>
    <row r="76" spans="2:22" s="39" customFormat="1" x14ac:dyDescent="0.3">
      <c r="B76" s="258"/>
      <c r="C76" s="258"/>
      <c r="D76" s="258"/>
      <c r="E76" s="258"/>
      <c r="F76" s="258"/>
      <c r="G76" s="258"/>
      <c r="H76" s="258"/>
      <c r="I76" s="258"/>
      <c r="J76" s="258"/>
      <c r="K76" s="258"/>
      <c r="L76" s="258"/>
      <c r="M76" s="258"/>
      <c r="N76" s="258"/>
      <c r="O76" s="258"/>
      <c r="P76" s="258"/>
      <c r="Q76" s="258"/>
      <c r="R76" s="258"/>
      <c r="S76" s="258"/>
      <c r="T76" s="258"/>
      <c r="U76" s="258"/>
      <c r="V76" s="258"/>
    </row>
    <row r="77" spans="2:22" s="39" customFormat="1" x14ac:dyDescent="0.3">
      <c r="B77" s="258"/>
      <c r="C77" s="258"/>
      <c r="D77" s="258"/>
      <c r="E77" s="258"/>
      <c r="F77" s="258"/>
      <c r="G77" s="258"/>
      <c r="H77" s="258"/>
      <c r="I77" s="258"/>
      <c r="J77" s="258"/>
      <c r="K77" s="258"/>
      <c r="L77" s="258"/>
      <c r="M77" s="258"/>
      <c r="N77" s="258"/>
      <c r="O77" s="258"/>
      <c r="P77" s="258"/>
      <c r="Q77" s="258"/>
      <c r="R77" s="258"/>
      <c r="S77" s="258"/>
      <c r="T77" s="258"/>
      <c r="U77" s="258"/>
      <c r="V77" s="258"/>
    </row>
    <row r="78" spans="2:22" s="39" customFormat="1" x14ac:dyDescent="0.3">
      <c r="B78" s="258"/>
      <c r="C78" s="258"/>
      <c r="D78" s="258"/>
      <c r="E78" s="258"/>
      <c r="F78" s="258"/>
      <c r="G78" s="258"/>
      <c r="H78" s="258"/>
      <c r="I78" s="258"/>
      <c r="J78" s="258"/>
      <c r="K78" s="258"/>
      <c r="L78" s="258"/>
      <c r="M78" s="258"/>
      <c r="N78" s="258"/>
      <c r="O78" s="258"/>
      <c r="P78" s="258"/>
      <c r="Q78" s="258"/>
      <c r="R78" s="258"/>
      <c r="S78" s="258"/>
      <c r="T78" s="258"/>
      <c r="U78" s="258"/>
      <c r="V78" s="258"/>
    </row>
    <row r="79" spans="2:22" s="39" customFormat="1" x14ac:dyDescent="0.3">
      <c r="B79" s="258"/>
      <c r="C79" s="258"/>
      <c r="D79" s="258"/>
      <c r="E79" s="258"/>
      <c r="F79" s="258"/>
      <c r="G79" s="258"/>
      <c r="H79" s="258"/>
      <c r="I79" s="258"/>
      <c r="J79" s="258"/>
      <c r="K79" s="258"/>
      <c r="L79" s="258"/>
      <c r="M79" s="258"/>
      <c r="N79" s="258"/>
      <c r="O79" s="258"/>
      <c r="P79" s="258"/>
      <c r="Q79" s="258"/>
      <c r="R79" s="258"/>
      <c r="S79" s="258"/>
      <c r="T79" s="258"/>
      <c r="U79" s="258"/>
      <c r="V79" s="258"/>
    </row>
    <row r="80" spans="2:22" s="39" customFormat="1" x14ac:dyDescent="0.3">
      <c r="B80" s="258"/>
      <c r="C80" s="258"/>
      <c r="D80" s="258"/>
      <c r="E80" s="258"/>
      <c r="F80" s="258"/>
      <c r="G80" s="258"/>
      <c r="H80" s="258"/>
      <c r="I80" s="258"/>
      <c r="J80" s="258"/>
      <c r="K80" s="258"/>
      <c r="L80" s="258"/>
      <c r="M80" s="258"/>
      <c r="N80" s="258"/>
      <c r="O80" s="258"/>
      <c r="P80" s="258"/>
      <c r="Q80" s="258"/>
      <c r="R80" s="258"/>
      <c r="S80" s="258"/>
      <c r="T80" s="258"/>
      <c r="U80" s="258"/>
      <c r="V80" s="258"/>
    </row>
    <row r="81" spans="2:22" s="39" customFormat="1" x14ac:dyDescent="0.3">
      <c r="B81" s="258"/>
      <c r="C81" s="258"/>
      <c r="D81" s="258"/>
      <c r="E81" s="258"/>
      <c r="F81" s="258"/>
      <c r="G81" s="258"/>
      <c r="H81" s="258"/>
      <c r="I81" s="258"/>
      <c r="J81" s="258"/>
      <c r="K81" s="258"/>
      <c r="L81" s="258"/>
      <c r="M81" s="258"/>
      <c r="N81" s="258"/>
      <c r="O81" s="258"/>
      <c r="P81" s="258"/>
      <c r="Q81" s="258"/>
      <c r="R81" s="258"/>
      <c r="S81" s="258"/>
      <c r="T81" s="258"/>
      <c r="U81" s="258"/>
      <c r="V81" s="258"/>
    </row>
    <row r="82" spans="2:22" s="39" customFormat="1" x14ac:dyDescent="0.3">
      <c r="B82" s="258"/>
      <c r="C82" s="258"/>
      <c r="D82" s="258"/>
      <c r="E82" s="258"/>
      <c r="F82" s="258"/>
      <c r="G82" s="258"/>
      <c r="H82" s="258"/>
      <c r="I82" s="258"/>
      <c r="J82" s="258"/>
      <c r="K82" s="258"/>
      <c r="L82" s="258"/>
      <c r="M82" s="258"/>
      <c r="N82" s="258"/>
      <c r="O82" s="258"/>
      <c r="P82" s="258"/>
      <c r="Q82" s="258"/>
      <c r="R82" s="258"/>
      <c r="S82" s="258"/>
      <c r="T82" s="258"/>
      <c r="U82" s="258"/>
      <c r="V82" s="258"/>
    </row>
    <row r="83" spans="2:22" s="39" customFormat="1" x14ac:dyDescent="0.3">
      <c r="B83" s="258"/>
      <c r="C83" s="258"/>
      <c r="D83" s="258"/>
      <c r="E83" s="258"/>
      <c r="F83" s="258"/>
      <c r="G83" s="258"/>
      <c r="H83" s="258"/>
      <c r="I83" s="258"/>
      <c r="J83" s="258"/>
      <c r="K83" s="258"/>
      <c r="L83" s="258"/>
      <c r="M83" s="258"/>
      <c r="N83" s="258"/>
      <c r="O83" s="258"/>
      <c r="P83" s="258"/>
      <c r="Q83" s="258"/>
      <c r="R83" s="258"/>
      <c r="S83" s="258"/>
      <c r="T83" s="258"/>
      <c r="U83" s="258"/>
      <c r="V83" s="258"/>
    </row>
    <row r="84" spans="2:22" s="39" customFormat="1" x14ac:dyDescent="0.3">
      <c r="B84" s="258"/>
      <c r="C84" s="258"/>
      <c r="D84" s="258"/>
      <c r="E84" s="258"/>
      <c r="F84" s="258"/>
      <c r="G84" s="258"/>
      <c r="H84" s="258"/>
      <c r="I84" s="258"/>
      <c r="J84" s="258"/>
      <c r="K84" s="258"/>
      <c r="L84" s="258"/>
      <c r="M84" s="258"/>
      <c r="N84" s="258"/>
      <c r="O84" s="258"/>
      <c r="P84" s="258"/>
      <c r="Q84" s="258"/>
      <c r="R84" s="258"/>
      <c r="S84" s="258"/>
      <c r="T84" s="258"/>
      <c r="U84" s="258"/>
      <c r="V84" s="258"/>
    </row>
    <row r="85" spans="2:22" s="39" customFormat="1" x14ac:dyDescent="0.3">
      <c r="B85" s="258"/>
      <c r="C85" s="258"/>
      <c r="D85" s="258"/>
      <c r="E85" s="258"/>
      <c r="F85" s="258"/>
      <c r="G85" s="258"/>
      <c r="H85" s="258"/>
      <c r="I85" s="258"/>
      <c r="J85" s="258"/>
      <c r="K85" s="258"/>
      <c r="L85" s="258"/>
      <c r="M85" s="258"/>
      <c r="N85" s="258"/>
      <c r="O85" s="258"/>
      <c r="P85" s="258"/>
      <c r="Q85" s="258"/>
      <c r="R85" s="258"/>
      <c r="S85" s="258"/>
      <c r="T85" s="258"/>
      <c r="U85" s="258"/>
      <c r="V85" s="258"/>
    </row>
    <row r="86" spans="2:22" s="39" customFormat="1" x14ac:dyDescent="0.3">
      <c r="B86" s="258"/>
      <c r="C86" s="258"/>
      <c r="D86" s="258"/>
      <c r="E86" s="258"/>
      <c r="F86" s="258"/>
      <c r="G86" s="258"/>
      <c r="H86" s="258"/>
      <c r="I86" s="258"/>
      <c r="J86" s="258"/>
      <c r="K86" s="258"/>
      <c r="L86" s="258"/>
      <c r="M86" s="258"/>
      <c r="N86" s="258"/>
      <c r="O86" s="258"/>
      <c r="P86" s="258"/>
      <c r="Q86" s="258"/>
      <c r="R86" s="258"/>
      <c r="S86" s="258"/>
      <c r="T86" s="258"/>
      <c r="U86" s="258"/>
      <c r="V86" s="258"/>
    </row>
    <row r="87" spans="2:22" s="39" customFormat="1" x14ac:dyDescent="0.3">
      <c r="B87" s="258"/>
      <c r="C87" s="258"/>
      <c r="D87" s="258"/>
      <c r="E87" s="258"/>
      <c r="F87" s="258"/>
      <c r="G87" s="258"/>
      <c r="H87" s="258"/>
      <c r="I87" s="258"/>
      <c r="J87" s="258"/>
      <c r="K87" s="258"/>
      <c r="L87" s="258"/>
      <c r="M87" s="258"/>
      <c r="N87" s="258"/>
      <c r="O87" s="258"/>
      <c r="P87" s="258"/>
      <c r="Q87" s="258"/>
      <c r="R87" s="258"/>
      <c r="S87" s="258"/>
      <c r="T87" s="258"/>
      <c r="U87" s="258"/>
      <c r="V87" s="258"/>
    </row>
    <row r="88" spans="2:22" s="39" customFormat="1" x14ac:dyDescent="0.3">
      <c r="B88" s="258"/>
      <c r="C88" s="258"/>
      <c r="D88" s="258"/>
      <c r="E88" s="258"/>
      <c r="F88" s="258"/>
      <c r="G88" s="258"/>
      <c r="H88" s="258"/>
      <c r="I88" s="258"/>
      <c r="J88" s="258"/>
      <c r="K88" s="258"/>
      <c r="L88" s="258"/>
      <c r="M88" s="258"/>
      <c r="N88" s="258"/>
      <c r="O88" s="258"/>
      <c r="P88" s="258"/>
      <c r="Q88" s="258"/>
      <c r="R88" s="258"/>
      <c r="S88" s="258"/>
      <c r="T88" s="258"/>
      <c r="U88" s="258"/>
      <c r="V88" s="258"/>
    </row>
    <row r="89" spans="2:22" s="39" customFormat="1" x14ac:dyDescent="0.3">
      <c r="B89" s="258"/>
      <c r="C89" s="258"/>
      <c r="D89" s="258"/>
      <c r="E89" s="258"/>
      <c r="F89" s="258"/>
      <c r="G89" s="258"/>
      <c r="H89" s="258"/>
      <c r="I89" s="258"/>
      <c r="J89" s="258"/>
      <c r="K89" s="258"/>
      <c r="L89" s="258"/>
      <c r="M89" s="258"/>
      <c r="N89" s="258"/>
      <c r="O89" s="258"/>
      <c r="P89" s="258"/>
      <c r="Q89" s="258"/>
      <c r="R89" s="258"/>
      <c r="S89" s="258"/>
      <c r="T89" s="258"/>
      <c r="U89" s="258"/>
      <c r="V89" s="258"/>
    </row>
    <row r="90" spans="2:22" s="39" customFormat="1" x14ac:dyDescent="0.3">
      <c r="B90" s="258"/>
      <c r="C90" s="258"/>
      <c r="D90" s="258"/>
      <c r="E90" s="258"/>
      <c r="F90" s="258"/>
      <c r="G90" s="258"/>
      <c r="H90" s="258"/>
      <c r="I90" s="258"/>
      <c r="J90" s="258"/>
      <c r="K90" s="258"/>
      <c r="L90" s="258"/>
      <c r="M90" s="258"/>
      <c r="N90" s="258"/>
      <c r="O90" s="258"/>
      <c r="P90" s="258"/>
      <c r="Q90" s="258"/>
      <c r="R90" s="258"/>
      <c r="S90" s="258"/>
      <c r="T90" s="258"/>
      <c r="U90" s="258"/>
      <c r="V90" s="258"/>
    </row>
    <row r="91" spans="2:22" s="39" customFormat="1" x14ac:dyDescent="0.3">
      <c r="B91" s="258"/>
      <c r="C91" s="258"/>
      <c r="D91" s="258"/>
      <c r="E91" s="258"/>
      <c r="F91" s="258"/>
      <c r="G91" s="258"/>
      <c r="H91" s="258"/>
      <c r="I91" s="258"/>
      <c r="J91" s="258"/>
      <c r="K91" s="258"/>
      <c r="L91" s="258"/>
      <c r="M91" s="258"/>
      <c r="N91" s="258"/>
      <c r="O91" s="258"/>
      <c r="P91" s="258"/>
      <c r="Q91" s="258"/>
      <c r="R91" s="258"/>
      <c r="S91" s="258"/>
      <c r="T91" s="258"/>
      <c r="U91" s="258"/>
      <c r="V91" s="258"/>
    </row>
    <row r="92" spans="2:22" s="39" customFormat="1" x14ac:dyDescent="0.3">
      <c r="B92" s="258"/>
      <c r="C92" s="258"/>
      <c r="D92" s="258"/>
      <c r="E92" s="258"/>
      <c r="F92" s="258"/>
      <c r="G92" s="258"/>
      <c r="H92" s="258"/>
      <c r="I92" s="258"/>
      <c r="J92" s="258"/>
      <c r="K92" s="258"/>
      <c r="L92" s="258"/>
      <c r="M92" s="258"/>
      <c r="N92" s="258"/>
      <c r="O92" s="258"/>
      <c r="P92" s="258"/>
      <c r="Q92" s="258"/>
      <c r="R92" s="258"/>
      <c r="S92" s="258"/>
      <c r="T92" s="258"/>
      <c r="U92" s="258"/>
      <c r="V92" s="258"/>
    </row>
    <row r="93" spans="2:22" s="39" customFormat="1" x14ac:dyDescent="0.3">
      <c r="B93" s="258"/>
      <c r="C93" s="258"/>
      <c r="D93" s="258"/>
      <c r="E93" s="258"/>
      <c r="F93" s="258"/>
      <c r="G93" s="258"/>
      <c r="H93" s="258"/>
      <c r="I93" s="258"/>
      <c r="J93" s="258"/>
      <c r="K93" s="258"/>
      <c r="L93" s="258"/>
      <c r="M93" s="258"/>
      <c r="N93" s="258"/>
      <c r="O93" s="258"/>
      <c r="P93" s="258"/>
      <c r="Q93" s="258"/>
      <c r="R93" s="258"/>
      <c r="S93" s="258"/>
      <c r="T93" s="258"/>
      <c r="U93" s="258"/>
      <c r="V93" s="258"/>
    </row>
    <row r="94" spans="2:22" s="39" customFormat="1" x14ac:dyDescent="0.3">
      <c r="B94" s="258"/>
      <c r="C94" s="258"/>
      <c r="D94" s="258"/>
      <c r="E94" s="258"/>
      <c r="F94" s="258"/>
      <c r="G94" s="258"/>
      <c r="H94" s="258"/>
      <c r="I94" s="258"/>
      <c r="J94" s="258"/>
      <c r="K94" s="258"/>
      <c r="L94" s="258"/>
      <c r="M94" s="258"/>
      <c r="N94" s="258"/>
      <c r="O94" s="258"/>
      <c r="P94" s="258"/>
      <c r="Q94" s="258"/>
      <c r="R94" s="258"/>
      <c r="S94" s="258"/>
      <c r="T94" s="258"/>
      <c r="U94" s="258"/>
      <c r="V94" s="258"/>
    </row>
    <row r="95" spans="2:22" s="39" customFormat="1" x14ac:dyDescent="0.3">
      <c r="B95" s="258"/>
      <c r="C95" s="258"/>
      <c r="D95" s="258"/>
      <c r="E95" s="258"/>
      <c r="F95" s="258"/>
      <c r="G95" s="258"/>
      <c r="H95" s="258"/>
      <c r="I95" s="258"/>
      <c r="J95" s="258"/>
      <c r="K95" s="258"/>
      <c r="L95" s="258"/>
      <c r="M95" s="258"/>
      <c r="N95" s="258"/>
      <c r="O95" s="258"/>
      <c r="P95" s="258"/>
      <c r="Q95" s="258"/>
      <c r="R95" s="258"/>
      <c r="S95" s="258"/>
      <c r="T95" s="258"/>
      <c r="U95" s="258"/>
      <c r="V95" s="258"/>
    </row>
    <row r="96" spans="2:22" s="39" customFormat="1" x14ac:dyDescent="0.3">
      <c r="B96" s="258"/>
      <c r="C96" s="258"/>
      <c r="D96" s="258"/>
      <c r="E96" s="258"/>
      <c r="F96" s="258"/>
      <c r="G96" s="258"/>
      <c r="H96" s="258"/>
      <c r="I96" s="258"/>
      <c r="J96" s="258"/>
      <c r="K96" s="258"/>
      <c r="L96" s="258"/>
      <c r="M96" s="258"/>
      <c r="N96" s="258"/>
      <c r="O96" s="258"/>
      <c r="P96" s="258"/>
      <c r="Q96" s="258"/>
      <c r="R96" s="258"/>
      <c r="S96" s="258"/>
      <c r="T96" s="258"/>
      <c r="U96" s="258"/>
      <c r="V96" s="258"/>
    </row>
    <row r="97" spans="2:22" s="39" customFormat="1" x14ac:dyDescent="0.3">
      <c r="B97" s="258"/>
      <c r="C97" s="258"/>
      <c r="D97" s="258"/>
      <c r="E97" s="258"/>
      <c r="F97" s="258"/>
      <c r="G97" s="258"/>
      <c r="H97" s="258"/>
      <c r="I97" s="258"/>
      <c r="J97" s="258"/>
      <c r="K97" s="258"/>
      <c r="L97" s="258"/>
      <c r="M97" s="258"/>
      <c r="N97" s="258"/>
      <c r="O97" s="258"/>
      <c r="P97" s="258"/>
      <c r="Q97" s="258"/>
      <c r="R97" s="258"/>
      <c r="S97" s="258"/>
      <c r="T97" s="258"/>
      <c r="U97" s="258"/>
      <c r="V97" s="258"/>
    </row>
    <row r="98" spans="2:22" s="39" customFormat="1" x14ac:dyDescent="0.3">
      <c r="B98" s="258"/>
      <c r="C98" s="258"/>
      <c r="D98" s="258"/>
      <c r="E98" s="258"/>
      <c r="F98" s="258"/>
      <c r="G98" s="258"/>
      <c r="H98" s="258"/>
      <c r="I98" s="258"/>
      <c r="J98" s="258"/>
      <c r="K98" s="258"/>
      <c r="L98" s="258"/>
      <c r="M98" s="258"/>
      <c r="N98" s="258"/>
      <c r="O98" s="258"/>
      <c r="P98" s="258"/>
      <c r="Q98" s="258"/>
      <c r="R98" s="258"/>
      <c r="S98" s="258"/>
      <c r="T98" s="258"/>
      <c r="U98" s="258"/>
      <c r="V98" s="258"/>
    </row>
    <row r="99" spans="2:22" s="39" customFormat="1" x14ac:dyDescent="0.3">
      <c r="B99" s="258"/>
      <c r="C99" s="258"/>
      <c r="D99" s="258"/>
      <c r="E99" s="258"/>
      <c r="F99" s="258"/>
      <c r="G99" s="258"/>
      <c r="H99" s="258"/>
      <c r="I99" s="258"/>
      <c r="J99" s="258"/>
      <c r="K99" s="258"/>
      <c r="L99" s="258"/>
      <c r="M99" s="258"/>
      <c r="N99" s="258"/>
      <c r="O99" s="258"/>
      <c r="P99" s="258"/>
      <c r="Q99" s="258"/>
      <c r="R99" s="258"/>
      <c r="S99" s="258"/>
      <c r="T99" s="258"/>
      <c r="U99" s="258"/>
      <c r="V99" s="258"/>
    </row>
    <row r="100" spans="2:22" s="39" customFormat="1" x14ac:dyDescent="0.3">
      <c r="B100" s="258"/>
      <c r="C100" s="258"/>
      <c r="D100" s="258"/>
      <c r="E100" s="258"/>
      <c r="F100" s="258"/>
      <c r="G100" s="258"/>
      <c r="H100" s="258"/>
      <c r="I100" s="258"/>
      <c r="J100" s="258"/>
      <c r="K100" s="258"/>
      <c r="L100" s="258"/>
      <c r="M100" s="258"/>
      <c r="N100" s="258"/>
      <c r="O100" s="258"/>
      <c r="P100" s="258"/>
      <c r="Q100" s="258"/>
      <c r="R100" s="258"/>
      <c r="S100" s="258"/>
      <c r="T100" s="258"/>
      <c r="U100" s="258"/>
      <c r="V100" s="258"/>
    </row>
    <row r="101" spans="2:22" s="39" customFormat="1" x14ac:dyDescent="0.3">
      <c r="B101" s="258"/>
      <c r="C101" s="258"/>
      <c r="D101" s="258"/>
      <c r="E101" s="258"/>
      <c r="F101" s="258"/>
      <c r="G101" s="258"/>
      <c r="H101" s="258"/>
      <c r="I101" s="258"/>
      <c r="J101" s="258"/>
      <c r="K101" s="258"/>
      <c r="L101" s="258"/>
      <c r="M101" s="258"/>
      <c r="N101" s="258"/>
      <c r="O101" s="258"/>
      <c r="P101" s="258"/>
      <c r="Q101" s="258"/>
      <c r="R101" s="258"/>
      <c r="S101" s="258"/>
      <c r="T101" s="258"/>
      <c r="U101" s="258"/>
      <c r="V101" s="258"/>
    </row>
    <row r="102" spans="2:22" s="39" customFormat="1" x14ac:dyDescent="0.3">
      <c r="B102" s="258"/>
      <c r="C102" s="258"/>
      <c r="D102" s="258"/>
      <c r="E102" s="258"/>
      <c r="F102" s="258"/>
      <c r="G102" s="258"/>
      <c r="H102" s="258"/>
      <c r="I102" s="258"/>
      <c r="J102" s="258"/>
      <c r="K102" s="258"/>
      <c r="L102" s="258"/>
      <c r="M102" s="258"/>
      <c r="N102" s="258"/>
      <c r="O102" s="258"/>
      <c r="P102" s="258"/>
      <c r="Q102" s="258"/>
      <c r="R102" s="258"/>
      <c r="S102" s="258"/>
      <c r="T102" s="258"/>
      <c r="U102" s="258"/>
      <c r="V102" s="258"/>
    </row>
    <row r="103" spans="2:22" s="39" customFormat="1" x14ac:dyDescent="0.3">
      <c r="B103" s="258"/>
      <c r="C103" s="258"/>
      <c r="D103" s="258"/>
      <c r="E103" s="258"/>
      <c r="F103" s="258"/>
      <c r="G103" s="258"/>
      <c r="H103" s="258"/>
      <c r="I103" s="258"/>
      <c r="J103" s="258"/>
      <c r="K103" s="258"/>
      <c r="L103" s="258"/>
      <c r="M103" s="258"/>
      <c r="N103" s="258"/>
      <c r="O103" s="258"/>
      <c r="P103" s="258"/>
      <c r="Q103" s="258"/>
      <c r="R103" s="258"/>
      <c r="S103" s="258"/>
      <c r="T103" s="258"/>
      <c r="U103" s="258"/>
      <c r="V103" s="258"/>
    </row>
    <row r="104" spans="2:22" s="39" customFormat="1" x14ac:dyDescent="0.3">
      <c r="B104" s="258"/>
      <c r="C104" s="258"/>
      <c r="D104" s="258"/>
      <c r="E104" s="258"/>
      <c r="F104" s="258"/>
      <c r="G104" s="258"/>
      <c r="H104" s="258"/>
      <c r="I104" s="258"/>
      <c r="J104" s="258"/>
      <c r="K104" s="258"/>
      <c r="L104" s="258"/>
      <c r="M104" s="258"/>
      <c r="N104" s="258"/>
      <c r="O104" s="258"/>
      <c r="P104" s="258"/>
      <c r="Q104" s="258"/>
      <c r="R104" s="258"/>
      <c r="S104" s="258"/>
      <c r="T104" s="258"/>
      <c r="U104" s="258"/>
      <c r="V104" s="258"/>
    </row>
    <row r="105" spans="2:22" s="39" customFormat="1" x14ac:dyDescent="0.3">
      <c r="B105" s="258"/>
      <c r="C105" s="258"/>
      <c r="D105" s="258"/>
      <c r="E105" s="258"/>
      <c r="F105" s="258"/>
      <c r="G105" s="258"/>
      <c r="H105" s="258"/>
      <c r="I105" s="258"/>
      <c r="J105" s="258"/>
      <c r="K105" s="258"/>
      <c r="L105" s="258"/>
      <c r="M105" s="258"/>
      <c r="N105" s="258"/>
      <c r="O105" s="258"/>
      <c r="P105" s="258"/>
      <c r="Q105" s="258"/>
      <c r="R105" s="258"/>
      <c r="S105" s="258"/>
      <c r="T105" s="258"/>
      <c r="U105" s="258"/>
      <c r="V105" s="258"/>
    </row>
    <row r="106" spans="2:22" s="39" customFormat="1" x14ac:dyDescent="0.3">
      <c r="B106" s="258"/>
      <c r="C106" s="258"/>
      <c r="D106" s="258"/>
      <c r="E106" s="258"/>
      <c r="F106" s="258"/>
      <c r="G106" s="258"/>
      <c r="H106" s="258"/>
      <c r="I106" s="258"/>
      <c r="J106" s="258"/>
      <c r="K106" s="258"/>
      <c r="L106" s="258"/>
      <c r="M106" s="258"/>
      <c r="N106" s="258"/>
      <c r="O106" s="258"/>
      <c r="P106" s="258"/>
      <c r="Q106" s="258"/>
      <c r="R106" s="258"/>
      <c r="S106" s="258"/>
      <c r="T106" s="258"/>
      <c r="U106" s="258"/>
      <c r="V106" s="258"/>
    </row>
    <row r="107" spans="2:22" s="39" customFormat="1" x14ac:dyDescent="0.3">
      <c r="B107" s="258"/>
      <c r="C107" s="258"/>
      <c r="D107" s="258"/>
      <c r="E107" s="258"/>
      <c r="F107" s="258"/>
      <c r="G107" s="258"/>
      <c r="H107" s="258"/>
      <c r="I107" s="258"/>
      <c r="J107" s="258"/>
      <c r="K107" s="258"/>
      <c r="L107" s="258"/>
      <c r="M107" s="258"/>
      <c r="N107" s="258"/>
      <c r="O107" s="258"/>
      <c r="P107" s="258"/>
      <c r="Q107" s="258"/>
      <c r="R107" s="258"/>
      <c r="S107" s="258"/>
      <c r="T107" s="258"/>
      <c r="U107" s="258"/>
      <c r="V107" s="258"/>
    </row>
    <row r="108" spans="2:22" s="39" customFormat="1" x14ac:dyDescent="0.3">
      <c r="B108" s="258"/>
      <c r="C108" s="258"/>
      <c r="D108" s="258"/>
      <c r="E108" s="258"/>
      <c r="F108" s="258"/>
      <c r="G108" s="258"/>
      <c r="H108" s="258"/>
      <c r="I108" s="258"/>
      <c r="J108" s="258"/>
      <c r="K108" s="258"/>
      <c r="L108" s="258"/>
      <c r="M108" s="258"/>
      <c r="N108" s="258"/>
      <c r="O108" s="258"/>
      <c r="P108" s="258"/>
      <c r="Q108" s="258"/>
      <c r="R108" s="258"/>
      <c r="S108" s="258"/>
      <c r="T108" s="258"/>
      <c r="U108" s="258"/>
      <c r="V108" s="258"/>
    </row>
    <row r="109" spans="2:22" s="39" customFormat="1" x14ac:dyDescent="0.3">
      <c r="B109" s="258"/>
      <c r="C109" s="258"/>
      <c r="D109" s="258"/>
      <c r="E109" s="258"/>
      <c r="F109" s="258"/>
      <c r="G109" s="258"/>
      <c r="H109" s="258"/>
      <c r="I109" s="258"/>
      <c r="J109" s="258"/>
      <c r="K109" s="258"/>
      <c r="L109" s="258"/>
      <c r="M109" s="258"/>
      <c r="N109" s="258"/>
      <c r="O109" s="258"/>
      <c r="P109" s="258"/>
      <c r="Q109" s="258"/>
      <c r="R109" s="258"/>
      <c r="S109" s="258"/>
      <c r="T109" s="258"/>
      <c r="U109" s="258"/>
      <c r="V109" s="258"/>
    </row>
    <row r="110" spans="2:22" s="39" customFormat="1" x14ac:dyDescent="0.3">
      <c r="B110" s="258"/>
      <c r="C110" s="258"/>
      <c r="D110" s="258"/>
      <c r="E110" s="258"/>
      <c r="F110" s="258"/>
      <c r="G110" s="258"/>
      <c r="H110" s="258"/>
      <c r="I110" s="258"/>
      <c r="J110" s="258"/>
      <c r="K110" s="258"/>
      <c r="L110" s="258"/>
      <c r="M110" s="258"/>
      <c r="N110" s="258"/>
      <c r="O110" s="258"/>
      <c r="P110" s="258"/>
      <c r="Q110" s="258"/>
      <c r="R110" s="258"/>
      <c r="S110" s="258"/>
      <c r="T110" s="258"/>
      <c r="U110" s="258"/>
      <c r="V110" s="258"/>
    </row>
    <row r="111" spans="2:22" s="39" customFormat="1" x14ac:dyDescent="0.3">
      <c r="B111" s="258"/>
      <c r="C111" s="258"/>
      <c r="D111" s="258"/>
      <c r="E111" s="258"/>
      <c r="F111" s="258"/>
      <c r="G111" s="258"/>
      <c r="H111" s="258"/>
      <c r="I111" s="258"/>
      <c r="J111" s="258"/>
      <c r="K111" s="258"/>
      <c r="L111" s="258"/>
      <c r="M111" s="258"/>
      <c r="N111" s="258"/>
      <c r="O111" s="258"/>
      <c r="P111" s="258"/>
      <c r="Q111" s="258"/>
      <c r="R111" s="258"/>
      <c r="S111" s="258"/>
      <c r="T111" s="258"/>
      <c r="U111" s="258"/>
      <c r="V111" s="258"/>
    </row>
    <row r="112" spans="2:22" s="39" customFormat="1" x14ac:dyDescent="0.3">
      <c r="B112" s="258"/>
      <c r="C112" s="258"/>
      <c r="D112" s="258"/>
      <c r="E112" s="258"/>
      <c r="F112" s="258"/>
      <c r="G112" s="258"/>
      <c r="H112" s="258"/>
      <c r="I112" s="258"/>
      <c r="J112" s="258"/>
      <c r="K112" s="258"/>
      <c r="L112" s="258"/>
      <c r="M112" s="258"/>
      <c r="N112" s="258"/>
      <c r="O112" s="258"/>
      <c r="P112" s="258"/>
      <c r="Q112" s="258"/>
      <c r="R112" s="258"/>
      <c r="S112" s="258"/>
      <c r="T112" s="258"/>
      <c r="U112" s="258"/>
      <c r="V112" s="258"/>
    </row>
    <row r="113" spans="2:22" s="39" customFormat="1" x14ac:dyDescent="0.3">
      <c r="B113" s="258"/>
      <c r="C113" s="258"/>
      <c r="D113" s="258"/>
      <c r="E113" s="258"/>
      <c r="F113" s="258"/>
      <c r="G113" s="258"/>
      <c r="H113" s="258"/>
      <c r="I113" s="258"/>
      <c r="J113" s="258"/>
      <c r="K113" s="258"/>
      <c r="L113" s="258"/>
      <c r="M113" s="258"/>
      <c r="N113" s="258"/>
      <c r="O113" s="258"/>
      <c r="P113" s="258"/>
      <c r="Q113" s="258"/>
      <c r="R113" s="258"/>
      <c r="S113" s="258"/>
      <c r="T113" s="258"/>
      <c r="U113" s="258"/>
      <c r="V113" s="258"/>
    </row>
    <row r="114" spans="2:22" s="39" customFormat="1" x14ac:dyDescent="0.3">
      <c r="B114" s="258"/>
      <c r="C114" s="258"/>
      <c r="D114" s="258"/>
      <c r="E114" s="258"/>
      <c r="F114" s="258"/>
      <c r="G114" s="258"/>
      <c r="H114" s="258"/>
      <c r="I114" s="258"/>
      <c r="J114" s="258"/>
      <c r="K114" s="258"/>
      <c r="L114" s="258"/>
      <c r="M114" s="258"/>
      <c r="N114" s="258"/>
      <c r="O114" s="258"/>
      <c r="P114" s="258"/>
      <c r="Q114" s="258"/>
      <c r="R114" s="258"/>
      <c r="S114" s="258"/>
      <c r="T114" s="258"/>
      <c r="U114" s="258"/>
      <c r="V114" s="258"/>
    </row>
    <row r="115" spans="2:22" s="39" customFormat="1" x14ac:dyDescent="0.3">
      <c r="B115" s="258"/>
      <c r="C115" s="258"/>
      <c r="D115" s="258"/>
      <c r="E115" s="258"/>
      <c r="F115" s="258"/>
      <c r="G115" s="258"/>
      <c r="H115" s="258"/>
      <c r="I115" s="258"/>
      <c r="J115" s="258"/>
      <c r="K115" s="258"/>
      <c r="L115" s="258"/>
      <c r="M115" s="258"/>
      <c r="N115" s="258"/>
      <c r="O115" s="258"/>
      <c r="P115" s="258"/>
      <c r="Q115" s="258"/>
      <c r="R115" s="258"/>
      <c r="S115" s="258"/>
      <c r="T115" s="258"/>
      <c r="U115" s="258"/>
      <c r="V115" s="258"/>
    </row>
    <row r="116" spans="2:22" s="39" customFormat="1" x14ac:dyDescent="0.3">
      <c r="B116" s="258"/>
      <c r="C116" s="258"/>
      <c r="D116" s="258"/>
      <c r="E116" s="258"/>
      <c r="F116" s="258"/>
      <c r="G116" s="258"/>
      <c r="H116" s="258"/>
      <c r="I116" s="258"/>
      <c r="J116" s="258"/>
      <c r="K116" s="258"/>
      <c r="L116" s="258"/>
      <c r="M116" s="258"/>
      <c r="N116" s="258"/>
      <c r="O116" s="258"/>
      <c r="P116" s="258"/>
      <c r="Q116" s="258"/>
      <c r="R116" s="258"/>
      <c r="S116" s="258"/>
      <c r="T116" s="258"/>
      <c r="U116" s="258"/>
      <c r="V116" s="258"/>
    </row>
    <row r="117" spans="2:22" s="39" customFormat="1" x14ac:dyDescent="0.3">
      <c r="B117" s="258"/>
      <c r="C117" s="258"/>
      <c r="D117" s="258"/>
      <c r="E117" s="258"/>
      <c r="F117" s="258"/>
      <c r="G117" s="258"/>
      <c r="H117" s="258"/>
      <c r="I117" s="258"/>
      <c r="J117" s="258"/>
      <c r="K117" s="258"/>
      <c r="L117" s="258"/>
      <c r="M117" s="258"/>
      <c r="N117" s="258"/>
      <c r="O117" s="258"/>
      <c r="P117" s="258"/>
      <c r="Q117" s="258"/>
      <c r="R117" s="258"/>
      <c r="S117" s="258"/>
      <c r="T117" s="258"/>
      <c r="U117" s="258"/>
      <c r="V117" s="258"/>
    </row>
    <row r="118" spans="2:22" s="39" customFormat="1" x14ac:dyDescent="0.3">
      <c r="B118" s="258"/>
      <c r="C118" s="258"/>
      <c r="D118" s="258"/>
      <c r="E118" s="258"/>
      <c r="F118" s="258"/>
      <c r="G118" s="258"/>
      <c r="H118" s="258"/>
      <c r="I118" s="258"/>
      <c r="J118" s="258"/>
      <c r="K118" s="258"/>
      <c r="L118" s="258"/>
      <c r="M118" s="258"/>
      <c r="N118" s="258"/>
      <c r="O118" s="258"/>
      <c r="P118" s="258"/>
      <c r="Q118" s="258"/>
      <c r="R118" s="258"/>
      <c r="S118" s="258"/>
      <c r="T118" s="258"/>
      <c r="U118" s="258"/>
      <c r="V118" s="258"/>
    </row>
    <row r="119" spans="2:22" s="39" customFormat="1" x14ac:dyDescent="0.3">
      <c r="B119" s="258"/>
      <c r="C119" s="258"/>
      <c r="D119" s="258"/>
      <c r="E119" s="258"/>
      <c r="F119" s="258"/>
      <c r="G119" s="258"/>
      <c r="H119" s="258"/>
      <c r="I119" s="258"/>
      <c r="J119" s="258"/>
      <c r="K119" s="258"/>
      <c r="L119" s="258"/>
      <c r="M119" s="258"/>
      <c r="N119" s="258"/>
      <c r="O119" s="258"/>
      <c r="P119" s="258"/>
      <c r="Q119" s="258"/>
      <c r="R119" s="258"/>
      <c r="S119" s="258"/>
      <c r="T119" s="258"/>
      <c r="U119" s="258"/>
      <c r="V119" s="258"/>
    </row>
    <row r="120" spans="2:22" s="39" customFormat="1" x14ac:dyDescent="0.3">
      <c r="B120" s="258"/>
      <c r="C120" s="258"/>
      <c r="D120" s="258"/>
      <c r="E120" s="258"/>
      <c r="F120" s="258"/>
      <c r="G120" s="258"/>
      <c r="H120" s="258"/>
      <c r="I120" s="258"/>
      <c r="J120" s="258"/>
      <c r="K120" s="258"/>
      <c r="L120" s="258"/>
      <c r="M120" s="258"/>
      <c r="N120" s="258"/>
      <c r="O120" s="258"/>
      <c r="P120" s="258"/>
      <c r="Q120" s="258"/>
      <c r="R120" s="258"/>
      <c r="S120" s="258"/>
      <c r="T120" s="258"/>
      <c r="U120" s="258"/>
      <c r="V120" s="258"/>
    </row>
    <row r="121" spans="2:22" s="39" customFormat="1" x14ac:dyDescent="0.3">
      <c r="B121" s="258"/>
      <c r="C121" s="258"/>
      <c r="D121" s="258"/>
      <c r="E121" s="258"/>
      <c r="F121" s="258"/>
      <c r="G121" s="258"/>
      <c r="H121" s="258"/>
      <c r="I121" s="258"/>
      <c r="J121" s="258"/>
      <c r="K121" s="258"/>
      <c r="L121" s="258"/>
      <c r="M121" s="258"/>
      <c r="N121" s="258"/>
      <c r="O121" s="258"/>
      <c r="P121" s="258"/>
      <c r="Q121" s="258"/>
      <c r="R121" s="258"/>
      <c r="S121" s="258"/>
      <c r="T121" s="258"/>
      <c r="U121" s="258"/>
      <c r="V121" s="258"/>
    </row>
    <row r="122" spans="2:22" s="39" customFormat="1" x14ac:dyDescent="0.3">
      <c r="B122" s="258"/>
      <c r="C122" s="258"/>
      <c r="D122" s="258"/>
      <c r="E122" s="258"/>
      <c r="F122" s="258"/>
      <c r="G122" s="258"/>
      <c r="H122" s="258"/>
      <c r="I122" s="258"/>
      <c r="J122" s="258"/>
      <c r="K122" s="258"/>
      <c r="L122" s="258"/>
      <c r="M122" s="258"/>
      <c r="N122" s="258"/>
      <c r="O122" s="258"/>
      <c r="P122" s="258"/>
      <c r="Q122" s="258"/>
      <c r="R122" s="258"/>
      <c r="S122" s="258"/>
      <c r="T122" s="258"/>
      <c r="U122" s="258"/>
      <c r="V122" s="258"/>
    </row>
    <row r="123" spans="2:22" s="39" customFormat="1" x14ac:dyDescent="0.3">
      <c r="B123" s="258"/>
      <c r="C123" s="258"/>
      <c r="D123" s="258"/>
      <c r="E123" s="258"/>
      <c r="F123" s="258"/>
      <c r="G123" s="258"/>
      <c r="H123" s="258"/>
      <c r="I123" s="258"/>
      <c r="J123" s="258"/>
      <c r="K123" s="258"/>
      <c r="L123" s="258"/>
      <c r="M123" s="258"/>
      <c r="N123" s="258"/>
      <c r="O123" s="258"/>
      <c r="P123" s="258"/>
      <c r="Q123" s="258"/>
      <c r="R123" s="258"/>
      <c r="S123" s="258"/>
      <c r="T123" s="258"/>
      <c r="U123" s="258"/>
      <c r="V123" s="258"/>
    </row>
    <row r="124" spans="2:22" s="39" customFormat="1" x14ac:dyDescent="0.3">
      <c r="B124" s="258"/>
      <c r="C124" s="258"/>
      <c r="D124" s="258"/>
      <c r="E124" s="258"/>
      <c r="F124" s="258"/>
      <c r="G124" s="258"/>
      <c r="H124" s="258"/>
      <c r="I124" s="258"/>
      <c r="J124" s="258"/>
      <c r="K124" s="258"/>
      <c r="L124" s="258"/>
      <c r="M124" s="258"/>
      <c r="N124" s="258"/>
      <c r="O124" s="258"/>
      <c r="P124" s="258"/>
      <c r="Q124" s="258"/>
      <c r="R124" s="258"/>
      <c r="S124" s="258"/>
      <c r="T124" s="258"/>
      <c r="U124" s="258"/>
      <c r="V124" s="258"/>
    </row>
    <row r="125" spans="2:22" s="39" customFormat="1" x14ac:dyDescent="0.3">
      <c r="B125" s="258"/>
      <c r="C125" s="258"/>
      <c r="D125" s="258"/>
      <c r="E125" s="258"/>
      <c r="F125" s="258"/>
      <c r="G125" s="258"/>
      <c r="H125" s="258"/>
      <c r="I125" s="258"/>
      <c r="J125" s="258"/>
      <c r="K125" s="258"/>
      <c r="L125" s="258"/>
      <c r="M125" s="258"/>
      <c r="N125" s="258"/>
      <c r="O125" s="258"/>
      <c r="P125" s="258"/>
      <c r="Q125" s="258"/>
      <c r="R125" s="258"/>
      <c r="S125" s="258"/>
      <c r="T125" s="258"/>
      <c r="U125" s="258"/>
      <c r="V125" s="258"/>
    </row>
    <row r="126" spans="2:22" s="39" customFormat="1" x14ac:dyDescent="0.3">
      <c r="B126" s="258"/>
      <c r="C126" s="258"/>
      <c r="D126" s="258"/>
      <c r="E126" s="258"/>
      <c r="F126" s="258"/>
      <c r="G126" s="258"/>
      <c r="H126" s="258"/>
      <c r="I126" s="258"/>
      <c r="J126" s="258"/>
      <c r="K126" s="258"/>
      <c r="L126" s="258"/>
      <c r="M126" s="258"/>
      <c r="N126" s="258"/>
      <c r="O126" s="258"/>
      <c r="P126" s="258"/>
      <c r="Q126" s="258"/>
      <c r="R126" s="258"/>
      <c r="S126" s="258"/>
      <c r="T126" s="258"/>
      <c r="U126" s="258"/>
      <c r="V126" s="258"/>
    </row>
    <row r="127" spans="2:22" s="39" customFormat="1" x14ac:dyDescent="0.3">
      <c r="B127" s="258"/>
      <c r="C127" s="258"/>
      <c r="D127" s="258"/>
      <c r="E127" s="258"/>
      <c r="F127" s="258"/>
      <c r="G127" s="258"/>
      <c r="H127" s="258"/>
      <c r="I127" s="258"/>
      <c r="J127" s="258"/>
      <c r="K127" s="258"/>
      <c r="L127" s="258"/>
      <c r="M127" s="258"/>
      <c r="N127" s="258"/>
      <c r="O127" s="258"/>
      <c r="P127" s="258"/>
      <c r="Q127" s="258"/>
      <c r="R127" s="258"/>
      <c r="S127" s="258"/>
      <c r="T127" s="258"/>
      <c r="U127" s="258"/>
      <c r="V127" s="258"/>
    </row>
    <row r="128" spans="2:22" s="39" customFormat="1" x14ac:dyDescent="0.3">
      <c r="B128" s="258"/>
      <c r="C128" s="258"/>
      <c r="D128" s="258"/>
      <c r="E128" s="258"/>
      <c r="F128" s="258"/>
      <c r="G128" s="258"/>
      <c r="H128" s="258"/>
      <c r="I128" s="258"/>
      <c r="J128" s="258"/>
      <c r="K128" s="258"/>
      <c r="L128" s="258"/>
      <c r="M128" s="258"/>
      <c r="N128" s="258"/>
      <c r="O128" s="258"/>
      <c r="P128" s="258"/>
      <c r="Q128" s="258"/>
      <c r="R128" s="258"/>
      <c r="S128" s="258"/>
      <c r="T128" s="258"/>
      <c r="U128" s="258"/>
      <c r="V128" s="258"/>
    </row>
    <row r="129" spans="2:22" s="39" customFormat="1" x14ac:dyDescent="0.3">
      <c r="B129" s="258"/>
      <c r="C129" s="258"/>
      <c r="D129" s="258"/>
      <c r="E129" s="258"/>
      <c r="F129" s="258"/>
      <c r="G129" s="258"/>
      <c r="H129" s="258"/>
      <c r="I129" s="258"/>
      <c r="J129" s="258"/>
      <c r="K129" s="258"/>
      <c r="L129" s="258"/>
      <c r="M129" s="258"/>
      <c r="N129" s="258"/>
      <c r="O129" s="258"/>
      <c r="P129" s="258"/>
      <c r="Q129" s="258"/>
      <c r="R129" s="258"/>
      <c r="S129" s="258"/>
      <c r="T129" s="258"/>
      <c r="U129" s="258"/>
      <c r="V129" s="258"/>
    </row>
    <row r="130" spans="2:22" s="39" customFormat="1" x14ac:dyDescent="0.3">
      <c r="B130" s="258"/>
      <c r="C130" s="258"/>
      <c r="D130" s="258"/>
      <c r="E130" s="258"/>
      <c r="F130" s="258"/>
      <c r="G130" s="258"/>
      <c r="H130" s="258"/>
      <c r="I130" s="258"/>
      <c r="J130" s="258"/>
      <c r="K130" s="258"/>
      <c r="L130" s="258"/>
      <c r="M130" s="258"/>
      <c r="N130" s="258"/>
      <c r="O130" s="258"/>
      <c r="P130" s="258"/>
      <c r="Q130" s="258"/>
      <c r="R130" s="258"/>
      <c r="S130" s="258"/>
      <c r="T130" s="258"/>
      <c r="U130" s="258"/>
      <c r="V130" s="258"/>
    </row>
    <row r="131" spans="2:22" s="39" customFormat="1" x14ac:dyDescent="0.3">
      <c r="B131" s="258"/>
      <c r="C131" s="258"/>
      <c r="D131" s="258"/>
      <c r="E131" s="258"/>
      <c r="F131" s="258"/>
      <c r="G131" s="258"/>
      <c r="H131" s="258"/>
      <c r="I131" s="258"/>
      <c r="J131" s="258"/>
      <c r="K131" s="258"/>
      <c r="L131" s="258"/>
      <c r="M131" s="258"/>
      <c r="N131" s="258"/>
      <c r="O131" s="258"/>
      <c r="P131" s="258"/>
      <c r="Q131" s="258"/>
      <c r="R131" s="258"/>
      <c r="S131" s="258"/>
      <c r="T131" s="258"/>
      <c r="U131" s="258"/>
      <c r="V131" s="258"/>
    </row>
    <row r="132" spans="2:22" s="39" customFormat="1" x14ac:dyDescent="0.3">
      <c r="B132" s="258"/>
      <c r="C132" s="258"/>
      <c r="D132" s="258"/>
      <c r="E132" s="258"/>
      <c r="F132" s="258"/>
      <c r="G132" s="258"/>
      <c r="H132" s="258"/>
      <c r="I132" s="258"/>
      <c r="J132" s="258"/>
      <c r="K132" s="258"/>
      <c r="L132" s="258"/>
      <c r="M132" s="258"/>
      <c r="N132" s="258"/>
      <c r="O132" s="258"/>
      <c r="P132" s="258"/>
      <c r="Q132" s="258"/>
      <c r="R132" s="258"/>
      <c r="S132" s="258"/>
      <c r="T132" s="258"/>
      <c r="U132" s="258"/>
      <c r="V132" s="258"/>
    </row>
    <row r="133" spans="2:22" s="39" customFormat="1" x14ac:dyDescent="0.3">
      <c r="B133" s="258"/>
      <c r="C133" s="258"/>
      <c r="D133" s="258"/>
      <c r="E133" s="258"/>
      <c r="F133" s="258"/>
      <c r="G133" s="258"/>
      <c r="H133" s="258"/>
      <c r="I133" s="258"/>
      <c r="J133" s="258"/>
      <c r="K133" s="258"/>
      <c r="L133" s="258"/>
      <c r="M133" s="258"/>
      <c r="N133" s="258"/>
      <c r="O133" s="258"/>
      <c r="P133" s="258"/>
      <c r="Q133" s="258"/>
      <c r="R133" s="258"/>
      <c r="S133" s="258"/>
      <c r="T133" s="258"/>
      <c r="U133" s="258"/>
      <c r="V133" s="258"/>
    </row>
    <row r="134" spans="2:22" s="39" customFormat="1" x14ac:dyDescent="0.3">
      <c r="B134" s="258"/>
      <c r="C134" s="258"/>
      <c r="D134" s="258"/>
      <c r="E134" s="258"/>
      <c r="F134" s="258"/>
      <c r="G134" s="258"/>
      <c r="H134" s="258"/>
      <c r="I134" s="258"/>
      <c r="J134" s="258"/>
      <c r="K134" s="258"/>
      <c r="L134" s="258"/>
      <c r="M134" s="258"/>
      <c r="N134" s="258"/>
      <c r="O134" s="258"/>
      <c r="P134" s="258"/>
      <c r="Q134" s="258"/>
      <c r="R134" s="258"/>
      <c r="S134" s="258"/>
      <c r="T134" s="258"/>
      <c r="U134" s="258"/>
      <c r="V134" s="258"/>
    </row>
    <row r="135" spans="2:22" s="39" customFormat="1" x14ac:dyDescent="0.3">
      <c r="B135" s="258"/>
      <c r="C135" s="258"/>
      <c r="D135" s="258"/>
      <c r="E135" s="258"/>
      <c r="F135" s="258"/>
      <c r="G135" s="258"/>
      <c r="H135" s="258"/>
      <c r="I135" s="258"/>
      <c r="J135" s="258"/>
      <c r="K135" s="258"/>
      <c r="L135" s="258"/>
      <c r="M135" s="258"/>
      <c r="N135" s="258"/>
      <c r="O135" s="258"/>
      <c r="P135" s="258"/>
      <c r="Q135" s="258"/>
      <c r="R135" s="258"/>
      <c r="S135" s="258"/>
      <c r="T135" s="258"/>
      <c r="U135" s="258"/>
      <c r="V135" s="258"/>
    </row>
    <row r="136" spans="2:22" s="39" customFormat="1" x14ac:dyDescent="0.3">
      <c r="B136" s="258"/>
      <c r="C136" s="258"/>
      <c r="D136" s="258"/>
      <c r="E136" s="258"/>
      <c r="F136" s="258"/>
      <c r="G136" s="258"/>
      <c r="H136" s="258"/>
      <c r="I136" s="258"/>
      <c r="J136" s="258"/>
      <c r="K136" s="258"/>
      <c r="L136" s="258"/>
      <c r="M136" s="258"/>
      <c r="N136" s="258"/>
      <c r="O136" s="258"/>
      <c r="P136" s="258"/>
      <c r="Q136" s="258"/>
      <c r="R136" s="258"/>
      <c r="S136" s="258"/>
      <c r="T136" s="258"/>
      <c r="U136" s="258"/>
      <c r="V136" s="258"/>
    </row>
    <row r="137" spans="2:22" s="39" customFormat="1" x14ac:dyDescent="0.3">
      <c r="B137" s="258"/>
      <c r="C137" s="258"/>
      <c r="D137" s="258"/>
      <c r="E137" s="258"/>
      <c r="F137" s="258"/>
      <c r="G137" s="258"/>
      <c r="H137" s="258"/>
      <c r="I137" s="258"/>
      <c r="J137" s="258"/>
      <c r="K137" s="258"/>
      <c r="L137" s="258"/>
      <c r="M137" s="258"/>
      <c r="N137" s="258"/>
      <c r="O137" s="258"/>
      <c r="P137" s="258"/>
      <c r="Q137" s="258"/>
      <c r="R137" s="258"/>
      <c r="S137" s="258"/>
      <c r="T137" s="258"/>
      <c r="U137" s="258"/>
      <c r="V137" s="258"/>
    </row>
    <row r="138" spans="2:22" s="39" customFormat="1" x14ac:dyDescent="0.3">
      <c r="B138" s="258"/>
      <c r="C138" s="258"/>
      <c r="D138" s="258"/>
      <c r="E138" s="258"/>
      <c r="F138" s="258"/>
      <c r="G138" s="258"/>
      <c r="H138" s="258"/>
      <c r="I138" s="258"/>
      <c r="J138" s="258"/>
      <c r="K138" s="258"/>
      <c r="L138" s="258"/>
      <c r="M138" s="258"/>
      <c r="N138" s="258"/>
      <c r="O138" s="258"/>
      <c r="P138" s="258"/>
      <c r="Q138" s="258"/>
      <c r="R138" s="258"/>
      <c r="S138" s="258"/>
      <c r="T138" s="258"/>
      <c r="U138" s="258"/>
      <c r="V138" s="258"/>
    </row>
    <row r="139" spans="2:22" s="39" customFormat="1" x14ac:dyDescent="0.3">
      <c r="B139" s="258"/>
      <c r="C139" s="258"/>
      <c r="D139" s="258"/>
      <c r="E139" s="258"/>
      <c r="F139" s="258"/>
      <c r="G139" s="258"/>
      <c r="H139" s="258"/>
      <c r="I139" s="258"/>
      <c r="J139" s="258"/>
      <c r="K139" s="258"/>
      <c r="L139" s="258"/>
      <c r="M139" s="258"/>
      <c r="N139" s="258"/>
      <c r="O139" s="258"/>
      <c r="P139" s="258"/>
      <c r="Q139" s="258"/>
      <c r="R139" s="258"/>
      <c r="S139" s="258"/>
      <c r="T139" s="258"/>
      <c r="U139" s="258"/>
      <c r="V139" s="258"/>
    </row>
    <row r="140" spans="2:22" s="39" customFormat="1" x14ac:dyDescent="0.3">
      <c r="B140" s="258"/>
      <c r="C140" s="258"/>
      <c r="D140" s="258"/>
      <c r="E140" s="258"/>
      <c r="F140" s="258"/>
      <c r="G140" s="258"/>
      <c r="H140" s="258"/>
      <c r="I140" s="258"/>
      <c r="J140" s="258"/>
      <c r="K140" s="258"/>
      <c r="L140" s="258"/>
      <c r="M140" s="258"/>
      <c r="N140" s="258"/>
      <c r="O140" s="258"/>
      <c r="P140" s="258"/>
      <c r="Q140" s="258"/>
      <c r="R140" s="258"/>
      <c r="S140" s="258"/>
      <c r="T140" s="258"/>
      <c r="U140" s="258"/>
      <c r="V140" s="258"/>
    </row>
    <row r="141" spans="2:22" s="39" customFormat="1" x14ac:dyDescent="0.3">
      <c r="B141" s="258"/>
      <c r="C141" s="258"/>
      <c r="D141" s="258"/>
      <c r="E141" s="258"/>
      <c r="F141" s="258"/>
      <c r="G141" s="258"/>
      <c r="H141" s="258"/>
      <c r="I141" s="258"/>
      <c r="J141" s="258"/>
      <c r="K141" s="258"/>
      <c r="L141" s="258"/>
      <c r="M141" s="258"/>
      <c r="N141" s="258"/>
      <c r="O141" s="258"/>
      <c r="P141" s="258"/>
      <c r="Q141" s="258"/>
      <c r="R141" s="258"/>
      <c r="S141" s="258"/>
      <c r="T141" s="258"/>
      <c r="U141" s="258"/>
      <c r="V141" s="258"/>
    </row>
    <row r="142" spans="2:22" s="39" customFormat="1" x14ac:dyDescent="0.3">
      <c r="B142" s="258"/>
      <c r="C142" s="258"/>
      <c r="D142" s="258"/>
      <c r="E142" s="258"/>
      <c r="F142" s="258"/>
      <c r="G142" s="258"/>
      <c r="H142" s="258"/>
      <c r="I142" s="258"/>
      <c r="J142" s="258"/>
      <c r="K142" s="258"/>
      <c r="L142" s="258"/>
      <c r="M142" s="258"/>
      <c r="N142" s="258"/>
      <c r="O142" s="258"/>
      <c r="P142" s="258"/>
      <c r="Q142" s="258"/>
      <c r="R142" s="258"/>
      <c r="S142" s="258"/>
      <c r="T142" s="258"/>
      <c r="U142" s="258"/>
      <c r="V142" s="258"/>
    </row>
    <row r="143" spans="2:22" s="39" customFormat="1" x14ac:dyDescent="0.3">
      <c r="B143" s="258"/>
      <c r="C143" s="258"/>
      <c r="D143" s="258"/>
      <c r="E143" s="258"/>
      <c r="F143" s="258"/>
      <c r="G143" s="258"/>
      <c r="H143" s="258"/>
      <c r="I143" s="258"/>
      <c r="J143" s="258"/>
      <c r="K143" s="258"/>
      <c r="L143" s="258"/>
      <c r="M143" s="258"/>
      <c r="N143" s="258"/>
      <c r="O143" s="258"/>
      <c r="P143" s="258"/>
      <c r="Q143" s="258"/>
      <c r="R143" s="258"/>
      <c r="S143" s="258"/>
      <c r="T143" s="258"/>
      <c r="U143" s="258"/>
      <c r="V143" s="258"/>
    </row>
    <row r="144" spans="2:22" s="39" customFormat="1" x14ac:dyDescent="0.3">
      <c r="B144" s="258"/>
      <c r="C144" s="258"/>
      <c r="D144" s="258"/>
      <c r="E144" s="258"/>
      <c r="F144" s="258"/>
      <c r="G144" s="258"/>
      <c r="H144" s="258"/>
      <c r="I144" s="258"/>
      <c r="J144" s="258"/>
      <c r="K144" s="258"/>
      <c r="L144" s="258"/>
      <c r="M144" s="258"/>
      <c r="N144" s="258"/>
      <c r="O144" s="258"/>
      <c r="P144" s="258"/>
      <c r="Q144" s="258"/>
      <c r="R144" s="258"/>
      <c r="S144" s="258"/>
      <c r="T144" s="258"/>
      <c r="U144" s="258"/>
      <c r="V144" s="258"/>
    </row>
    <row r="145" spans="2:22" s="39" customFormat="1" x14ac:dyDescent="0.3">
      <c r="B145" s="258"/>
      <c r="C145" s="258"/>
      <c r="D145" s="258"/>
      <c r="E145" s="258"/>
      <c r="F145" s="258"/>
      <c r="G145" s="258"/>
      <c r="H145" s="258"/>
      <c r="I145" s="258"/>
      <c r="J145" s="258"/>
      <c r="K145" s="258"/>
      <c r="L145" s="258"/>
      <c r="M145" s="258"/>
      <c r="N145" s="258"/>
      <c r="O145" s="258"/>
      <c r="P145" s="258"/>
      <c r="Q145" s="258"/>
      <c r="R145" s="258"/>
      <c r="S145" s="258"/>
      <c r="T145" s="258"/>
      <c r="U145" s="258"/>
      <c r="V145" s="258"/>
    </row>
    <row r="146" spans="2:22" s="39" customFormat="1" x14ac:dyDescent="0.3">
      <c r="B146" s="258"/>
      <c r="C146" s="258"/>
      <c r="D146" s="258"/>
      <c r="E146" s="258"/>
      <c r="F146" s="258"/>
      <c r="G146" s="258"/>
      <c r="H146" s="258"/>
      <c r="I146" s="258"/>
      <c r="J146" s="258"/>
      <c r="K146" s="258"/>
      <c r="L146" s="258"/>
      <c r="M146" s="258"/>
      <c r="N146" s="258"/>
      <c r="O146" s="258"/>
      <c r="P146" s="258"/>
      <c r="Q146" s="258"/>
      <c r="R146" s="258"/>
      <c r="S146" s="258"/>
      <c r="T146" s="258"/>
      <c r="U146" s="258"/>
      <c r="V146" s="258"/>
    </row>
    <row r="147" spans="2:22" s="39" customFormat="1" x14ac:dyDescent="0.3">
      <c r="B147" s="258"/>
      <c r="C147" s="258"/>
      <c r="D147" s="258"/>
      <c r="E147" s="258"/>
      <c r="F147" s="258"/>
      <c r="G147" s="258"/>
      <c r="H147" s="258"/>
      <c r="I147" s="258"/>
      <c r="J147" s="258"/>
      <c r="K147" s="258"/>
      <c r="L147" s="258"/>
      <c r="M147" s="258"/>
      <c r="N147" s="258"/>
      <c r="O147" s="258"/>
      <c r="P147" s="258"/>
      <c r="Q147" s="258"/>
      <c r="R147" s="258"/>
      <c r="S147" s="258"/>
      <c r="T147" s="258"/>
      <c r="U147" s="258"/>
      <c r="V147" s="258"/>
    </row>
    <row r="148" spans="2:22" s="39" customFormat="1" x14ac:dyDescent="0.3">
      <c r="B148" s="258"/>
      <c r="C148" s="258"/>
      <c r="D148" s="258"/>
      <c r="E148" s="258"/>
      <c r="F148" s="258"/>
      <c r="G148" s="258"/>
      <c r="H148" s="258"/>
      <c r="I148" s="258"/>
      <c r="J148" s="258"/>
      <c r="K148" s="258"/>
      <c r="L148" s="258"/>
      <c r="M148" s="258"/>
      <c r="N148" s="258"/>
      <c r="O148" s="258"/>
      <c r="P148" s="258"/>
      <c r="Q148" s="258"/>
      <c r="R148" s="258"/>
      <c r="S148" s="258"/>
      <c r="T148" s="258"/>
      <c r="U148" s="258"/>
      <c r="V148" s="258"/>
    </row>
    <row r="149" spans="2:22" s="39" customFormat="1" x14ac:dyDescent="0.3">
      <c r="B149" s="258"/>
      <c r="C149" s="258"/>
      <c r="D149" s="258"/>
      <c r="E149" s="258"/>
      <c r="F149" s="258"/>
      <c r="G149" s="258"/>
      <c r="H149" s="258"/>
      <c r="I149" s="258"/>
      <c r="J149" s="258"/>
      <c r="K149" s="258"/>
      <c r="L149" s="258"/>
      <c r="M149" s="258"/>
      <c r="N149" s="258"/>
      <c r="O149" s="258"/>
      <c r="P149" s="258"/>
      <c r="Q149" s="258"/>
      <c r="R149" s="258"/>
      <c r="S149" s="258"/>
      <c r="T149" s="258"/>
      <c r="U149" s="258"/>
      <c r="V149" s="258"/>
    </row>
    <row r="150" spans="2:22" s="39" customFormat="1" x14ac:dyDescent="0.3">
      <c r="B150" s="258"/>
      <c r="C150" s="258"/>
      <c r="D150" s="258"/>
      <c r="E150" s="258"/>
      <c r="F150" s="258"/>
      <c r="G150" s="258"/>
      <c r="H150" s="258"/>
      <c r="I150" s="258"/>
      <c r="J150" s="258"/>
      <c r="K150" s="258"/>
      <c r="L150" s="258"/>
      <c r="M150" s="258"/>
      <c r="N150" s="258"/>
      <c r="O150" s="258"/>
      <c r="P150" s="258"/>
      <c r="Q150" s="258"/>
      <c r="R150" s="258"/>
      <c r="S150" s="258"/>
      <c r="T150" s="258"/>
      <c r="U150" s="258"/>
      <c r="V150" s="258"/>
    </row>
    <row r="151" spans="2:22" s="39" customFormat="1" x14ac:dyDescent="0.3">
      <c r="B151" s="258"/>
      <c r="C151" s="258"/>
      <c r="D151" s="258"/>
      <c r="E151" s="258"/>
      <c r="F151" s="258"/>
      <c r="G151" s="258"/>
      <c r="H151" s="258"/>
      <c r="I151" s="258"/>
      <c r="J151" s="258"/>
      <c r="K151" s="258"/>
      <c r="L151" s="258"/>
      <c r="M151" s="258"/>
      <c r="N151" s="258"/>
      <c r="O151" s="258"/>
      <c r="P151" s="258"/>
      <c r="Q151" s="258"/>
      <c r="R151" s="258"/>
      <c r="S151" s="258"/>
      <c r="T151" s="258"/>
      <c r="U151" s="258"/>
      <c r="V151" s="258"/>
    </row>
    <row r="152" spans="2:22" s="39" customFormat="1" x14ac:dyDescent="0.3">
      <c r="B152" s="258"/>
      <c r="C152" s="258"/>
      <c r="D152" s="258"/>
      <c r="E152" s="258"/>
      <c r="F152" s="258"/>
      <c r="G152" s="258"/>
      <c r="H152" s="258"/>
      <c r="I152" s="258"/>
      <c r="J152" s="258"/>
      <c r="K152" s="258"/>
      <c r="L152" s="258"/>
      <c r="M152" s="258"/>
      <c r="N152" s="258"/>
      <c r="O152" s="258"/>
      <c r="P152" s="258"/>
      <c r="Q152" s="258"/>
      <c r="R152" s="258"/>
      <c r="S152" s="258"/>
      <c r="T152" s="258"/>
      <c r="U152" s="258"/>
      <c r="V152" s="258"/>
    </row>
    <row r="153" spans="2:22" s="39" customFormat="1" x14ac:dyDescent="0.3">
      <c r="B153" s="258"/>
      <c r="C153" s="258"/>
      <c r="D153" s="258"/>
      <c r="E153" s="258"/>
      <c r="F153" s="258"/>
      <c r="G153" s="258"/>
      <c r="H153" s="258"/>
      <c r="I153" s="258"/>
      <c r="J153" s="258"/>
      <c r="K153" s="258"/>
      <c r="L153" s="258"/>
      <c r="M153" s="258"/>
      <c r="N153" s="258"/>
      <c r="O153" s="258"/>
      <c r="P153" s="258"/>
      <c r="Q153" s="258"/>
      <c r="R153" s="258"/>
      <c r="S153" s="258"/>
      <c r="T153" s="258"/>
      <c r="U153" s="258"/>
      <c r="V153" s="258"/>
    </row>
    <row r="154" spans="2:22" s="39" customFormat="1" x14ac:dyDescent="0.3">
      <c r="B154" s="258"/>
      <c r="C154" s="258"/>
      <c r="D154" s="258"/>
      <c r="E154" s="258"/>
      <c r="F154" s="258"/>
      <c r="G154" s="258"/>
      <c r="H154" s="258"/>
      <c r="I154" s="258"/>
      <c r="J154" s="258"/>
      <c r="K154" s="258"/>
      <c r="L154" s="258"/>
      <c r="M154" s="258"/>
      <c r="N154" s="258"/>
      <c r="O154" s="258"/>
      <c r="P154" s="258"/>
      <c r="Q154" s="258"/>
      <c r="R154" s="258"/>
      <c r="S154" s="258"/>
      <c r="T154" s="258"/>
      <c r="U154" s="258"/>
      <c r="V154" s="258"/>
    </row>
    <row r="155" spans="2:22" s="39" customFormat="1" x14ac:dyDescent="0.3">
      <c r="B155" s="258"/>
      <c r="C155" s="258"/>
      <c r="D155" s="258"/>
      <c r="E155" s="258"/>
      <c r="F155" s="258"/>
      <c r="G155" s="258"/>
      <c r="H155" s="258"/>
      <c r="I155" s="258"/>
      <c r="J155" s="258"/>
      <c r="K155" s="258"/>
      <c r="L155" s="258"/>
      <c r="M155" s="258"/>
      <c r="N155" s="258"/>
      <c r="O155" s="258"/>
      <c r="P155" s="258"/>
      <c r="Q155" s="258"/>
      <c r="R155" s="258"/>
      <c r="S155" s="258"/>
      <c r="T155" s="258"/>
      <c r="U155" s="258"/>
      <c r="V155" s="258"/>
    </row>
    <row r="156" spans="2:22" s="39" customFormat="1" x14ac:dyDescent="0.3">
      <c r="B156" s="258"/>
      <c r="C156" s="258"/>
      <c r="D156" s="258"/>
      <c r="E156" s="258"/>
      <c r="F156" s="258"/>
      <c r="G156" s="258"/>
      <c r="H156" s="258"/>
      <c r="I156" s="258"/>
      <c r="J156" s="258"/>
      <c r="K156" s="258"/>
      <c r="L156" s="258"/>
      <c r="M156" s="258"/>
      <c r="N156" s="258"/>
      <c r="O156" s="258"/>
      <c r="P156" s="258"/>
      <c r="Q156" s="258"/>
      <c r="R156" s="258"/>
      <c r="S156" s="258"/>
      <c r="T156" s="258"/>
      <c r="U156" s="258"/>
      <c r="V156" s="258"/>
    </row>
    <row r="157" spans="2:22" s="39" customFormat="1" x14ac:dyDescent="0.3">
      <c r="B157" s="258"/>
      <c r="C157" s="258"/>
      <c r="D157" s="258"/>
      <c r="E157" s="258"/>
      <c r="F157" s="258"/>
      <c r="G157" s="258"/>
      <c r="H157" s="258"/>
      <c r="I157" s="258"/>
      <c r="J157" s="258"/>
      <c r="K157" s="258"/>
      <c r="L157" s="258"/>
      <c r="M157" s="258"/>
      <c r="N157" s="258"/>
      <c r="O157" s="258"/>
      <c r="P157" s="258"/>
      <c r="Q157" s="258"/>
      <c r="R157" s="258"/>
      <c r="S157" s="258"/>
      <c r="T157" s="258"/>
      <c r="U157" s="258"/>
      <c r="V157" s="258"/>
    </row>
    <row r="158" spans="2:22" s="39" customFormat="1" x14ac:dyDescent="0.3">
      <c r="B158" s="258"/>
      <c r="C158" s="258"/>
      <c r="D158" s="258"/>
      <c r="E158" s="258"/>
      <c r="F158" s="258"/>
      <c r="G158" s="258"/>
      <c r="H158" s="258"/>
      <c r="I158" s="258"/>
      <c r="J158" s="258"/>
      <c r="K158" s="258"/>
      <c r="L158" s="258"/>
      <c r="M158" s="258"/>
      <c r="N158" s="258"/>
      <c r="O158" s="258"/>
      <c r="P158" s="258"/>
      <c r="Q158" s="258"/>
      <c r="R158" s="258"/>
      <c r="S158" s="258"/>
      <c r="T158" s="258"/>
      <c r="U158" s="258"/>
      <c r="V158" s="258"/>
    </row>
    <row r="159" spans="2:22" s="39" customFormat="1" x14ac:dyDescent="0.3">
      <c r="B159" s="258"/>
      <c r="C159" s="258"/>
      <c r="D159" s="258"/>
      <c r="E159" s="258"/>
      <c r="F159" s="258"/>
      <c r="G159" s="258"/>
      <c r="H159" s="258"/>
      <c r="I159" s="258"/>
      <c r="J159" s="258"/>
      <c r="K159" s="258"/>
      <c r="L159" s="258"/>
      <c r="M159" s="258"/>
      <c r="N159" s="258"/>
      <c r="O159" s="258"/>
      <c r="P159" s="258"/>
      <c r="Q159" s="258"/>
      <c r="R159" s="258"/>
      <c r="S159" s="258"/>
      <c r="T159" s="258"/>
      <c r="U159" s="258"/>
      <c r="V159" s="258"/>
    </row>
    <row r="160" spans="2:22" s="39" customFormat="1" x14ac:dyDescent="0.3">
      <c r="B160" s="258"/>
      <c r="C160" s="258"/>
      <c r="D160" s="258"/>
      <c r="E160" s="258"/>
      <c r="F160" s="258"/>
      <c r="G160" s="258"/>
      <c r="H160" s="258"/>
      <c r="I160" s="258"/>
      <c r="J160" s="258"/>
      <c r="K160" s="258"/>
      <c r="L160" s="258"/>
      <c r="M160" s="258"/>
      <c r="N160" s="258"/>
      <c r="O160" s="258"/>
      <c r="P160" s="258"/>
      <c r="Q160" s="258"/>
      <c r="R160" s="258"/>
      <c r="S160" s="258"/>
      <c r="T160" s="258"/>
      <c r="U160" s="258"/>
      <c r="V160" s="258"/>
    </row>
    <row r="161" spans="2:22" s="39" customFormat="1" x14ac:dyDescent="0.3">
      <c r="B161" s="258"/>
      <c r="C161" s="258"/>
      <c r="D161" s="258"/>
      <c r="E161" s="258"/>
      <c r="F161" s="258"/>
      <c r="G161" s="258"/>
      <c r="H161" s="258"/>
      <c r="I161" s="258"/>
      <c r="J161" s="258"/>
      <c r="K161" s="258"/>
      <c r="L161" s="258"/>
      <c r="M161" s="258"/>
      <c r="N161" s="258"/>
      <c r="O161" s="258"/>
      <c r="P161" s="258"/>
      <c r="Q161" s="258"/>
      <c r="R161" s="258"/>
      <c r="S161" s="258"/>
      <c r="T161" s="258"/>
      <c r="U161" s="258"/>
      <c r="V161" s="258"/>
    </row>
    <row r="162" spans="2:22" s="39" customFormat="1" x14ac:dyDescent="0.3">
      <c r="B162" s="258"/>
      <c r="C162" s="258"/>
      <c r="D162" s="258"/>
      <c r="E162" s="258"/>
      <c r="F162" s="258"/>
      <c r="G162" s="258"/>
      <c r="H162" s="258"/>
      <c r="I162" s="258"/>
      <c r="J162" s="258"/>
      <c r="K162" s="258"/>
      <c r="L162" s="258"/>
      <c r="M162" s="258"/>
      <c r="N162" s="258"/>
      <c r="O162" s="258"/>
      <c r="P162" s="258"/>
      <c r="Q162" s="258"/>
      <c r="R162" s="258"/>
      <c r="S162" s="258"/>
      <c r="T162" s="258"/>
      <c r="U162" s="258"/>
      <c r="V162" s="258"/>
    </row>
    <row r="163" spans="2:22" s="39" customFormat="1" x14ac:dyDescent="0.3">
      <c r="B163" s="258"/>
      <c r="C163" s="258"/>
      <c r="D163" s="258"/>
      <c r="E163" s="258"/>
      <c r="F163" s="258"/>
      <c r="G163" s="258"/>
      <c r="H163" s="258"/>
      <c r="I163" s="258"/>
      <c r="J163" s="258"/>
      <c r="K163" s="258"/>
      <c r="L163" s="258"/>
      <c r="M163" s="258"/>
      <c r="N163" s="258"/>
      <c r="O163" s="258"/>
      <c r="P163" s="258"/>
      <c r="Q163" s="258"/>
      <c r="R163" s="258"/>
      <c r="S163" s="258"/>
      <c r="T163" s="258"/>
      <c r="U163" s="258"/>
      <c r="V163" s="258"/>
    </row>
    <row r="164" spans="2:22" s="39" customFormat="1" x14ac:dyDescent="0.3">
      <c r="B164" s="258"/>
      <c r="C164" s="258"/>
      <c r="D164" s="258"/>
      <c r="E164" s="258"/>
      <c r="F164" s="258"/>
      <c r="G164" s="258"/>
      <c r="H164" s="258"/>
      <c r="I164" s="258"/>
      <c r="J164" s="258"/>
      <c r="K164" s="258"/>
      <c r="L164" s="258"/>
      <c r="M164" s="258"/>
      <c r="N164" s="258"/>
      <c r="O164" s="258"/>
      <c r="P164" s="258"/>
      <c r="Q164" s="258"/>
      <c r="R164" s="258"/>
      <c r="S164" s="258"/>
      <c r="T164" s="258"/>
      <c r="U164" s="258"/>
      <c r="V164" s="258"/>
    </row>
    <row r="165" spans="2:22" s="39" customFormat="1" x14ac:dyDescent="0.3">
      <c r="B165" s="258"/>
      <c r="C165" s="258"/>
      <c r="D165" s="258"/>
      <c r="E165" s="258"/>
      <c r="F165" s="258"/>
      <c r="G165" s="258"/>
      <c r="H165" s="258"/>
      <c r="I165" s="258"/>
      <c r="J165" s="258"/>
      <c r="K165" s="258"/>
      <c r="L165" s="258"/>
      <c r="M165" s="258"/>
      <c r="N165" s="258"/>
      <c r="O165" s="258"/>
      <c r="P165" s="258"/>
      <c r="Q165" s="258"/>
      <c r="R165" s="258"/>
      <c r="S165" s="258"/>
      <c r="T165" s="258"/>
      <c r="U165" s="258"/>
      <c r="V165" s="258"/>
    </row>
    <row r="166" spans="2:22" s="39" customFormat="1" x14ac:dyDescent="0.3">
      <c r="B166" s="258"/>
      <c r="C166" s="258"/>
      <c r="D166" s="258"/>
      <c r="E166" s="258"/>
      <c r="F166" s="258"/>
      <c r="G166" s="258"/>
      <c r="H166" s="258"/>
      <c r="I166" s="258"/>
      <c r="J166" s="258"/>
      <c r="K166" s="258"/>
      <c r="L166" s="258"/>
      <c r="M166" s="258"/>
      <c r="N166" s="258"/>
      <c r="O166" s="258"/>
      <c r="P166" s="258"/>
      <c r="Q166" s="258"/>
      <c r="R166" s="258"/>
      <c r="S166" s="258"/>
      <c r="T166" s="258"/>
      <c r="U166" s="258"/>
      <c r="V166" s="258"/>
    </row>
  </sheetData>
  <sheetProtection formatCells="0" formatColumns="0" formatRows="0"/>
  <mergeCells count="3">
    <mergeCell ref="A1:G1"/>
    <mergeCell ref="B3:F3"/>
    <mergeCell ref="I6:L12"/>
  </mergeCells>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T224"/>
  <sheetViews>
    <sheetView showGridLines="0" topLeftCell="C1" zoomScaleNormal="100" workbookViewId="0">
      <pane xSplit="2" ySplit="7" topLeftCell="H72" activePane="bottomRight" state="frozen"/>
      <selection activeCell="C1" sqref="C1"/>
      <selection pane="topRight" activeCell="E1" sqref="E1"/>
      <selection pane="bottomLeft" activeCell="C8" sqref="C8"/>
      <selection pane="bottomRight" activeCell="K79" sqref="K79"/>
    </sheetView>
  </sheetViews>
  <sheetFormatPr defaultRowHeight="14.4" x14ac:dyDescent="0.3"/>
  <cols>
    <col min="1" max="2" width="48.33203125" style="39" hidden="1" customWidth="1"/>
    <col min="3" max="3" width="6.21875" style="39" customWidth="1"/>
    <col min="4" max="4" width="28.77734375" style="152" customWidth="1"/>
    <col min="5" max="5" width="18.6640625" style="152" customWidth="1"/>
    <col min="6" max="6" width="27.5546875" style="258" customWidth="1"/>
    <col min="7" max="7" width="13.44140625" style="39" customWidth="1"/>
    <col min="8" max="8" width="23.5546875" style="39" customWidth="1"/>
    <col min="9" max="9" width="16.77734375" style="39" customWidth="1"/>
    <col min="10" max="10" width="21.33203125" style="39" customWidth="1"/>
    <col min="11" max="11" width="12.21875" style="39" customWidth="1"/>
    <col min="12" max="12" width="29.109375" style="39" customWidth="1"/>
    <col min="13" max="13" width="8.88671875" style="213"/>
    <col min="14" max="14" width="12.5546875" style="39" customWidth="1"/>
    <col min="15" max="15" width="13.77734375" style="39" customWidth="1"/>
    <col min="16" max="17" width="16.5546875" style="39" customWidth="1"/>
    <col min="18" max="18" width="15.5546875" style="39" customWidth="1"/>
    <col min="19" max="19" width="15" style="39" customWidth="1"/>
    <col min="20" max="20" width="12.77734375" style="39" customWidth="1"/>
    <col min="21" max="16384" width="8.88671875" style="39"/>
  </cols>
  <sheetData>
    <row r="1" spans="1:20" ht="25.2" x14ac:dyDescent="0.45">
      <c r="C1" s="362" t="str">
        <f>PROFILE!B4 &amp;PROFILE!D4</f>
        <v xml:space="preserve">dk;kZy; &amp;jktdh; mPp ek/;fed fo|ky; jktiqjk fiisju </v>
      </c>
      <c r="D1" s="362"/>
      <c r="E1" s="362"/>
      <c r="F1" s="362"/>
      <c r="G1" s="362"/>
      <c r="H1" s="362"/>
      <c r="I1" s="362"/>
      <c r="J1" s="362"/>
      <c r="K1" s="362"/>
      <c r="L1" s="362"/>
      <c r="M1" s="362"/>
    </row>
    <row r="2" spans="1:20" ht="15.6" x14ac:dyDescent="0.3">
      <c r="C2" s="151"/>
      <c r="F2" s="280"/>
      <c r="G2" s="153"/>
      <c r="H2" s="153"/>
      <c r="I2" s="153"/>
      <c r="J2" s="151"/>
      <c r="K2" s="151"/>
      <c r="L2" s="151"/>
    </row>
    <row r="3" spans="1:20" ht="24.6" x14ac:dyDescent="0.4">
      <c r="C3" s="151"/>
      <c r="E3" s="361" t="s">
        <v>160</v>
      </c>
      <c r="F3" s="361"/>
      <c r="G3" s="361"/>
      <c r="H3" s="361"/>
      <c r="I3" s="361"/>
      <c r="J3" s="151"/>
      <c r="K3" s="151"/>
      <c r="L3" s="151"/>
    </row>
    <row r="4" spans="1:20" ht="18" x14ac:dyDescent="0.35">
      <c r="C4" s="151"/>
      <c r="E4" s="360" t="s">
        <v>159</v>
      </c>
      <c r="F4" s="360"/>
      <c r="G4" s="360"/>
      <c r="H4" s="360"/>
      <c r="I4" s="360"/>
      <c r="J4" s="151"/>
      <c r="K4" s="151"/>
      <c r="L4" s="151"/>
    </row>
    <row r="5" spans="1:20" ht="18" x14ac:dyDescent="0.35">
      <c r="C5" s="151"/>
      <c r="F5" s="281"/>
      <c r="G5" s="154"/>
      <c r="H5" s="154"/>
      <c r="I5" s="155"/>
      <c r="J5" s="155"/>
      <c r="K5" s="155"/>
      <c r="L5" s="151"/>
    </row>
    <row r="6" spans="1:20" s="199" customFormat="1" ht="57.6" x14ac:dyDescent="0.3">
      <c r="A6" s="199" t="s">
        <v>154</v>
      </c>
      <c r="C6" s="200" t="s">
        <v>63</v>
      </c>
      <c r="D6" s="201" t="s">
        <v>85</v>
      </c>
      <c r="E6" s="200" t="s">
        <v>155</v>
      </c>
      <c r="F6" s="200" t="s">
        <v>142</v>
      </c>
      <c r="G6" s="200" t="s">
        <v>143</v>
      </c>
      <c r="H6" s="200" t="s">
        <v>144</v>
      </c>
      <c r="I6" s="202" t="s">
        <v>145</v>
      </c>
      <c r="J6" s="200" t="s">
        <v>133</v>
      </c>
      <c r="K6" s="200" t="s">
        <v>134</v>
      </c>
      <c r="L6" s="200" t="s">
        <v>141</v>
      </c>
      <c r="M6" s="212" t="s">
        <v>158</v>
      </c>
      <c r="N6" s="212" t="s">
        <v>296</v>
      </c>
      <c r="O6" s="212" t="s">
        <v>297</v>
      </c>
      <c r="P6" s="212" t="s">
        <v>301</v>
      </c>
      <c r="Q6" s="212" t="s">
        <v>302</v>
      </c>
      <c r="R6" s="212" t="s">
        <v>298</v>
      </c>
      <c r="S6" s="212" t="s">
        <v>299</v>
      </c>
      <c r="T6" s="212" t="s">
        <v>300</v>
      </c>
    </row>
    <row r="7" spans="1:20" ht="13.8" customHeight="1" x14ac:dyDescent="0.3">
      <c r="A7" s="159">
        <v>1</v>
      </c>
      <c r="B7" s="159"/>
      <c r="C7" s="164">
        <v>2</v>
      </c>
      <c r="D7" s="165">
        <v>3</v>
      </c>
      <c r="E7" s="165">
        <v>4</v>
      </c>
      <c r="F7" s="166">
        <v>5</v>
      </c>
      <c r="G7" s="166">
        <v>6</v>
      </c>
      <c r="H7" s="166">
        <v>7</v>
      </c>
      <c r="I7" s="166">
        <v>8</v>
      </c>
      <c r="J7" s="166">
        <v>9</v>
      </c>
      <c r="K7" s="166">
        <v>10</v>
      </c>
      <c r="L7" s="166">
        <v>11</v>
      </c>
      <c r="M7" s="166">
        <v>12</v>
      </c>
      <c r="N7" s="166">
        <v>13</v>
      </c>
      <c r="O7" s="166">
        <v>14</v>
      </c>
      <c r="P7" s="166">
        <v>15</v>
      </c>
      <c r="Q7" s="166">
        <v>16</v>
      </c>
      <c r="R7" s="166">
        <v>17</v>
      </c>
      <c r="S7" s="166">
        <v>18</v>
      </c>
      <c r="T7" s="166">
        <v>19</v>
      </c>
    </row>
    <row r="8" spans="1:20" s="213" customFormat="1" ht="25.2" customHeight="1" x14ac:dyDescent="0.3">
      <c r="A8" s="109" t="str">
        <f>IF(B8="","",B8&amp;"_"&amp;COUNTIF($B$8:$B8,B8))</f>
        <v/>
      </c>
      <c r="B8" s="109" t="str">
        <f>IF(D8="","",IF(M8="YES",D8,""))</f>
        <v/>
      </c>
      <c r="C8" s="175">
        <f>IF(D8="","",ROWS($E$8:E8))</f>
        <v>1</v>
      </c>
      <c r="D8" s="162" t="s">
        <v>17</v>
      </c>
      <c r="E8" s="162" t="s">
        <v>25</v>
      </c>
      <c r="F8" s="163" t="s">
        <v>227</v>
      </c>
      <c r="G8" s="235" t="str">
        <f>IFERROR(VLOOKUP($F8,VENDOR_DATA,COLUMNS($E$6:F$6),0),"")</f>
        <v/>
      </c>
      <c r="H8" s="249" t="str">
        <f>IFERROR(VLOOKUP($F8,VENDOR_DATA,COLUMNS($E$6:G$6),0),"")</f>
        <v/>
      </c>
      <c r="I8" s="235" t="str">
        <f>IFERROR(VLOOKUP($F8,VENDOR_DATA,COLUMNS($E$6:H$6),0),"")</f>
        <v/>
      </c>
      <c r="J8" s="163"/>
      <c r="K8" s="161"/>
      <c r="L8" s="218" t="s">
        <v>223</v>
      </c>
      <c r="M8" s="214" t="s">
        <v>18</v>
      </c>
      <c r="N8" s="219">
        <v>1</v>
      </c>
      <c r="O8" s="231">
        <v>44919</v>
      </c>
      <c r="P8" s="219">
        <v>1</v>
      </c>
      <c r="Q8" s="231">
        <v>44923</v>
      </c>
      <c r="R8" s="219"/>
      <c r="S8" s="219"/>
      <c r="T8" s="219"/>
    </row>
    <row r="9" spans="1:20" s="213" customFormat="1" ht="25.2" customHeight="1" x14ac:dyDescent="0.3">
      <c r="A9" s="109" t="str">
        <f>IF(B9="","",B9&amp;"_"&amp;COUNTIF($B$8:$B9,B9))</f>
        <v/>
      </c>
      <c r="B9" s="109" t="str">
        <f t="shared" ref="B9:B72" si="0">IF(D9="","",IF(M9="YES",D9,""))</f>
        <v/>
      </c>
      <c r="C9" s="175">
        <f>IF(D9="","",ROWS($E$8:E9))</f>
        <v>2</v>
      </c>
      <c r="D9" s="162" t="s">
        <v>17</v>
      </c>
      <c r="E9" s="162" t="s">
        <v>25</v>
      </c>
      <c r="F9" s="163" t="s">
        <v>228</v>
      </c>
      <c r="G9" s="235" t="str">
        <f>IFERROR(VLOOKUP($F9,VENDOR_DATA,COLUMNS($E$6:F$6),0),"")</f>
        <v/>
      </c>
      <c r="H9" s="249" t="str">
        <f>IFERROR(VLOOKUP($F9,VENDOR_DATA,COLUMNS($E$6:G$6),0),"")</f>
        <v/>
      </c>
      <c r="I9" s="235" t="str">
        <f>IFERROR(VLOOKUP($F9,VENDOR_DATA,COLUMNS($E$6:H$6),0),"")</f>
        <v/>
      </c>
      <c r="J9" s="163"/>
      <c r="K9" s="161"/>
      <c r="L9" s="218" t="s">
        <v>229</v>
      </c>
      <c r="M9" s="214" t="s">
        <v>18</v>
      </c>
      <c r="N9" s="219">
        <v>2</v>
      </c>
      <c r="O9" s="231">
        <v>44919</v>
      </c>
      <c r="P9" s="219">
        <v>2</v>
      </c>
      <c r="Q9" s="231">
        <v>44923</v>
      </c>
      <c r="R9" s="219"/>
      <c r="S9" s="219"/>
      <c r="T9" s="219"/>
    </row>
    <row r="10" spans="1:20" s="213" customFormat="1" ht="25.2" customHeight="1" x14ac:dyDescent="0.3">
      <c r="A10" s="109" t="str">
        <f>IF(B10="","",B10&amp;"_"&amp;COUNTIF($B$8:$B10,B10))</f>
        <v/>
      </c>
      <c r="B10" s="109" t="str">
        <f t="shared" si="0"/>
        <v/>
      </c>
      <c r="C10" s="175">
        <f>IF(D10="","",ROWS($E$8:E10))</f>
        <v>3</v>
      </c>
      <c r="D10" s="162" t="s">
        <v>17</v>
      </c>
      <c r="E10" s="162" t="s">
        <v>69</v>
      </c>
      <c r="F10" s="163" t="s">
        <v>230</v>
      </c>
      <c r="G10" s="235" t="str">
        <f>IFERROR(VLOOKUP($F10,VENDOR_DATA,COLUMNS($E$6:F$6),0),"")</f>
        <v/>
      </c>
      <c r="H10" s="249" t="str">
        <f>IFERROR(VLOOKUP($F10,VENDOR_DATA,COLUMNS($E$6:G$6),0),"")</f>
        <v/>
      </c>
      <c r="I10" s="235" t="str">
        <f>IFERROR(VLOOKUP($F10,VENDOR_DATA,COLUMNS($E$6:H$6),0),"")</f>
        <v/>
      </c>
      <c r="J10" s="163"/>
      <c r="K10" s="161"/>
      <c r="L10" s="218" t="s">
        <v>231</v>
      </c>
      <c r="M10" s="214" t="s">
        <v>18</v>
      </c>
      <c r="N10" s="219">
        <v>3</v>
      </c>
      <c r="O10" s="231">
        <v>44919</v>
      </c>
      <c r="P10" s="219">
        <v>3</v>
      </c>
      <c r="Q10" s="231">
        <v>44923</v>
      </c>
      <c r="R10" s="219"/>
      <c r="S10" s="219"/>
      <c r="T10" s="219"/>
    </row>
    <row r="11" spans="1:20" s="213" customFormat="1" ht="25.2" customHeight="1" x14ac:dyDescent="0.3">
      <c r="A11" s="109" t="str">
        <f>IF(B11="","",B11&amp;"_"&amp;COUNTIF($B$8:$B11,B11))</f>
        <v/>
      </c>
      <c r="B11" s="109" t="str">
        <f t="shared" si="0"/>
        <v/>
      </c>
      <c r="C11" s="175">
        <f>IF(D11="","",ROWS($E$8:E11))</f>
        <v>4</v>
      </c>
      <c r="D11" s="162" t="s">
        <v>17</v>
      </c>
      <c r="E11" s="162" t="s">
        <v>69</v>
      </c>
      <c r="F11" s="163" t="s">
        <v>232</v>
      </c>
      <c r="G11" s="235" t="str">
        <f>IFERROR(VLOOKUP($F11,VENDOR_DATA,COLUMNS($E$6:F$6),0),"")</f>
        <v/>
      </c>
      <c r="H11" s="249" t="str">
        <f>IFERROR(VLOOKUP($F11,VENDOR_DATA,COLUMNS($E$6:G$6),0),"")</f>
        <v/>
      </c>
      <c r="I11" s="235" t="str">
        <f>IFERROR(VLOOKUP($F11,VENDOR_DATA,COLUMNS($E$6:H$6),0),"")</f>
        <v/>
      </c>
      <c r="J11" s="163"/>
      <c r="K11" s="161"/>
      <c r="L11" s="218" t="s">
        <v>233</v>
      </c>
      <c r="M11" s="214" t="s">
        <v>18</v>
      </c>
      <c r="N11" s="219">
        <v>3</v>
      </c>
      <c r="O11" s="231">
        <v>44919</v>
      </c>
      <c r="P11" s="219">
        <v>3</v>
      </c>
      <c r="Q11" s="231">
        <v>44923</v>
      </c>
      <c r="R11" s="219"/>
      <c r="S11" s="219"/>
      <c r="T11" s="219"/>
    </row>
    <row r="12" spans="1:20" s="213" customFormat="1" ht="25.2" customHeight="1" x14ac:dyDescent="0.3">
      <c r="A12" s="109" t="str">
        <f>IF(B12="","",B12&amp;"_"&amp;COUNTIF($B$8:$B12,B12))</f>
        <v/>
      </c>
      <c r="B12" s="109" t="str">
        <f t="shared" si="0"/>
        <v/>
      </c>
      <c r="C12" s="175">
        <f>IF(D12="","",ROWS($E$8:E12))</f>
        <v>5</v>
      </c>
      <c r="D12" s="162" t="s">
        <v>17</v>
      </c>
      <c r="E12" s="162" t="s">
        <v>69</v>
      </c>
      <c r="F12" s="163" t="s">
        <v>232</v>
      </c>
      <c r="G12" s="235" t="str">
        <f>IFERROR(VLOOKUP($F12,VENDOR_DATA,COLUMNS($E$6:F$6),0),"")</f>
        <v/>
      </c>
      <c r="H12" s="249" t="str">
        <f>IFERROR(VLOOKUP($F12,VENDOR_DATA,COLUMNS($E$6:G$6),0),"")</f>
        <v/>
      </c>
      <c r="I12" s="235" t="str">
        <f>IFERROR(VLOOKUP($F12,VENDOR_DATA,COLUMNS($E$6:H$6),0),"")</f>
        <v/>
      </c>
      <c r="J12" s="163"/>
      <c r="K12" s="161"/>
      <c r="L12" s="218" t="s">
        <v>233</v>
      </c>
      <c r="M12" s="214" t="s">
        <v>18</v>
      </c>
      <c r="N12" s="219">
        <v>3</v>
      </c>
      <c r="O12" s="231">
        <v>44919</v>
      </c>
      <c r="P12" s="219">
        <v>3</v>
      </c>
      <c r="Q12" s="231">
        <v>44923</v>
      </c>
      <c r="R12" s="219"/>
      <c r="S12" s="219"/>
      <c r="T12" s="219"/>
    </row>
    <row r="13" spans="1:20" s="213" customFormat="1" ht="25.2" customHeight="1" x14ac:dyDescent="0.3">
      <c r="A13" s="109" t="str">
        <f>IF(B13="","",B13&amp;"_"&amp;COUNTIF($B$8:$B13,B13))</f>
        <v/>
      </c>
      <c r="B13" s="109" t="str">
        <f t="shared" si="0"/>
        <v/>
      </c>
      <c r="C13" s="175">
        <f>IF(D13="","",ROWS($E$8:E13))</f>
        <v>6</v>
      </c>
      <c r="D13" s="162" t="s">
        <v>17</v>
      </c>
      <c r="E13" s="162" t="s">
        <v>69</v>
      </c>
      <c r="F13" s="163" t="s">
        <v>232</v>
      </c>
      <c r="G13" s="235" t="str">
        <f>IFERROR(VLOOKUP($F13,VENDOR_DATA,COLUMNS($E$6:F$6),0),"")</f>
        <v/>
      </c>
      <c r="H13" s="249" t="str">
        <f>IFERROR(VLOOKUP($F13,VENDOR_DATA,COLUMNS($E$6:G$6),0),"")</f>
        <v/>
      </c>
      <c r="I13" s="235" t="str">
        <f>IFERROR(VLOOKUP($F13,VENDOR_DATA,COLUMNS($E$6:H$6),0),"")</f>
        <v/>
      </c>
      <c r="J13" s="163"/>
      <c r="K13" s="161"/>
      <c r="L13" s="218" t="s">
        <v>233</v>
      </c>
      <c r="M13" s="214" t="s">
        <v>18</v>
      </c>
      <c r="N13" s="219">
        <v>3</v>
      </c>
      <c r="O13" s="231">
        <v>44919</v>
      </c>
      <c r="P13" s="219">
        <v>3</v>
      </c>
      <c r="Q13" s="231">
        <v>44923</v>
      </c>
      <c r="R13" s="219"/>
      <c r="S13" s="219"/>
      <c r="T13" s="219"/>
    </row>
    <row r="14" spans="1:20" s="213" customFormat="1" ht="25.2" customHeight="1" x14ac:dyDescent="0.3">
      <c r="A14" s="109" t="str">
        <f>IF(B14="","",B14&amp;"_"&amp;COUNTIF($B$8:$B14,B14))</f>
        <v/>
      </c>
      <c r="B14" s="109" t="str">
        <f t="shared" si="0"/>
        <v/>
      </c>
      <c r="C14" s="175">
        <f>IF(D14="","",ROWS($E$8:E14))</f>
        <v>7</v>
      </c>
      <c r="D14" s="162" t="s">
        <v>17</v>
      </c>
      <c r="E14" s="162" t="s">
        <v>26</v>
      </c>
      <c r="F14" s="163" t="s">
        <v>232</v>
      </c>
      <c r="G14" s="235" t="str">
        <f>IFERROR(VLOOKUP($F14,VENDOR_DATA,COLUMNS($E$6:F$6),0),"")</f>
        <v/>
      </c>
      <c r="H14" s="249" t="str">
        <f>IFERROR(VLOOKUP($F14,VENDOR_DATA,COLUMNS($E$6:G$6),0),"")</f>
        <v/>
      </c>
      <c r="I14" s="235" t="str">
        <f>IFERROR(VLOOKUP($F14,VENDOR_DATA,COLUMNS($E$6:H$6),0),"")</f>
        <v/>
      </c>
      <c r="J14" s="163"/>
      <c r="K14" s="161"/>
      <c r="L14" s="218" t="s">
        <v>233</v>
      </c>
      <c r="M14" s="214" t="s">
        <v>18</v>
      </c>
      <c r="N14" s="219">
        <v>6</v>
      </c>
      <c r="O14" s="231">
        <v>44919</v>
      </c>
      <c r="P14" s="219">
        <v>6</v>
      </c>
      <c r="Q14" s="231">
        <v>44933</v>
      </c>
      <c r="R14" s="219"/>
      <c r="S14" s="219"/>
      <c r="T14" s="219"/>
    </row>
    <row r="15" spans="1:20" s="213" customFormat="1" ht="25.2" customHeight="1" x14ac:dyDescent="0.3">
      <c r="A15" s="109" t="str">
        <f>IF(B15="","",B15&amp;"_"&amp;COUNTIF($B$8:$B15,B15))</f>
        <v/>
      </c>
      <c r="B15" s="109" t="str">
        <f t="shared" si="0"/>
        <v/>
      </c>
      <c r="C15" s="175">
        <f>IF(D15="","",ROWS($E$8:E15))</f>
        <v>8</v>
      </c>
      <c r="D15" s="162" t="s">
        <v>17</v>
      </c>
      <c r="E15" s="162" t="s">
        <v>26</v>
      </c>
      <c r="F15" s="163" t="s">
        <v>269</v>
      </c>
      <c r="G15" s="235" t="str">
        <f>IFERROR(VLOOKUP($F15,VENDOR_DATA,COLUMNS($E$6:F$6),0),"")</f>
        <v/>
      </c>
      <c r="H15" s="249" t="str">
        <f>IFERROR(VLOOKUP($F15,VENDOR_DATA,COLUMNS($E$6:G$6),0),"")</f>
        <v/>
      </c>
      <c r="I15" s="235" t="str">
        <f>IFERROR(VLOOKUP($F15,VENDOR_DATA,COLUMNS($E$6:H$6),0),"")</f>
        <v/>
      </c>
      <c r="J15" s="163"/>
      <c r="K15" s="161"/>
      <c r="L15" s="218"/>
      <c r="M15" s="214" t="s">
        <v>18</v>
      </c>
      <c r="N15" s="219">
        <v>6</v>
      </c>
      <c r="O15" s="231">
        <v>44919</v>
      </c>
      <c r="P15" s="219">
        <v>6</v>
      </c>
      <c r="Q15" s="231">
        <v>44933</v>
      </c>
      <c r="R15" s="219"/>
      <c r="S15" s="219"/>
      <c r="T15" s="219"/>
    </row>
    <row r="16" spans="1:20" s="213" customFormat="1" ht="25.2" customHeight="1" x14ac:dyDescent="0.3">
      <c r="A16" s="109" t="str">
        <f>IF(B16="","",B16&amp;"_"&amp;COUNTIF($B$8:$B16,B16))</f>
        <v/>
      </c>
      <c r="B16" s="109" t="str">
        <f t="shared" si="0"/>
        <v/>
      </c>
      <c r="C16" s="175">
        <f>IF(D16="","",ROWS($E$8:E16))</f>
        <v>9</v>
      </c>
      <c r="D16" s="162" t="s">
        <v>17</v>
      </c>
      <c r="E16" s="162" t="s">
        <v>69</v>
      </c>
      <c r="F16" s="163" t="s">
        <v>270</v>
      </c>
      <c r="G16" s="235" t="str">
        <f>IFERROR(VLOOKUP($F16,VENDOR_DATA,COLUMNS($E$6:F$6),0),"")</f>
        <v/>
      </c>
      <c r="H16" s="249" t="str">
        <f>IFERROR(VLOOKUP($F16,VENDOR_DATA,COLUMNS($E$6:G$6),0),"")</f>
        <v/>
      </c>
      <c r="I16" s="235" t="str">
        <f>IFERROR(VLOOKUP($F16,VENDOR_DATA,COLUMNS($E$6:H$6),0),"")</f>
        <v/>
      </c>
      <c r="J16" s="163"/>
      <c r="K16" s="161"/>
      <c r="L16" s="218" t="s">
        <v>271</v>
      </c>
      <c r="M16" s="214" t="s">
        <v>18</v>
      </c>
      <c r="N16" s="219"/>
      <c r="O16" s="219"/>
      <c r="P16" s="219"/>
      <c r="Q16" s="219"/>
      <c r="R16" s="219"/>
      <c r="S16" s="219"/>
      <c r="T16" s="219"/>
    </row>
    <row r="17" spans="1:20" s="213" customFormat="1" ht="25.2" customHeight="1" x14ac:dyDescent="0.3">
      <c r="A17" s="109" t="str">
        <f>IF(B17="","",B17&amp;"_"&amp;COUNTIF($B$8:$B17,B17))</f>
        <v/>
      </c>
      <c r="B17" s="109" t="str">
        <f t="shared" si="0"/>
        <v/>
      </c>
      <c r="C17" s="175">
        <f>IF(D17="","",ROWS($E$8:E17))</f>
        <v>10</v>
      </c>
      <c r="D17" s="162" t="s">
        <v>17</v>
      </c>
      <c r="E17" s="162" t="s">
        <v>25</v>
      </c>
      <c r="F17" s="163" t="s">
        <v>335</v>
      </c>
      <c r="G17" s="235">
        <f>IFERROR(VLOOKUP($F17,VENDOR_DATA,COLUMNS($E$6:F$6),0),"")</f>
        <v>1234567891</v>
      </c>
      <c r="H17" s="249" t="str">
        <f>IFERROR(VLOOKUP($F17,VENDOR_DATA,COLUMNS($E$6:G$6),0),"")</f>
        <v>1234567</v>
      </c>
      <c r="I17" s="235" t="str">
        <f>IFERROR(VLOOKUP($F17,VENDOR_DATA,COLUMNS($E$6:H$6),0),"")</f>
        <v>AAAA0001111</v>
      </c>
      <c r="J17" s="163"/>
      <c r="K17" s="161"/>
      <c r="L17" s="218"/>
      <c r="M17" s="214" t="s">
        <v>18</v>
      </c>
      <c r="N17" s="219">
        <v>5</v>
      </c>
      <c r="O17" s="231">
        <v>44933</v>
      </c>
      <c r="P17" s="219">
        <v>5</v>
      </c>
      <c r="Q17" s="231">
        <v>44933</v>
      </c>
      <c r="R17" s="219"/>
      <c r="S17" s="219"/>
      <c r="T17" s="219"/>
    </row>
    <row r="18" spans="1:20" s="213" customFormat="1" ht="25.2" customHeight="1" x14ac:dyDescent="0.3">
      <c r="A18" s="109" t="str">
        <f>IF(B18="","",B18&amp;"_"&amp;COUNTIF($B$8:$B18,B18))</f>
        <v/>
      </c>
      <c r="B18" s="109" t="str">
        <f t="shared" si="0"/>
        <v/>
      </c>
      <c r="C18" s="175">
        <f>IF(D18="","",ROWS($E$8:E18))</f>
        <v>11</v>
      </c>
      <c r="D18" s="162" t="s">
        <v>17</v>
      </c>
      <c r="E18" s="162" t="s">
        <v>26</v>
      </c>
      <c r="F18" s="163" t="s">
        <v>336</v>
      </c>
      <c r="G18" s="235">
        <f>IFERROR(VLOOKUP($F18,VENDOR_DATA,COLUMNS($E$6:F$6),0),"")</f>
        <v>1234567891</v>
      </c>
      <c r="H18" s="249" t="str">
        <f>IFERROR(VLOOKUP($F18,VENDOR_DATA,COLUMNS($E$6:G$6),0),"")</f>
        <v>1234568</v>
      </c>
      <c r="I18" s="235" t="str">
        <f>IFERROR(VLOOKUP($F18,VENDOR_DATA,COLUMNS($E$6:H$6),0),"")</f>
        <v>AAAA0001112</v>
      </c>
      <c r="J18" s="216"/>
      <c r="K18" s="161"/>
      <c r="L18" s="218" t="s">
        <v>272</v>
      </c>
      <c r="M18" s="214" t="s">
        <v>18</v>
      </c>
      <c r="N18" s="219">
        <v>6</v>
      </c>
      <c r="O18" s="231">
        <v>44919</v>
      </c>
      <c r="P18" s="219">
        <v>6</v>
      </c>
      <c r="Q18" s="231">
        <v>44933</v>
      </c>
      <c r="R18" s="219"/>
      <c r="S18" s="219"/>
      <c r="T18" s="219"/>
    </row>
    <row r="19" spans="1:20" s="213" customFormat="1" ht="28.8" x14ac:dyDescent="0.3">
      <c r="A19" s="109" t="str">
        <f>IF(B19="","",B19&amp;"_"&amp;COUNTIF($B$8:$B19,B19))</f>
        <v/>
      </c>
      <c r="B19" s="109" t="str">
        <f t="shared" si="0"/>
        <v/>
      </c>
      <c r="C19" s="175">
        <f>IF(D19="","",ROWS($E$8:E19))</f>
        <v>12</v>
      </c>
      <c r="D19" s="162" t="s">
        <v>17</v>
      </c>
      <c r="E19" s="162" t="s">
        <v>69</v>
      </c>
      <c r="F19" s="163" t="s">
        <v>337</v>
      </c>
      <c r="G19" s="235">
        <f>IFERROR(VLOOKUP($F19,VENDOR_DATA,COLUMNS($E$6:F$6),0),"")</f>
        <v>1234567891</v>
      </c>
      <c r="H19" s="249" t="str">
        <f>IFERROR(VLOOKUP($F19,VENDOR_DATA,COLUMNS($E$6:G$6),0),"")</f>
        <v>1234569</v>
      </c>
      <c r="I19" s="235" t="str">
        <f>IFERROR(VLOOKUP($F19,VENDOR_DATA,COLUMNS($E$6:H$6),0),"")</f>
        <v>AAAA0001113</v>
      </c>
      <c r="J19" s="216"/>
      <c r="K19" s="217"/>
      <c r="L19" s="218"/>
      <c r="M19" s="214" t="s">
        <v>18</v>
      </c>
      <c r="N19" s="219"/>
      <c r="O19" s="219"/>
      <c r="P19" s="219"/>
      <c r="Q19" s="219"/>
      <c r="R19" s="219"/>
      <c r="S19" s="219"/>
      <c r="T19" s="219"/>
    </row>
    <row r="20" spans="1:20" s="213" customFormat="1" ht="28.8" x14ac:dyDescent="0.3">
      <c r="A20" s="109" t="str">
        <f>IF(B20="","",B20&amp;"_"&amp;COUNTIF($B$8:$B20,B20))</f>
        <v/>
      </c>
      <c r="B20" s="109" t="str">
        <f t="shared" si="0"/>
        <v/>
      </c>
      <c r="C20" s="175">
        <f>IF(D20="","",ROWS($E$8:E20))</f>
        <v>13</v>
      </c>
      <c r="D20" s="162" t="s">
        <v>17</v>
      </c>
      <c r="E20" s="162" t="s">
        <v>69</v>
      </c>
      <c r="F20" s="163" t="s">
        <v>339</v>
      </c>
      <c r="G20" s="235">
        <f>IFERROR(VLOOKUP($F20,VENDOR_DATA,COLUMNS($E$6:F$6),0),"")</f>
        <v>1234567891</v>
      </c>
      <c r="H20" s="249" t="str">
        <f>IFERROR(VLOOKUP($F20,VENDOR_DATA,COLUMNS($E$6:G$6),0),"")</f>
        <v>1234571</v>
      </c>
      <c r="I20" s="235" t="str">
        <f>IFERROR(VLOOKUP($F20,VENDOR_DATA,COLUMNS($E$6:H$6),0),"")</f>
        <v>AAAA0001115</v>
      </c>
      <c r="J20" s="216"/>
      <c r="K20" s="217"/>
      <c r="L20" s="218" t="s">
        <v>331</v>
      </c>
      <c r="M20" s="214" t="s">
        <v>18</v>
      </c>
      <c r="N20" s="219"/>
      <c r="O20" s="219"/>
      <c r="P20" s="219"/>
      <c r="Q20" s="231"/>
      <c r="R20" s="219"/>
      <c r="S20" s="219"/>
      <c r="T20" s="219"/>
    </row>
    <row r="21" spans="1:20" s="213" customFormat="1" ht="28.8" x14ac:dyDescent="0.3">
      <c r="A21" s="109" t="str">
        <f>IF(B21="","",B21&amp;"_"&amp;COUNTIF($B$8:$B21,B21))</f>
        <v/>
      </c>
      <c r="B21" s="109" t="str">
        <f t="shared" si="0"/>
        <v/>
      </c>
      <c r="C21" s="175">
        <f>IF(D21="","",ROWS($E$8:E21))</f>
        <v>14</v>
      </c>
      <c r="D21" s="162" t="s">
        <v>17</v>
      </c>
      <c r="E21" s="162" t="s">
        <v>25</v>
      </c>
      <c r="F21" s="163" t="s">
        <v>338</v>
      </c>
      <c r="G21" s="235">
        <f>IFERROR(VLOOKUP($F21,VENDOR_DATA,COLUMNS($E$6:F$6),0),"")</f>
        <v>1234567891</v>
      </c>
      <c r="H21" s="249" t="str">
        <f>IFERROR(VLOOKUP($F21,VENDOR_DATA,COLUMNS($E$6:G$6),0),"")</f>
        <v>1234570</v>
      </c>
      <c r="I21" s="235" t="str">
        <f>IFERROR(VLOOKUP($F21,VENDOR_DATA,COLUMNS($E$6:H$6),0),"")</f>
        <v>AAAA0001114</v>
      </c>
      <c r="J21" s="216"/>
      <c r="K21" s="217"/>
      <c r="L21" s="218"/>
      <c r="M21" s="214" t="s">
        <v>18</v>
      </c>
      <c r="N21" s="219">
        <v>5</v>
      </c>
      <c r="O21" s="231">
        <v>44933</v>
      </c>
      <c r="P21" s="219">
        <v>5</v>
      </c>
      <c r="Q21" s="231">
        <v>44933</v>
      </c>
      <c r="R21" s="219"/>
      <c r="S21" s="219"/>
      <c r="T21" s="219"/>
    </row>
    <row r="22" spans="1:20" s="213" customFormat="1" ht="28.8" x14ac:dyDescent="0.3">
      <c r="A22" s="109" t="str">
        <f>IF(B22="","",B22&amp;"_"&amp;COUNTIF($B$8:$B22,B22))</f>
        <v/>
      </c>
      <c r="B22" s="109" t="str">
        <f t="shared" si="0"/>
        <v/>
      </c>
      <c r="C22" s="175">
        <f>IF(D22="","",ROWS($E$8:E22))</f>
        <v>15</v>
      </c>
      <c r="D22" s="162" t="s">
        <v>17</v>
      </c>
      <c r="E22" s="162" t="s">
        <v>69</v>
      </c>
      <c r="F22" s="163" t="s">
        <v>336</v>
      </c>
      <c r="G22" s="235">
        <f>IFERROR(VLOOKUP($F22,VENDOR_DATA,COLUMNS($E$6:F$6),0),"")</f>
        <v>1234567891</v>
      </c>
      <c r="H22" s="249" t="str">
        <f>IFERROR(VLOOKUP($F22,VENDOR_DATA,COLUMNS($E$6:G$6),0),"")</f>
        <v>1234568</v>
      </c>
      <c r="I22" s="235" t="str">
        <f>IFERROR(VLOOKUP($F22,VENDOR_DATA,COLUMNS($E$6:H$6),0),"")</f>
        <v>AAAA0001112</v>
      </c>
      <c r="J22" s="216"/>
      <c r="K22" s="217"/>
      <c r="L22" s="218"/>
      <c r="M22" s="214"/>
      <c r="N22" s="219">
        <v>4</v>
      </c>
      <c r="O22" s="231">
        <v>44933</v>
      </c>
      <c r="P22" s="219">
        <v>4</v>
      </c>
      <c r="Q22" s="231">
        <v>44933</v>
      </c>
      <c r="R22" s="219"/>
      <c r="S22" s="219"/>
      <c r="T22" s="219"/>
    </row>
    <row r="23" spans="1:20" s="213" customFormat="1" ht="28.8" x14ac:dyDescent="0.3">
      <c r="A23" s="109" t="str">
        <f>IF(B23="","",B23&amp;"_"&amp;COUNTIF($B$8:$B23,B23))</f>
        <v/>
      </c>
      <c r="B23" s="109" t="str">
        <f t="shared" si="0"/>
        <v/>
      </c>
      <c r="C23" s="175">
        <f>IF(D23="","",ROWS($E$8:E23))</f>
        <v>16</v>
      </c>
      <c r="D23" s="162" t="s">
        <v>17</v>
      </c>
      <c r="E23" s="162" t="s">
        <v>69</v>
      </c>
      <c r="F23" s="163" t="s">
        <v>339</v>
      </c>
      <c r="G23" s="235">
        <f>IFERROR(VLOOKUP($F23,VENDOR_DATA,COLUMNS($E$6:F$6),0),"")</f>
        <v>1234567891</v>
      </c>
      <c r="H23" s="249" t="str">
        <f>IFERROR(VLOOKUP($F23,VENDOR_DATA,COLUMNS($E$6:G$6),0),"")</f>
        <v>1234571</v>
      </c>
      <c r="I23" s="235" t="str">
        <f>IFERROR(VLOOKUP($F23,VENDOR_DATA,COLUMNS($E$6:H$6),0),"")</f>
        <v>AAAA0001115</v>
      </c>
      <c r="J23" s="216"/>
      <c r="K23" s="217"/>
      <c r="L23" s="218"/>
      <c r="M23" s="214" t="s">
        <v>18</v>
      </c>
      <c r="N23" s="219">
        <v>4</v>
      </c>
      <c r="O23" s="231">
        <v>44933</v>
      </c>
      <c r="P23" s="219">
        <v>4</v>
      </c>
      <c r="Q23" s="231">
        <v>44933</v>
      </c>
      <c r="R23" s="219"/>
      <c r="S23" s="219"/>
      <c r="T23" s="219"/>
    </row>
    <row r="24" spans="1:20" s="213" customFormat="1" ht="28.8" x14ac:dyDescent="0.3">
      <c r="A24" s="109" t="str">
        <f>IF(B24="","",B24&amp;"_"&amp;COUNTIF($B$8:$B24,B24))</f>
        <v/>
      </c>
      <c r="B24" s="109" t="str">
        <f t="shared" si="0"/>
        <v/>
      </c>
      <c r="C24" s="175">
        <f>IF(D24="","",ROWS($E$8:E24))</f>
        <v>17</v>
      </c>
      <c r="D24" s="162" t="s">
        <v>17</v>
      </c>
      <c r="E24" s="162" t="s">
        <v>69</v>
      </c>
      <c r="F24" s="163" t="s">
        <v>341</v>
      </c>
      <c r="G24" s="235">
        <f>IFERROR(VLOOKUP($F24,VENDOR_DATA,COLUMNS($E$6:F$6),0),"")</f>
        <v>1234567891</v>
      </c>
      <c r="H24" s="249" t="str">
        <f>IFERROR(VLOOKUP($F24,VENDOR_DATA,COLUMNS($E$6:G$6),0),"")</f>
        <v>1234573</v>
      </c>
      <c r="I24" s="235" t="str">
        <f>IFERROR(VLOOKUP($F24,VENDOR_DATA,COLUMNS($E$6:H$6),0),"")</f>
        <v>AAAA0001117</v>
      </c>
      <c r="J24" s="216"/>
      <c r="K24" s="217"/>
      <c r="L24" s="218"/>
      <c r="M24" s="214" t="s">
        <v>18</v>
      </c>
      <c r="N24" s="219">
        <v>4</v>
      </c>
      <c r="O24" s="231">
        <v>44933</v>
      </c>
      <c r="P24" s="219">
        <v>4</v>
      </c>
      <c r="Q24" s="231">
        <v>44933</v>
      </c>
      <c r="R24" s="219"/>
      <c r="S24" s="219"/>
      <c r="T24" s="219"/>
    </row>
    <row r="25" spans="1:20" s="213" customFormat="1" ht="28.8" x14ac:dyDescent="0.3">
      <c r="A25" s="109" t="str">
        <f>IF(B25="","",B25&amp;"_"&amp;COUNTIF($B$8:$B25,B25))</f>
        <v/>
      </c>
      <c r="B25" s="109" t="str">
        <f t="shared" si="0"/>
        <v/>
      </c>
      <c r="C25" s="175">
        <f>IF(D25="","",ROWS($E$8:E25))</f>
        <v>18</v>
      </c>
      <c r="D25" s="162" t="s">
        <v>17</v>
      </c>
      <c r="E25" s="162" t="s">
        <v>69</v>
      </c>
      <c r="F25" s="163" t="s">
        <v>341</v>
      </c>
      <c r="G25" s="235">
        <f>IFERROR(VLOOKUP($F25,VENDOR_DATA,COLUMNS($E$6:F$6),0),"")</f>
        <v>1234567891</v>
      </c>
      <c r="H25" s="249" t="str">
        <f>IFERROR(VLOOKUP($F25,VENDOR_DATA,COLUMNS($E$6:G$6),0),"")</f>
        <v>1234573</v>
      </c>
      <c r="I25" s="235" t="str">
        <f>IFERROR(VLOOKUP($F25,VENDOR_DATA,COLUMNS($E$6:H$6),0),"")</f>
        <v>AAAA0001117</v>
      </c>
      <c r="J25" s="260"/>
      <c r="K25" s="219"/>
      <c r="L25" s="218" t="s">
        <v>273</v>
      </c>
      <c r="M25" s="214"/>
      <c r="N25" s="219">
        <v>7</v>
      </c>
      <c r="O25" s="231">
        <v>44935</v>
      </c>
      <c r="P25" s="219">
        <v>7</v>
      </c>
      <c r="Q25" s="231">
        <v>44935</v>
      </c>
      <c r="R25" s="219"/>
      <c r="S25" s="219"/>
      <c r="T25" s="219"/>
    </row>
    <row r="26" spans="1:20" s="213" customFormat="1" ht="28.8" x14ac:dyDescent="0.3">
      <c r="A26" s="109" t="str">
        <f>IF(B26="","",B26&amp;"_"&amp;COUNTIF($B$8:$B26,B26))</f>
        <v/>
      </c>
      <c r="B26" s="109" t="str">
        <f t="shared" si="0"/>
        <v/>
      </c>
      <c r="C26" s="175">
        <f>IF(D26="","",ROWS($E$8:E26))</f>
        <v>19</v>
      </c>
      <c r="D26" s="162" t="s">
        <v>17</v>
      </c>
      <c r="E26" s="162" t="s">
        <v>69</v>
      </c>
      <c r="F26" s="163" t="s">
        <v>338</v>
      </c>
      <c r="G26" s="235">
        <f>IFERROR(VLOOKUP($F26,VENDOR_DATA,COLUMNS($E$6:F$6),0),"")</f>
        <v>1234567891</v>
      </c>
      <c r="H26" s="249" t="str">
        <f>IFERROR(VLOOKUP($F26,VENDOR_DATA,COLUMNS($E$6:G$6),0),"")</f>
        <v>1234570</v>
      </c>
      <c r="I26" s="235" t="str">
        <f>IFERROR(VLOOKUP($F26,VENDOR_DATA,COLUMNS($E$6:H$6),0),"")</f>
        <v>AAAA0001114</v>
      </c>
      <c r="J26" s="260"/>
      <c r="K26" s="219"/>
      <c r="L26" s="218" t="s">
        <v>273</v>
      </c>
      <c r="M26" s="214"/>
      <c r="N26" s="219">
        <v>8</v>
      </c>
      <c r="O26" s="231">
        <v>44935</v>
      </c>
      <c r="P26" s="219">
        <v>8</v>
      </c>
      <c r="Q26" s="231">
        <v>44935</v>
      </c>
      <c r="R26" s="219"/>
      <c r="S26" s="219"/>
      <c r="T26" s="219"/>
    </row>
    <row r="27" spans="1:20" s="213" customFormat="1" ht="28.8" x14ac:dyDescent="0.3">
      <c r="A27" s="109" t="str">
        <f>IF(B27="","",B27&amp;"_"&amp;COUNTIF($B$8:$B27,B27))</f>
        <v/>
      </c>
      <c r="B27" s="109" t="str">
        <f t="shared" si="0"/>
        <v/>
      </c>
      <c r="C27" s="175">
        <f>IF(D27="","",ROWS($E$8:E27))</f>
        <v>20</v>
      </c>
      <c r="D27" s="162" t="s">
        <v>58</v>
      </c>
      <c r="E27" s="162" t="s">
        <v>72</v>
      </c>
      <c r="F27" s="163" t="s">
        <v>339</v>
      </c>
      <c r="G27" s="235">
        <f>IFERROR(VLOOKUP($F27,VENDOR_DATA,COLUMNS($E$6:F$6),0),"")</f>
        <v>1234567891</v>
      </c>
      <c r="H27" s="249" t="str">
        <f>IFERROR(VLOOKUP($F27,VENDOR_DATA,COLUMNS($E$6:G$6),0),"")</f>
        <v>1234571</v>
      </c>
      <c r="I27" s="235" t="str">
        <f>IFERROR(VLOOKUP($F27,VENDOR_DATA,COLUMNS($E$6:H$6),0),"")</f>
        <v>AAAA0001115</v>
      </c>
      <c r="J27" s="216"/>
      <c r="K27" s="219"/>
      <c r="L27" s="218"/>
      <c r="M27" s="214"/>
      <c r="N27" s="219"/>
      <c r="O27" s="219"/>
      <c r="P27" s="219"/>
      <c r="Q27" s="219"/>
      <c r="R27" s="219"/>
      <c r="S27" s="219"/>
      <c r="T27" s="219"/>
    </row>
    <row r="28" spans="1:20" s="213" customFormat="1" ht="28.8" x14ac:dyDescent="0.3">
      <c r="A28" s="109" t="str">
        <f>IF(B28="","",B28&amp;"_"&amp;COUNTIF($B$8:$B28,B28))</f>
        <v/>
      </c>
      <c r="B28" s="109" t="str">
        <f t="shared" si="0"/>
        <v/>
      </c>
      <c r="C28" s="175">
        <f>IF(D28="","",ROWS($E$8:E28))</f>
        <v>21</v>
      </c>
      <c r="D28" s="162" t="s">
        <v>58</v>
      </c>
      <c r="E28" s="162" t="s">
        <v>74</v>
      </c>
      <c r="F28" s="163" t="s">
        <v>338</v>
      </c>
      <c r="G28" s="235">
        <f>IFERROR(VLOOKUP($F28,VENDOR_DATA,COLUMNS($E$6:F$6),0),"")</f>
        <v>1234567891</v>
      </c>
      <c r="H28" s="249" t="str">
        <f>IFERROR(VLOOKUP($F28,VENDOR_DATA,COLUMNS($E$6:G$6),0),"")</f>
        <v>1234570</v>
      </c>
      <c r="I28" s="235" t="str">
        <f>IFERROR(VLOOKUP($F28,VENDOR_DATA,COLUMNS($E$6:H$6),0),"")</f>
        <v>AAAA0001114</v>
      </c>
      <c r="J28" s="216"/>
      <c r="K28" s="219"/>
      <c r="L28" s="218"/>
      <c r="M28" s="214"/>
      <c r="N28" s="219"/>
      <c r="O28" s="219"/>
      <c r="P28" s="219"/>
      <c r="Q28" s="219"/>
      <c r="R28" s="219"/>
      <c r="S28" s="219"/>
      <c r="T28" s="219"/>
    </row>
    <row r="29" spans="1:20" s="213" customFormat="1" ht="28.8" x14ac:dyDescent="0.3">
      <c r="A29" s="109" t="str">
        <f>IF(B29="","",B29&amp;"_"&amp;COUNTIF($B$8:$B29,B29))</f>
        <v/>
      </c>
      <c r="B29" s="109" t="str">
        <f t="shared" si="0"/>
        <v/>
      </c>
      <c r="C29" s="175">
        <f>IF(D29="","",ROWS($E$8:E29))</f>
        <v>22</v>
      </c>
      <c r="D29" s="162" t="s">
        <v>58</v>
      </c>
      <c r="E29" s="162" t="s">
        <v>76</v>
      </c>
      <c r="F29" s="163" t="s">
        <v>336</v>
      </c>
      <c r="G29" s="235">
        <f>IFERROR(VLOOKUP($F29,VENDOR_DATA,COLUMNS($E$6:F$6),0),"")</f>
        <v>1234567891</v>
      </c>
      <c r="H29" s="249" t="str">
        <f>IFERROR(VLOOKUP($F29,VENDOR_DATA,COLUMNS($E$6:G$6),0),"")</f>
        <v>1234568</v>
      </c>
      <c r="I29" s="235" t="str">
        <f>IFERROR(VLOOKUP($F29,VENDOR_DATA,COLUMNS($E$6:H$6),0),"")</f>
        <v>AAAA0001112</v>
      </c>
      <c r="J29" s="216"/>
      <c r="K29" s="219"/>
      <c r="L29" s="218"/>
      <c r="M29" s="214"/>
      <c r="N29" s="219"/>
      <c r="O29" s="219"/>
      <c r="P29" s="219"/>
      <c r="Q29" s="219"/>
      <c r="R29" s="219"/>
      <c r="S29" s="219"/>
      <c r="T29" s="219"/>
    </row>
    <row r="30" spans="1:20" s="213" customFormat="1" ht="28.8" x14ac:dyDescent="0.3">
      <c r="A30" s="109" t="str">
        <f>IF(B30="","",B30&amp;"_"&amp;COUNTIF($B$8:$B30,B30))</f>
        <v/>
      </c>
      <c r="B30" s="109" t="str">
        <f t="shared" si="0"/>
        <v/>
      </c>
      <c r="C30" s="175">
        <f>IF(D30="","",ROWS($E$8:E30))</f>
        <v>23</v>
      </c>
      <c r="D30" s="162" t="s">
        <v>58</v>
      </c>
      <c r="E30" s="162" t="s">
        <v>76</v>
      </c>
      <c r="F30" s="163" t="s">
        <v>336</v>
      </c>
      <c r="G30" s="235">
        <f>IFERROR(VLOOKUP($F30,VENDOR_DATA,COLUMNS($E$6:F$6),0),"")</f>
        <v>1234567891</v>
      </c>
      <c r="H30" s="249" t="str">
        <f>IFERROR(VLOOKUP($F30,VENDOR_DATA,COLUMNS($E$6:G$6),0),"")</f>
        <v>1234568</v>
      </c>
      <c r="I30" s="235" t="str">
        <f>IFERROR(VLOOKUP($F30,VENDOR_DATA,COLUMNS($E$6:H$6),0),"")</f>
        <v>AAAA0001112</v>
      </c>
      <c r="J30" s="216"/>
      <c r="K30" s="219"/>
      <c r="L30" s="218"/>
      <c r="M30" s="214"/>
      <c r="N30" s="219"/>
      <c r="O30" s="219"/>
      <c r="P30" s="219"/>
      <c r="Q30" s="219"/>
      <c r="R30" s="219"/>
      <c r="S30" s="219"/>
      <c r="T30" s="219"/>
    </row>
    <row r="31" spans="1:20" s="213" customFormat="1" ht="28.8" x14ac:dyDescent="0.3">
      <c r="A31" s="109" t="str">
        <f>IF(B31="","",B31&amp;"_"&amp;COUNTIF($B$8:$B31,B31))</f>
        <v/>
      </c>
      <c r="B31" s="109" t="str">
        <f t="shared" si="0"/>
        <v/>
      </c>
      <c r="C31" s="175">
        <f>IF(D31="","",ROWS($E$8:E31))</f>
        <v>24</v>
      </c>
      <c r="D31" s="162" t="s">
        <v>58</v>
      </c>
      <c r="E31" s="162" t="s">
        <v>76</v>
      </c>
      <c r="F31" s="163" t="s">
        <v>336</v>
      </c>
      <c r="G31" s="235">
        <f>IFERROR(VLOOKUP($F31,VENDOR_DATA,COLUMNS($E$6:F$6),0),"")</f>
        <v>1234567891</v>
      </c>
      <c r="H31" s="249" t="str">
        <f>IFERROR(VLOOKUP($F31,VENDOR_DATA,COLUMNS($E$6:G$6),0),"")</f>
        <v>1234568</v>
      </c>
      <c r="I31" s="235" t="str">
        <f>IFERROR(VLOOKUP($F31,VENDOR_DATA,COLUMNS($E$6:H$6),0),"")</f>
        <v>AAAA0001112</v>
      </c>
      <c r="J31" s="216"/>
      <c r="K31" s="219"/>
      <c r="L31" s="218"/>
      <c r="M31" s="214"/>
      <c r="N31" s="219"/>
      <c r="O31" s="219"/>
      <c r="P31" s="219"/>
      <c r="Q31" s="219"/>
      <c r="R31" s="219"/>
      <c r="S31" s="219"/>
      <c r="T31" s="219"/>
    </row>
    <row r="32" spans="1:20" s="213" customFormat="1" ht="28.8" x14ac:dyDescent="0.3">
      <c r="A32" s="109" t="str">
        <f>IF(B32="","",B32&amp;"_"&amp;COUNTIF($B$8:$B32,B32))</f>
        <v>GOVT. UPPER PRIMARY SCHOOL RAMDEV MANDIR _1</v>
      </c>
      <c r="B32" s="109" t="str">
        <f t="shared" si="0"/>
        <v xml:space="preserve">GOVT. UPPER PRIMARY SCHOOL RAMDEV MANDIR </v>
      </c>
      <c r="C32" s="175">
        <f>IF(D32="","",ROWS($E$8:E32))</f>
        <v>25</v>
      </c>
      <c r="D32" s="162" t="s">
        <v>58</v>
      </c>
      <c r="E32" s="162" t="s">
        <v>70</v>
      </c>
      <c r="F32" s="163" t="s">
        <v>336</v>
      </c>
      <c r="G32" s="235">
        <f>IFERROR(VLOOKUP($F32,VENDOR_DATA,COLUMNS($E$6:F$6),0),"")</f>
        <v>1234567891</v>
      </c>
      <c r="H32" s="249" t="str">
        <f>IFERROR(VLOOKUP($F32,VENDOR_DATA,COLUMNS($E$6:G$6),0),"")</f>
        <v>1234568</v>
      </c>
      <c r="I32" s="235" t="str">
        <f>IFERROR(VLOOKUP($F32,VENDOR_DATA,COLUMNS($E$6:H$6),0),"")</f>
        <v>AAAA0001112</v>
      </c>
      <c r="J32" s="216"/>
      <c r="K32" s="219"/>
      <c r="L32" s="218"/>
      <c r="M32" s="214" t="s">
        <v>157</v>
      </c>
      <c r="N32" s="219"/>
      <c r="O32" s="219"/>
      <c r="P32" s="219"/>
      <c r="Q32" s="219"/>
      <c r="R32" s="219"/>
      <c r="S32" s="219"/>
      <c r="T32" s="219"/>
    </row>
    <row r="33" spans="1:20" s="213" customFormat="1" ht="28.8" x14ac:dyDescent="0.3">
      <c r="A33" s="109" t="str">
        <f>IF(B33="","",B33&amp;"_"&amp;COUNTIF($B$8:$B33,B33))</f>
        <v>GOVT. UPPER PRIMARY SCHOOL RAMDEV MANDIR _2</v>
      </c>
      <c r="B33" s="109" t="str">
        <f t="shared" si="0"/>
        <v xml:space="preserve">GOVT. UPPER PRIMARY SCHOOL RAMDEV MANDIR </v>
      </c>
      <c r="C33" s="175">
        <f>IF(D33="","",ROWS($E$8:E33))</f>
        <v>26</v>
      </c>
      <c r="D33" s="162" t="s">
        <v>58</v>
      </c>
      <c r="E33" s="162" t="s">
        <v>70</v>
      </c>
      <c r="F33" s="163" t="s">
        <v>336</v>
      </c>
      <c r="G33" s="235">
        <f>IFERROR(VLOOKUP($F33,VENDOR_DATA,COLUMNS($E$6:F$6),0),"")</f>
        <v>1234567891</v>
      </c>
      <c r="H33" s="249" t="str">
        <f>IFERROR(VLOOKUP($F33,VENDOR_DATA,COLUMNS($E$6:G$6),0),"")</f>
        <v>1234568</v>
      </c>
      <c r="I33" s="235" t="str">
        <f>IFERROR(VLOOKUP($F33,VENDOR_DATA,COLUMNS($E$6:H$6),0),"")</f>
        <v>AAAA0001112</v>
      </c>
      <c r="J33" s="216"/>
      <c r="K33" s="219"/>
      <c r="L33" s="219"/>
      <c r="M33" s="214" t="s">
        <v>157</v>
      </c>
      <c r="N33" s="219"/>
      <c r="O33" s="219"/>
      <c r="P33" s="219"/>
      <c r="Q33" s="219"/>
      <c r="R33" s="219"/>
      <c r="S33" s="219"/>
      <c r="T33" s="219"/>
    </row>
    <row r="34" spans="1:20" s="213" customFormat="1" ht="28.8" x14ac:dyDescent="0.3">
      <c r="A34" s="109" t="str">
        <f>IF(B34="","",B34&amp;"_"&amp;COUNTIF($B$8:$B34,B34))</f>
        <v>GOVT. UPPER PRIMARY SCHOOL RAMDEV MANDIR _3</v>
      </c>
      <c r="B34" s="109" t="str">
        <f t="shared" si="0"/>
        <v xml:space="preserve">GOVT. UPPER PRIMARY SCHOOL RAMDEV MANDIR </v>
      </c>
      <c r="C34" s="175">
        <f>IF(D34="","",ROWS($E$8:E34))</f>
        <v>27</v>
      </c>
      <c r="D34" s="162" t="s">
        <v>58</v>
      </c>
      <c r="E34" s="162" t="s">
        <v>70</v>
      </c>
      <c r="F34" s="163" t="s">
        <v>335</v>
      </c>
      <c r="G34" s="235">
        <f>IFERROR(VLOOKUP($F34,VENDOR_DATA,COLUMNS($E$6:F$6),0),"")</f>
        <v>1234567891</v>
      </c>
      <c r="H34" s="249" t="str">
        <f>IFERROR(VLOOKUP($F34,VENDOR_DATA,COLUMNS($E$6:G$6),0),"")</f>
        <v>1234567</v>
      </c>
      <c r="I34" s="235" t="str">
        <f>IFERROR(VLOOKUP($F34,VENDOR_DATA,COLUMNS($E$6:H$6),0),"")</f>
        <v>AAAA0001111</v>
      </c>
      <c r="J34" s="216"/>
      <c r="K34" s="219"/>
      <c r="L34" s="219"/>
      <c r="M34" s="214" t="s">
        <v>157</v>
      </c>
      <c r="N34" s="219"/>
      <c r="O34" s="219"/>
      <c r="P34" s="219"/>
      <c r="Q34" s="219"/>
      <c r="R34" s="219"/>
      <c r="S34" s="219"/>
      <c r="T34" s="219"/>
    </row>
    <row r="35" spans="1:20" s="213" customFormat="1" ht="28.8" x14ac:dyDescent="0.3">
      <c r="A35" s="109" t="str">
        <f>IF(B35="","",B35&amp;"_"&amp;COUNTIF($B$8:$B35,B35))</f>
        <v/>
      </c>
      <c r="B35" s="109" t="str">
        <f t="shared" si="0"/>
        <v/>
      </c>
      <c r="C35" s="175">
        <f>IF(D35="","",ROWS($E$8:E35))</f>
        <v>28</v>
      </c>
      <c r="D35" s="162" t="s">
        <v>58</v>
      </c>
      <c r="E35" s="162" t="s">
        <v>70</v>
      </c>
      <c r="F35" s="163" t="s">
        <v>335</v>
      </c>
      <c r="G35" s="235">
        <f>IFERROR(VLOOKUP($F35,VENDOR_DATA,COLUMNS($E$6:F$6),0),"")</f>
        <v>1234567891</v>
      </c>
      <c r="H35" s="249" t="str">
        <f>IFERROR(VLOOKUP($F35,VENDOR_DATA,COLUMNS($E$6:G$6),0),"")</f>
        <v>1234567</v>
      </c>
      <c r="I35" s="235" t="str">
        <f>IFERROR(VLOOKUP($F35,VENDOR_DATA,COLUMNS($E$6:H$6),0),"")</f>
        <v>AAAA0001111</v>
      </c>
      <c r="J35" s="216"/>
      <c r="K35" s="219"/>
      <c r="L35" s="219"/>
      <c r="M35" s="214"/>
      <c r="N35" s="219"/>
      <c r="O35" s="219"/>
      <c r="P35" s="219"/>
      <c r="Q35" s="219"/>
      <c r="R35" s="219"/>
      <c r="S35" s="219"/>
      <c r="T35" s="219"/>
    </row>
    <row r="36" spans="1:20" s="213" customFormat="1" ht="28.8" x14ac:dyDescent="0.3">
      <c r="A36" s="109" t="str">
        <f>IF(B36="","",B36&amp;"_"&amp;COUNTIF($B$8:$B36,B36))</f>
        <v/>
      </c>
      <c r="B36" s="109" t="str">
        <f t="shared" si="0"/>
        <v/>
      </c>
      <c r="C36" s="175">
        <f>IF(D36="","",ROWS($E$8:E36))</f>
        <v>29</v>
      </c>
      <c r="D36" s="162" t="s">
        <v>58</v>
      </c>
      <c r="E36" s="162" t="s">
        <v>70</v>
      </c>
      <c r="F36" s="163" t="s">
        <v>336</v>
      </c>
      <c r="G36" s="235">
        <f>IFERROR(VLOOKUP($F36,VENDOR_DATA,COLUMNS($E$6:F$6),0),"")</f>
        <v>1234567891</v>
      </c>
      <c r="H36" s="249" t="str">
        <f>IFERROR(VLOOKUP($F36,VENDOR_DATA,COLUMNS($E$6:G$6),0),"")</f>
        <v>1234568</v>
      </c>
      <c r="I36" s="235" t="str">
        <f>IFERROR(VLOOKUP($F36,VENDOR_DATA,COLUMNS($E$6:H$6),0),"")</f>
        <v>AAAA0001112</v>
      </c>
      <c r="J36" s="216"/>
      <c r="K36" s="219"/>
      <c r="L36" s="219"/>
      <c r="M36" s="214"/>
      <c r="N36" s="219"/>
      <c r="O36" s="219"/>
      <c r="P36" s="219"/>
      <c r="Q36" s="219"/>
      <c r="R36" s="219"/>
      <c r="S36" s="219"/>
      <c r="T36" s="219"/>
    </row>
    <row r="37" spans="1:20" s="213" customFormat="1" ht="28.8" x14ac:dyDescent="0.3">
      <c r="A37" s="109" t="str">
        <f>IF(B37="","",B37&amp;"_"&amp;COUNTIF($B$8:$B37,B37))</f>
        <v/>
      </c>
      <c r="B37" s="109" t="str">
        <f t="shared" si="0"/>
        <v/>
      </c>
      <c r="C37" s="175">
        <f>IF(D37="","",ROWS($E$8:E37))</f>
        <v>30</v>
      </c>
      <c r="D37" s="162" t="s">
        <v>58</v>
      </c>
      <c r="E37" s="162" t="s">
        <v>70</v>
      </c>
      <c r="F37" s="163" t="s">
        <v>338</v>
      </c>
      <c r="G37" s="235">
        <f>IFERROR(VLOOKUP($F37,VENDOR_DATA,COLUMNS($E$6:F$6),0),"")</f>
        <v>1234567891</v>
      </c>
      <c r="H37" s="249" t="str">
        <f>IFERROR(VLOOKUP($F37,VENDOR_DATA,COLUMNS($E$6:G$6),0),"")</f>
        <v>1234570</v>
      </c>
      <c r="I37" s="235" t="str">
        <f>IFERROR(VLOOKUP($F37,VENDOR_DATA,COLUMNS($E$6:H$6),0),"")</f>
        <v>AAAA0001114</v>
      </c>
      <c r="J37" s="216"/>
      <c r="K37" s="219"/>
      <c r="L37" s="219"/>
      <c r="M37" s="214"/>
      <c r="N37" s="219"/>
      <c r="O37" s="219"/>
      <c r="P37" s="219"/>
      <c r="Q37" s="219"/>
      <c r="R37" s="219"/>
      <c r="S37" s="219"/>
      <c r="T37" s="219"/>
    </row>
    <row r="38" spans="1:20" s="213" customFormat="1" ht="28.8" x14ac:dyDescent="0.3">
      <c r="A38" s="109" t="str">
        <f>IF(B38="","",B38&amp;"_"&amp;COUNTIF($B$8:$B38,B38))</f>
        <v/>
      </c>
      <c r="B38" s="109" t="str">
        <f t="shared" si="0"/>
        <v/>
      </c>
      <c r="C38" s="175">
        <f>IF(D38="","",ROWS($E$8:E38))</f>
        <v>31</v>
      </c>
      <c r="D38" s="162" t="s">
        <v>58</v>
      </c>
      <c r="E38" s="162" t="s">
        <v>70</v>
      </c>
      <c r="F38" s="163" t="s">
        <v>340</v>
      </c>
      <c r="G38" s="235">
        <f>IFERROR(VLOOKUP($F38,VENDOR_DATA,COLUMNS($E$6:F$6),0),"")</f>
        <v>1234567891</v>
      </c>
      <c r="H38" s="249" t="str">
        <f>IFERROR(VLOOKUP($F38,VENDOR_DATA,COLUMNS($E$6:G$6),0),"")</f>
        <v>1234572</v>
      </c>
      <c r="I38" s="235" t="str">
        <f>IFERROR(VLOOKUP($F38,VENDOR_DATA,COLUMNS($E$6:H$6),0),"")</f>
        <v>AAAA0001116</v>
      </c>
      <c r="J38" s="216"/>
      <c r="K38" s="219"/>
      <c r="L38" s="219"/>
      <c r="M38" s="214"/>
      <c r="N38" s="219"/>
      <c r="O38" s="219"/>
      <c r="P38" s="219"/>
      <c r="Q38" s="219"/>
      <c r="R38" s="219"/>
      <c r="S38" s="219"/>
      <c r="T38" s="219"/>
    </row>
    <row r="39" spans="1:20" s="213" customFormat="1" ht="28.8" x14ac:dyDescent="0.3">
      <c r="A39" s="109" t="str">
        <f>IF(B39="","",B39&amp;"_"&amp;COUNTIF($B$8:$B39,B39))</f>
        <v>GOVT. UPPER PRIMARY SCHOOL RAMDEV MANDIR _4</v>
      </c>
      <c r="B39" s="109" t="str">
        <f t="shared" si="0"/>
        <v xml:space="preserve">GOVT. UPPER PRIMARY SCHOOL RAMDEV MANDIR </v>
      </c>
      <c r="C39" s="175">
        <f>IF(D39="","",ROWS($E$8:E39))</f>
        <v>32</v>
      </c>
      <c r="D39" s="162" t="s">
        <v>58</v>
      </c>
      <c r="E39" s="162" t="s">
        <v>70</v>
      </c>
      <c r="F39" s="163" t="s">
        <v>341</v>
      </c>
      <c r="G39" s="235">
        <f>IFERROR(VLOOKUP($F39,VENDOR_DATA,COLUMNS($E$6:F$6),0),"")</f>
        <v>1234567891</v>
      </c>
      <c r="H39" s="249" t="str">
        <f>IFERROR(VLOOKUP($F39,VENDOR_DATA,COLUMNS($E$6:G$6),0),"")</f>
        <v>1234573</v>
      </c>
      <c r="I39" s="235" t="str">
        <f>IFERROR(VLOOKUP($F39,VENDOR_DATA,COLUMNS($E$6:H$6),0),"")</f>
        <v>AAAA0001117</v>
      </c>
      <c r="J39" s="216"/>
      <c r="K39" s="219"/>
      <c r="L39" s="219"/>
      <c r="M39" s="214" t="s">
        <v>157</v>
      </c>
      <c r="N39" s="219"/>
      <c r="O39" s="219"/>
      <c r="P39" s="219"/>
      <c r="Q39" s="219"/>
      <c r="R39" s="219"/>
      <c r="S39" s="219"/>
      <c r="T39" s="219"/>
    </row>
    <row r="40" spans="1:20" s="213" customFormat="1" ht="28.8" x14ac:dyDescent="0.3">
      <c r="A40" s="109" t="str">
        <f>IF(B40="","",B40&amp;"_"&amp;COUNTIF($B$8:$B40,B40))</f>
        <v/>
      </c>
      <c r="B40" s="109" t="str">
        <f t="shared" si="0"/>
        <v/>
      </c>
      <c r="C40" s="175">
        <f>IF(D40="","",ROWS($E$8:E40))</f>
        <v>33</v>
      </c>
      <c r="D40" s="162" t="s">
        <v>58</v>
      </c>
      <c r="E40" s="162" t="s">
        <v>70</v>
      </c>
      <c r="F40" s="163" t="s">
        <v>339</v>
      </c>
      <c r="G40" s="235">
        <f>IFERROR(VLOOKUP($F40,VENDOR_DATA,COLUMNS($E$6:F$6),0),"")</f>
        <v>1234567891</v>
      </c>
      <c r="H40" s="249" t="str">
        <f>IFERROR(VLOOKUP($F40,VENDOR_DATA,COLUMNS($E$6:G$6),0),"")</f>
        <v>1234571</v>
      </c>
      <c r="I40" s="235" t="str">
        <f>IFERROR(VLOOKUP($F40,VENDOR_DATA,COLUMNS($E$6:H$6),0),"")</f>
        <v>AAAA0001115</v>
      </c>
      <c r="J40" s="216"/>
      <c r="K40" s="219">
        <v>100</v>
      </c>
      <c r="L40" s="219"/>
      <c r="M40" s="214"/>
      <c r="N40" s="219"/>
      <c r="O40" s="219"/>
      <c r="P40" s="219"/>
      <c r="Q40" s="219"/>
      <c r="R40" s="219"/>
      <c r="S40" s="219"/>
      <c r="T40" s="219"/>
    </row>
    <row r="41" spans="1:20" s="213" customFormat="1" ht="28.8" x14ac:dyDescent="0.3">
      <c r="A41" s="109" t="str">
        <f>IF(B41="","",B41&amp;"_"&amp;COUNTIF($B$8:$B41,B41))</f>
        <v/>
      </c>
      <c r="B41" s="109" t="str">
        <f t="shared" si="0"/>
        <v/>
      </c>
      <c r="C41" s="175">
        <f>IF(D41="","",ROWS($E$8:E41))</f>
        <v>34</v>
      </c>
      <c r="D41" s="162" t="s">
        <v>58</v>
      </c>
      <c r="E41" s="162" t="s">
        <v>70</v>
      </c>
      <c r="F41" s="163" t="s">
        <v>357</v>
      </c>
      <c r="G41" s="235" t="str">
        <f>IFERROR(VLOOKUP($F41,VENDOR_DATA,COLUMNS($E$6:F$6),0),"")</f>
        <v/>
      </c>
      <c r="H41" s="249" t="str">
        <f>IFERROR(VLOOKUP($F41,VENDOR_DATA,COLUMNS($E$6:G$6),0),"")</f>
        <v/>
      </c>
      <c r="I41" s="235" t="str">
        <f>IFERROR(VLOOKUP($F41,VENDOR_DATA,COLUMNS($E$6:H$6),0),"")</f>
        <v/>
      </c>
      <c r="J41" s="216"/>
      <c r="K41" s="219">
        <v>100</v>
      </c>
      <c r="L41" s="219"/>
      <c r="M41" s="214"/>
      <c r="N41" s="219"/>
      <c r="O41" s="219"/>
      <c r="P41" s="219"/>
      <c r="Q41" s="219"/>
      <c r="R41" s="219"/>
      <c r="S41" s="219"/>
      <c r="T41" s="219"/>
    </row>
    <row r="42" spans="1:20" s="213" customFormat="1" ht="28.8" x14ac:dyDescent="0.3">
      <c r="A42" s="109" t="str">
        <f>IF(B42="","",B42&amp;"_"&amp;COUNTIF($B$8:$B42,B42))</f>
        <v/>
      </c>
      <c r="B42" s="109" t="str">
        <f t="shared" si="0"/>
        <v/>
      </c>
      <c r="C42" s="175">
        <f>IF(D42="","",ROWS($E$8:E42))</f>
        <v>35</v>
      </c>
      <c r="D42" s="162" t="s">
        <v>58</v>
      </c>
      <c r="E42" s="162" t="s">
        <v>70</v>
      </c>
      <c r="F42" s="163" t="s">
        <v>342</v>
      </c>
      <c r="G42" s="235">
        <f>IFERROR(VLOOKUP($F42,VENDOR_DATA,COLUMNS($E$6:F$6),0),"")</f>
        <v>0</v>
      </c>
      <c r="H42" s="249">
        <f>IFERROR(VLOOKUP($F42,VENDOR_DATA,COLUMNS($E$6:G$6),0),"")</f>
        <v>0</v>
      </c>
      <c r="I42" s="235">
        <f>IFERROR(VLOOKUP($F42,VENDOR_DATA,COLUMNS($E$6:H$6),0),"")</f>
        <v>0</v>
      </c>
      <c r="J42" s="216"/>
      <c r="K42" s="219">
        <v>100</v>
      </c>
      <c r="L42" s="219"/>
      <c r="M42" s="214"/>
      <c r="N42" s="219"/>
      <c r="O42" s="219"/>
      <c r="P42" s="219"/>
      <c r="Q42" s="219"/>
      <c r="R42" s="219"/>
      <c r="S42" s="219"/>
      <c r="T42" s="219"/>
    </row>
    <row r="43" spans="1:20" s="213" customFormat="1" ht="28.8" x14ac:dyDescent="0.3">
      <c r="A43" s="109" t="str">
        <f>IF(B43="","",B43&amp;"_"&amp;COUNTIF($B$8:$B43,B43))</f>
        <v/>
      </c>
      <c r="B43" s="109" t="str">
        <f t="shared" si="0"/>
        <v/>
      </c>
      <c r="C43" s="175">
        <f>IF(D43="","",ROWS($E$8:E43))</f>
        <v>36</v>
      </c>
      <c r="D43" s="162" t="s">
        <v>58</v>
      </c>
      <c r="E43" s="162" t="s">
        <v>70</v>
      </c>
      <c r="F43" s="163" t="s">
        <v>338</v>
      </c>
      <c r="G43" s="235">
        <f>IFERROR(VLOOKUP($F43,VENDOR_DATA,COLUMNS($E$6:F$6),0),"")</f>
        <v>1234567891</v>
      </c>
      <c r="H43" s="249" t="str">
        <f>IFERROR(VLOOKUP($F43,VENDOR_DATA,COLUMNS($E$6:G$6),0),"")</f>
        <v>1234570</v>
      </c>
      <c r="I43" s="235" t="str">
        <f>IFERROR(VLOOKUP($F43,VENDOR_DATA,COLUMNS($E$6:H$6),0),"")</f>
        <v>AAAA0001114</v>
      </c>
      <c r="J43" s="216"/>
      <c r="K43" s="219">
        <v>101</v>
      </c>
      <c r="L43" s="219"/>
      <c r="M43" s="214"/>
      <c r="N43" s="219"/>
      <c r="O43" s="219"/>
      <c r="P43" s="219"/>
      <c r="Q43" s="219"/>
      <c r="R43" s="219"/>
      <c r="S43" s="219"/>
      <c r="T43" s="219"/>
    </row>
    <row r="44" spans="1:20" s="213" customFormat="1" ht="28.8" x14ac:dyDescent="0.3">
      <c r="A44" s="109" t="str">
        <f>IF(B44="","",B44&amp;"_"&amp;COUNTIF($B$8:$B44,B44))</f>
        <v/>
      </c>
      <c r="B44" s="109" t="str">
        <f t="shared" si="0"/>
        <v/>
      </c>
      <c r="C44" s="175">
        <f>IF(D44="","",ROWS($E$8:E44))</f>
        <v>37</v>
      </c>
      <c r="D44" s="162" t="s">
        <v>58</v>
      </c>
      <c r="E44" s="162" t="s">
        <v>70</v>
      </c>
      <c r="F44" s="163" t="s">
        <v>338</v>
      </c>
      <c r="G44" s="235">
        <f>IFERROR(VLOOKUP($F44,VENDOR_DATA,COLUMNS($E$6:F$6),0),"")</f>
        <v>1234567891</v>
      </c>
      <c r="H44" s="249" t="str">
        <f>IFERROR(VLOOKUP($F44,VENDOR_DATA,COLUMNS($E$6:G$6),0),"")</f>
        <v>1234570</v>
      </c>
      <c r="I44" s="235" t="str">
        <f>IFERROR(VLOOKUP($F44,VENDOR_DATA,COLUMNS($E$6:H$6),0),"")</f>
        <v>AAAA0001114</v>
      </c>
      <c r="J44" s="216"/>
      <c r="K44" s="219">
        <v>102</v>
      </c>
      <c r="L44" s="219"/>
      <c r="M44" s="214"/>
      <c r="N44" s="219"/>
      <c r="O44" s="219"/>
      <c r="P44" s="219"/>
      <c r="Q44" s="219"/>
      <c r="R44" s="219"/>
      <c r="S44" s="219"/>
      <c r="T44" s="219"/>
    </row>
    <row r="45" spans="1:20" s="213" customFormat="1" ht="28.8" x14ac:dyDescent="0.3">
      <c r="A45" s="109" t="str">
        <f>IF(B45="","",B45&amp;"_"&amp;COUNTIF($B$8:$B45,B45))</f>
        <v/>
      </c>
      <c r="B45" s="109" t="str">
        <f t="shared" si="0"/>
        <v/>
      </c>
      <c r="C45" s="175">
        <f>IF(D45="","",ROWS($E$8:E45))</f>
        <v>38</v>
      </c>
      <c r="D45" s="162" t="s">
        <v>58</v>
      </c>
      <c r="E45" s="162" t="s">
        <v>78</v>
      </c>
      <c r="F45" s="163" t="s">
        <v>339</v>
      </c>
      <c r="G45" s="235">
        <f>IFERROR(VLOOKUP($F45,VENDOR_DATA,COLUMNS($E$6:F$6),0),"")</f>
        <v>1234567891</v>
      </c>
      <c r="H45" s="249" t="str">
        <f>IFERROR(VLOOKUP($F45,VENDOR_DATA,COLUMNS($E$6:G$6),0),"")</f>
        <v>1234571</v>
      </c>
      <c r="I45" s="235" t="str">
        <f>IFERROR(VLOOKUP($F45,VENDOR_DATA,COLUMNS($E$6:H$6),0),"")</f>
        <v>AAAA0001115</v>
      </c>
      <c r="J45" s="216"/>
      <c r="K45" s="219">
        <v>103</v>
      </c>
      <c r="L45" s="219"/>
      <c r="M45" s="214"/>
      <c r="N45" s="219">
        <v>11</v>
      </c>
      <c r="O45" s="219"/>
      <c r="P45" s="219">
        <v>11</v>
      </c>
      <c r="Q45" s="231">
        <v>44937</v>
      </c>
      <c r="R45" s="219">
        <v>317262</v>
      </c>
      <c r="S45" s="219"/>
      <c r="T45" s="219"/>
    </row>
    <row r="46" spans="1:20" s="213" customFormat="1" ht="28.8" x14ac:dyDescent="0.3">
      <c r="A46" s="109" t="str">
        <f>IF(B46="","",B46&amp;"_"&amp;COUNTIF($B$8:$B46,B46))</f>
        <v/>
      </c>
      <c r="B46" s="109" t="str">
        <f t="shared" si="0"/>
        <v/>
      </c>
      <c r="C46" s="175">
        <f>IF(D46="","",ROWS($E$8:E46))</f>
        <v>39</v>
      </c>
      <c r="D46" s="162" t="s">
        <v>43</v>
      </c>
      <c r="E46" s="162" t="s">
        <v>76</v>
      </c>
      <c r="F46" s="163" t="s">
        <v>337</v>
      </c>
      <c r="G46" s="235">
        <f>IFERROR(VLOOKUP($F46,VENDOR_DATA,COLUMNS($E$6:F$6),0),"")</f>
        <v>1234567891</v>
      </c>
      <c r="H46" s="249" t="str">
        <f>IFERROR(VLOOKUP($F46,VENDOR_DATA,COLUMNS($E$6:G$6),0),"")</f>
        <v>1234569</v>
      </c>
      <c r="I46" s="235" t="str">
        <f>IFERROR(VLOOKUP($F46,VENDOR_DATA,COLUMNS($E$6:H$6),0),"")</f>
        <v>AAAA0001113</v>
      </c>
      <c r="J46" s="216"/>
      <c r="K46" s="219">
        <v>104</v>
      </c>
      <c r="L46" s="219" t="s">
        <v>13</v>
      </c>
      <c r="M46" s="214" t="s">
        <v>18</v>
      </c>
      <c r="N46" s="219"/>
      <c r="O46" s="231">
        <v>44940</v>
      </c>
      <c r="P46" s="219"/>
      <c r="Q46" s="219"/>
      <c r="R46" s="219"/>
      <c r="S46" s="219"/>
      <c r="T46" s="219"/>
    </row>
    <row r="47" spans="1:20" s="213" customFormat="1" ht="28.8" x14ac:dyDescent="0.3">
      <c r="A47" s="109" t="str">
        <f>IF(B47="","",B47&amp;"_"&amp;COUNTIF($B$8:$B47,B47))</f>
        <v/>
      </c>
      <c r="B47" s="109" t="str">
        <f t="shared" si="0"/>
        <v/>
      </c>
      <c r="C47" s="175">
        <f>IF(D47="","",ROWS($E$8:E47))</f>
        <v>40</v>
      </c>
      <c r="D47" s="162" t="s">
        <v>43</v>
      </c>
      <c r="E47" s="162" t="s">
        <v>74</v>
      </c>
      <c r="F47" s="163" t="s">
        <v>337</v>
      </c>
      <c r="G47" s="235">
        <f>IFERROR(VLOOKUP($F47,VENDOR_DATA,COLUMNS($E$6:F$6),0),"")</f>
        <v>1234567891</v>
      </c>
      <c r="H47" s="249" t="str">
        <f>IFERROR(VLOOKUP($F47,VENDOR_DATA,COLUMNS($E$6:G$6),0),"")</f>
        <v>1234569</v>
      </c>
      <c r="I47" s="235" t="str">
        <f>IFERROR(VLOOKUP($F47,VENDOR_DATA,COLUMNS($E$6:H$6),0),"")</f>
        <v>AAAA0001113</v>
      </c>
      <c r="J47" s="216"/>
      <c r="K47" s="219">
        <v>105</v>
      </c>
      <c r="L47" s="219" t="s">
        <v>329</v>
      </c>
      <c r="M47" s="214" t="s">
        <v>18</v>
      </c>
      <c r="N47" s="219"/>
      <c r="O47" s="231">
        <v>44940</v>
      </c>
      <c r="P47" s="219"/>
      <c r="Q47" s="219"/>
      <c r="R47" s="219"/>
      <c r="S47" s="219"/>
      <c r="T47" s="219"/>
    </row>
    <row r="48" spans="1:20" s="213" customFormat="1" ht="28.8" x14ac:dyDescent="0.3">
      <c r="A48" s="109" t="str">
        <f>IF(B48="","",B48&amp;"_"&amp;COUNTIF($B$8:$B48,B48))</f>
        <v/>
      </c>
      <c r="B48" s="109" t="str">
        <f t="shared" si="0"/>
        <v/>
      </c>
      <c r="C48" s="175">
        <f>IF(D48="","",ROWS($E$8:E48))</f>
        <v>41</v>
      </c>
      <c r="D48" s="162" t="s">
        <v>43</v>
      </c>
      <c r="E48" s="162" t="s">
        <v>72</v>
      </c>
      <c r="F48" s="163" t="s">
        <v>338</v>
      </c>
      <c r="G48" s="235">
        <f>IFERROR(VLOOKUP($F48,VENDOR_DATA,COLUMNS($E$6:F$6),0),"")</f>
        <v>1234567891</v>
      </c>
      <c r="H48" s="249" t="str">
        <f>IFERROR(VLOOKUP($F48,VENDOR_DATA,COLUMNS($E$6:G$6),0),"")</f>
        <v>1234570</v>
      </c>
      <c r="I48" s="235" t="str">
        <f>IFERROR(VLOOKUP($F48,VENDOR_DATA,COLUMNS($E$6:H$6),0),"")</f>
        <v>AAAA0001114</v>
      </c>
      <c r="J48" s="216"/>
      <c r="K48" s="219">
        <v>106</v>
      </c>
      <c r="L48" s="219" t="s">
        <v>330</v>
      </c>
      <c r="M48" s="214" t="s">
        <v>18</v>
      </c>
      <c r="N48" s="219"/>
      <c r="O48" s="231">
        <v>44940</v>
      </c>
      <c r="P48" s="219"/>
      <c r="Q48" s="219"/>
      <c r="R48" s="219"/>
      <c r="S48" s="219"/>
      <c r="T48" s="219"/>
    </row>
    <row r="49" spans="1:20" s="213" customFormat="1" ht="28.8" x14ac:dyDescent="0.3">
      <c r="A49" s="109" t="str">
        <f>IF(B49="","",B49&amp;"_"&amp;COUNTIF($B$8:$B49,B49))</f>
        <v/>
      </c>
      <c r="B49" s="109" t="str">
        <f t="shared" si="0"/>
        <v/>
      </c>
      <c r="C49" s="175">
        <f>IF(D49="","",ROWS($E$8:E49))</f>
        <v>42</v>
      </c>
      <c r="D49" s="162" t="s">
        <v>43</v>
      </c>
      <c r="E49" s="162" t="s">
        <v>78</v>
      </c>
      <c r="F49" s="163" t="s">
        <v>335</v>
      </c>
      <c r="G49" s="235">
        <f>IFERROR(VLOOKUP($F49,VENDOR_DATA,COLUMNS($E$6:F$6),0),"")</f>
        <v>1234567891</v>
      </c>
      <c r="H49" s="249" t="str">
        <f>IFERROR(VLOOKUP($F49,VENDOR_DATA,COLUMNS($E$6:G$6),0),"")</f>
        <v>1234567</v>
      </c>
      <c r="I49" s="235" t="str">
        <f>IFERROR(VLOOKUP($F49,VENDOR_DATA,COLUMNS($E$6:H$6),0),"")</f>
        <v>AAAA0001111</v>
      </c>
      <c r="J49" s="216"/>
      <c r="K49" s="219">
        <v>107</v>
      </c>
      <c r="L49" s="219" t="s">
        <v>327</v>
      </c>
      <c r="M49" s="214" t="s">
        <v>18</v>
      </c>
      <c r="N49" s="219"/>
      <c r="O49" s="231">
        <v>44940</v>
      </c>
      <c r="P49" s="219"/>
      <c r="Q49" s="219"/>
      <c r="R49" s="219"/>
      <c r="S49" s="219"/>
      <c r="T49" s="219"/>
    </row>
    <row r="50" spans="1:20" s="213" customFormat="1" ht="28.8" x14ac:dyDescent="0.3">
      <c r="A50" s="109" t="str">
        <f>IF(B50="","",B50&amp;"_"&amp;COUNTIF($B$8:$B50,B50))</f>
        <v/>
      </c>
      <c r="B50" s="109" t="str">
        <f t="shared" si="0"/>
        <v/>
      </c>
      <c r="C50" s="175">
        <f>IF(D50="","",ROWS($E$8:E50))</f>
        <v>43</v>
      </c>
      <c r="D50" s="162" t="s">
        <v>43</v>
      </c>
      <c r="E50" s="162" t="s">
        <v>78</v>
      </c>
      <c r="F50" s="163" t="s">
        <v>336</v>
      </c>
      <c r="G50" s="235">
        <f>IFERROR(VLOOKUP($F50,VENDOR_DATA,COLUMNS($E$6:F$6),0),"")</f>
        <v>1234567891</v>
      </c>
      <c r="H50" s="249" t="str">
        <f>IFERROR(VLOOKUP($F50,VENDOR_DATA,COLUMNS($E$6:G$6),0),"")</f>
        <v>1234568</v>
      </c>
      <c r="I50" s="235" t="str">
        <f>IFERROR(VLOOKUP($F50,VENDOR_DATA,COLUMNS($E$6:H$6),0),"")</f>
        <v>AAAA0001112</v>
      </c>
      <c r="J50" s="216"/>
      <c r="K50" s="219">
        <v>108</v>
      </c>
      <c r="L50" s="219" t="s">
        <v>328</v>
      </c>
      <c r="M50" s="214" t="s">
        <v>18</v>
      </c>
      <c r="N50" s="219"/>
      <c r="O50" s="231">
        <v>44940</v>
      </c>
      <c r="P50" s="219"/>
      <c r="Q50" s="219"/>
      <c r="R50" s="219"/>
      <c r="S50" s="219"/>
      <c r="T50" s="219"/>
    </row>
    <row r="51" spans="1:20" s="213" customFormat="1" ht="28.8" x14ac:dyDescent="0.3">
      <c r="A51" s="109" t="str">
        <f>IF(B51="","",B51&amp;"_"&amp;COUNTIF($B$8:$B51,B51))</f>
        <v>GOVT. UPPER PRIMARY SCHOOL KISHANPURA NEW ABADI _1</v>
      </c>
      <c r="B51" s="109" t="str">
        <f t="shared" si="0"/>
        <v xml:space="preserve">GOVT. UPPER PRIMARY SCHOOL KISHANPURA NEW ABADI </v>
      </c>
      <c r="C51" s="175">
        <f>IF(D51="","",ROWS($E$8:E51))</f>
        <v>44</v>
      </c>
      <c r="D51" s="162" t="s">
        <v>43</v>
      </c>
      <c r="E51" s="162" t="s">
        <v>70</v>
      </c>
      <c r="F51" s="163" t="s">
        <v>335</v>
      </c>
      <c r="G51" s="235">
        <f>IFERROR(VLOOKUP($F51,VENDOR_DATA,COLUMNS($E$6:F$6),0),"")</f>
        <v>1234567891</v>
      </c>
      <c r="H51" s="249" t="str">
        <f>IFERROR(VLOOKUP($F51,VENDOR_DATA,COLUMNS($E$6:G$6),0),"")</f>
        <v>1234567</v>
      </c>
      <c r="I51" s="235" t="str">
        <f>IFERROR(VLOOKUP($F51,VENDOR_DATA,COLUMNS($E$6:H$6),0),"")</f>
        <v>AAAA0001111</v>
      </c>
      <c r="J51" s="276"/>
      <c r="K51" s="219">
        <v>109</v>
      </c>
      <c r="L51" s="219" t="s">
        <v>315</v>
      </c>
      <c r="M51" s="214" t="s">
        <v>157</v>
      </c>
      <c r="N51" s="219"/>
      <c r="O51" s="219"/>
      <c r="P51" s="219"/>
      <c r="Q51" s="219"/>
      <c r="R51" s="219"/>
      <c r="S51" s="219"/>
      <c r="T51" s="219"/>
    </row>
    <row r="52" spans="1:20" s="213" customFormat="1" ht="28.8" x14ac:dyDescent="0.3">
      <c r="A52" s="109" t="str">
        <f>IF(B52="","",B52&amp;"_"&amp;COUNTIF($B$8:$B52,B52))</f>
        <v>GOVT. UPPER PRIMARY SCHOOL KISHANPURA NEW ABADI _2</v>
      </c>
      <c r="B52" s="109" t="str">
        <f t="shared" si="0"/>
        <v xml:space="preserve">GOVT. UPPER PRIMARY SCHOOL KISHANPURA NEW ABADI </v>
      </c>
      <c r="C52" s="175">
        <f>IF(D52="","",ROWS($E$8:E52))</f>
        <v>45</v>
      </c>
      <c r="D52" s="162" t="s">
        <v>43</v>
      </c>
      <c r="E52" s="162" t="s">
        <v>70</v>
      </c>
      <c r="F52" s="163" t="s">
        <v>335</v>
      </c>
      <c r="G52" s="235">
        <f>IFERROR(VLOOKUP($F52,VENDOR_DATA,COLUMNS($E$6:F$6),0),"")</f>
        <v>1234567891</v>
      </c>
      <c r="H52" s="249" t="str">
        <f>IFERROR(VLOOKUP($F52,VENDOR_DATA,COLUMNS($E$6:G$6),0),"")</f>
        <v>1234567</v>
      </c>
      <c r="I52" s="235" t="str">
        <f>IFERROR(VLOOKUP($F52,VENDOR_DATA,COLUMNS($E$6:H$6),0),"")</f>
        <v>AAAA0001111</v>
      </c>
      <c r="J52" s="276"/>
      <c r="K52" s="219">
        <v>110</v>
      </c>
      <c r="L52" s="219" t="s">
        <v>316</v>
      </c>
      <c r="M52" s="214" t="s">
        <v>157</v>
      </c>
      <c r="N52" s="219"/>
      <c r="O52" s="219"/>
      <c r="P52" s="219"/>
      <c r="Q52" s="219"/>
      <c r="R52" s="219"/>
      <c r="S52" s="219"/>
      <c r="T52" s="219"/>
    </row>
    <row r="53" spans="1:20" s="213" customFormat="1" ht="28.8" x14ac:dyDescent="0.3">
      <c r="A53" s="109" t="str">
        <f>IF(B53="","",B53&amp;"_"&amp;COUNTIF($B$8:$B53,B53))</f>
        <v>GOVT. UPPER PRIMARY SCHOOL KISHANPURA NEW ABADI _3</v>
      </c>
      <c r="B53" s="109" t="str">
        <f t="shared" si="0"/>
        <v xml:space="preserve">GOVT. UPPER PRIMARY SCHOOL KISHANPURA NEW ABADI </v>
      </c>
      <c r="C53" s="175">
        <f>IF(D53="","",ROWS($E$8:E53))</f>
        <v>46</v>
      </c>
      <c r="D53" s="162" t="s">
        <v>43</v>
      </c>
      <c r="E53" s="162" t="s">
        <v>70</v>
      </c>
      <c r="F53" s="163" t="s">
        <v>338</v>
      </c>
      <c r="G53" s="235">
        <f>IFERROR(VLOOKUP($F53,VENDOR_DATA,COLUMNS($E$6:F$6),0),"")</f>
        <v>1234567891</v>
      </c>
      <c r="H53" s="249" t="str">
        <f>IFERROR(VLOOKUP($F53,VENDOR_DATA,COLUMNS($E$6:G$6),0),"")</f>
        <v>1234570</v>
      </c>
      <c r="I53" s="235" t="str">
        <f>IFERROR(VLOOKUP($F53,VENDOR_DATA,COLUMNS($E$6:H$6),0),"")</f>
        <v>AAAA0001114</v>
      </c>
      <c r="J53" s="276"/>
      <c r="K53" s="219">
        <v>111</v>
      </c>
      <c r="L53" s="219" t="s">
        <v>317</v>
      </c>
      <c r="M53" s="214" t="s">
        <v>157</v>
      </c>
      <c r="N53" s="219"/>
      <c r="O53" s="219"/>
      <c r="P53" s="219"/>
      <c r="Q53" s="219"/>
      <c r="R53" s="219"/>
      <c r="S53" s="219"/>
      <c r="T53" s="219"/>
    </row>
    <row r="54" spans="1:20" s="213" customFormat="1" ht="28.8" x14ac:dyDescent="0.3">
      <c r="A54" s="109" t="str">
        <f>IF(B54="","",B54&amp;"_"&amp;COUNTIF($B$8:$B54,B54))</f>
        <v>GOVT. UPPER PRIMARY SCHOOL KISHANPURA NEW ABADI _4</v>
      </c>
      <c r="B54" s="109" t="str">
        <f t="shared" si="0"/>
        <v xml:space="preserve">GOVT. UPPER PRIMARY SCHOOL KISHANPURA NEW ABADI </v>
      </c>
      <c r="C54" s="175">
        <f>IF(D54="","",ROWS($E$8:E54))</f>
        <v>47</v>
      </c>
      <c r="D54" s="162" t="s">
        <v>43</v>
      </c>
      <c r="E54" s="162" t="s">
        <v>70</v>
      </c>
      <c r="F54" s="163" t="s">
        <v>335</v>
      </c>
      <c r="G54" s="235">
        <f>IFERROR(VLOOKUP($F54,VENDOR_DATA,COLUMNS($E$6:F$6),0),"")</f>
        <v>1234567891</v>
      </c>
      <c r="H54" s="249" t="str">
        <f>IFERROR(VLOOKUP($F54,VENDOR_DATA,COLUMNS($E$6:G$6),0),"")</f>
        <v>1234567</v>
      </c>
      <c r="I54" s="235" t="str">
        <f>IFERROR(VLOOKUP($F54,VENDOR_DATA,COLUMNS($E$6:H$6),0),"")</f>
        <v>AAAA0001111</v>
      </c>
      <c r="J54" s="276"/>
      <c r="K54" s="219">
        <v>112</v>
      </c>
      <c r="L54" s="219" t="s">
        <v>316</v>
      </c>
      <c r="M54" s="214" t="s">
        <v>157</v>
      </c>
      <c r="N54" s="219"/>
      <c r="O54" s="219"/>
      <c r="P54" s="219"/>
      <c r="Q54" s="219"/>
      <c r="R54" s="219"/>
      <c r="S54" s="219"/>
      <c r="T54" s="219"/>
    </row>
    <row r="55" spans="1:20" s="213" customFormat="1" ht="28.8" x14ac:dyDescent="0.3">
      <c r="A55" s="109" t="str">
        <f>IF(B55="","",B55&amp;"_"&amp;COUNTIF($B$8:$B55,B55))</f>
        <v>GOVT. UPPER PRIMARY SCHOOL KISHANPURA NEW ABADI _5</v>
      </c>
      <c r="B55" s="109" t="str">
        <f t="shared" si="0"/>
        <v xml:space="preserve">GOVT. UPPER PRIMARY SCHOOL KISHANPURA NEW ABADI </v>
      </c>
      <c r="C55" s="175">
        <f>IF(D55="","",ROWS($E$8:E55))</f>
        <v>48</v>
      </c>
      <c r="D55" s="162" t="s">
        <v>43</v>
      </c>
      <c r="E55" s="162" t="s">
        <v>70</v>
      </c>
      <c r="F55" s="163" t="s">
        <v>338</v>
      </c>
      <c r="G55" s="235">
        <f>IFERROR(VLOOKUP($F55,VENDOR_DATA,COLUMNS($E$6:F$6),0),"")</f>
        <v>1234567891</v>
      </c>
      <c r="H55" s="249" t="str">
        <f>IFERROR(VLOOKUP($F55,VENDOR_DATA,COLUMNS($E$6:G$6),0),"")</f>
        <v>1234570</v>
      </c>
      <c r="I55" s="235" t="str">
        <f>IFERROR(VLOOKUP($F55,VENDOR_DATA,COLUMNS($E$6:H$6),0),"")</f>
        <v>AAAA0001114</v>
      </c>
      <c r="J55" s="216"/>
      <c r="K55" s="219">
        <v>113</v>
      </c>
      <c r="L55" s="219" t="s">
        <v>318</v>
      </c>
      <c r="M55" s="214" t="s">
        <v>157</v>
      </c>
      <c r="N55" s="219"/>
      <c r="O55" s="219"/>
      <c r="P55" s="219"/>
      <c r="Q55" s="219"/>
      <c r="R55" s="219"/>
      <c r="S55" s="219"/>
      <c r="T55" s="219"/>
    </row>
    <row r="56" spans="1:20" s="213" customFormat="1" ht="28.8" x14ac:dyDescent="0.3">
      <c r="A56" s="109" t="str">
        <f>IF(B56="","",B56&amp;"_"&amp;COUNTIF($B$8:$B56,B56))</f>
        <v>GOVT. UPPER PRIMARY SCHOOL KISHANPURA NEW ABADI _6</v>
      </c>
      <c r="B56" s="109" t="str">
        <f t="shared" si="0"/>
        <v xml:space="preserve">GOVT. UPPER PRIMARY SCHOOL KISHANPURA NEW ABADI </v>
      </c>
      <c r="C56" s="175">
        <f>IF(D56="","",ROWS($E$8:E56))</f>
        <v>49</v>
      </c>
      <c r="D56" s="162" t="s">
        <v>43</v>
      </c>
      <c r="E56" s="162" t="s">
        <v>70</v>
      </c>
      <c r="F56" s="163" t="s">
        <v>335</v>
      </c>
      <c r="G56" s="235">
        <f>IFERROR(VLOOKUP($F56,VENDOR_DATA,COLUMNS($E$6:F$6),0),"")</f>
        <v>1234567891</v>
      </c>
      <c r="H56" s="249" t="str">
        <f>IFERROR(VLOOKUP($F56,VENDOR_DATA,COLUMNS($E$6:G$6),0),"")</f>
        <v>1234567</v>
      </c>
      <c r="I56" s="235" t="str">
        <f>IFERROR(VLOOKUP($F56,VENDOR_DATA,COLUMNS($E$6:H$6),0),"")</f>
        <v>AAAA0001111</v>
      </c>
      <c r="J56" s="216"/>
      <c r="K56" s="219">
        <v>114</v>
      </c>
      <c r="L56" s="219" t="s">
        <v>319</v>
      </c>
      <c r="M56" s="214" t="s">
        <v>157</v>
      </c>
      <c r="N56" s="219"/>
      <c r="O56" s="219"/>
      <c r="P56" s="219"/>
      <c r="Q56" s="219"/>
      <c r="R56" s="219"/>
      <c r="S56" s="219"/>
      <c r="T56" s="219"/>
    </row>
    <row r="57" spans="1:20" s="213" customFormat="1" ht="28.8" x14ac:dyDescent="0.3">
      <c r="A57" s="109" t="str">
        <f>IF(B57="","",B57&amp;"_"&amp;COUNTIF($B$8:$B57,B57))</f>
        <v>GOVT. UPPER PRIMARY SCHOOL KISHANPURA NEW ABADI _7</v>
      </c>
      <c r="B57" s="109" t="str">
        <f t="shared" si="0"/>
        <v xml:space="preserve">GOVT. UPPER PRIMARY SCHOOL KISHANPURA NEW ABADI </v>
      </c>
      <c r="C57" s="175">
        <f>IF(D57="","",ROWS($E$8:E57))</f>
        <v>50</v>
      </c>
      <c r="D57" s="162" t="s">
        <v>43</v>
      </c>
      <c r="E57" s="162" t="s">
        <v>70</v>
      </c>
      <c r="F57" s="163" t="s">
        <v>338</v>
      </c>
      <c r="G57" s="235">
        <f>IFERROR(VLOOKUP($F57,VENDOR_DATA,COLUMNS($E$6:F$6),0),"")</f>
        <v>1234567891</v>
      </c>
      <c r="H57" s="249" t="str">
        <f>IFERROR(VLOOKUP($F57,VENDOR_DATA,COLUMNS($E$6:G$6),0),"")</f>
        <v>1234570</v>
      </c>
      <c r="I57" s="235" t="str">
        <f>IFERROR(VLOOKUP($F57,VENDOR_DATA,COLUMNS($E$6:H$6),0),"")</f>
        <v>AAAA0001114</v>
      </c>
      <c r="J57" s="276"/>
      <c r="K57" s="219">
        <v>115</v>
      </c>
      <c r="L57" s="219" t="s">
        <v>320</v>
      </c>
      <c r="M57" s="214" t="s">
        <v>157</v>
      </c>
      <c r="N57" s="219"/>
      <c r="O57" s="219"/>
      <c r="P57" s="219"/>
      <c r="Q57" s="219"/>
      <c r="R57" s="219"/>
      <c r="S57" s="219"/>
      <c r="T57" s="219"/>
    </row>
    <row r="58" spans="1:20" s="213" customFormat="1" ht="28.8" x14ac:dyDescent="0.3">
      <c r="A58" s="109" t="str">
        <f>IF(B58="","",B58&amp;"_"&amp;COUNTIF($B$8:$B58,B58))</f>
        <v>GOVT. UPPER PRIMARY SCHOOL KISHANPURA NEW ABADI _8</v>
      </c>
      <c r="B58" s="109" t="str">
        <f t="shared" si="0"/>
        <v xml:space="preserve">GOVT. UPPER PRIMARY SCHOOL KISHANPURA NEW ABADI </v>
      </c>
      <c r="C58" s="175">
        <f>IF(D58="","",ROWS($E$8:E58))</f>
        <v>51</v>
      </c>
      <c r="D58" s="162" t="s">
        <v>43</v>
      </c>
      <c r="E58" s="162" t="s">
        <v>70</v>
      </c>
      <c r="F58" s="163" t="s">
        <v>335</v>
      </c>
      <c r="G58" s="235">
        <f>IFERROR(VLOOKUP($F58,VENDOR_DATA,COLUMNS($E$6:F$6),0),"")</f>
        <v>1234567891</v>
      </c>
      <c r="H58" s="249" t="str">
        <f>IFERROR(VLOOKUP($F58,VENDOR_DATA,COLUMNS($E$6:G$6),0),"")</f>
        <v>1234567</v>
      </c>
      <c r="I58" s="235" t="str">
        <f>IFERROR(VLOOKUP($F58,VENDOR_DATA,COLUMNS($E$6:H$6),0),"")</f>
        <v>AAAA0001111</v>
      </c>
      <c r="J58" s="216"/>
      <c r="K58" s="219">
        <v>116</v>
      </c>
      <c r="L58" s="219" t="s">
        <v>319</v>
      </c>
      <c r="M58" s="214" t="s">
        <v>157</v>
      </c>
      <c r="N58" s="219">
        <v>51</v>
      </c>
      <c r="O58" s="219"/>
      <c r="P58" s="219"/>
      <c r="Q58" s="219"/>
      <c r="R58" s="219"/>
      <c r="S58" s="219"/>
      <c r="T58" s="219"/>
    </row>
    <row r="59" spans="1:20" s="213" customFormat="1" ht="28.8" x14ac:dyDescent="0.3">
      <c r="A59" s="109" t="str">
        <f>IF(B59="","",B59&amp;"_"&amp;COUNTIF($B$8:$B59,B59))</f>
        <v>GOVT. UPPER PRIMARY SCHOOL KISHANPURA NEW ABADI _9</v>
      </c>
      <c r="B59" s="109" t="str">
        <f t="shared" si="0"/>
        <v xml:space="preserve">GOVT. UPPER PRIMARY SCHOOL KISHANPURA NEW ABADI </v>
      </c>
      <c r="C59" s="175">
        <f>IF(D59="","",ROWS($E$8:E59))</f>
        <v>52</v>
      </c>
      <c r="D59" s="162" t="s">
        <v>43</v>
      </c>
      <c r="E59" s="162" t="s">
        <v>70</v>
      </c>
      <c r="F59" s="163" t="s">
        <v>338</v>
      </c>
      <c r="G59" s="235">
        <f>IFERROR(VLOOKUP($F59,VENDOR_DATA,COLUMNS($E$6:F$6),0),"")</f>
        <v>1234567891</v>
      </c>
      <c r="H59" s="249" t="str">
        <f>IFERROR(VLOOKUP($F59,VENDOR_DATA,COLUMNS($E$6:G$6),0),"")</f>
        <v>1234570</v>
      </c>
      <c r="I59" s="235" t="str">
        <f>IFERROR(VLOOKUP($F59,VENDOR_DATA,COLUMNS($E$6:H$6),0),"")</f>
        <v>AAAA0001114</v>
      </c>
      <c r="J59" s="276"/>
      <c r="K59" s="219">
        <v>117</v>
      </c>
      <c r="L59" s="219" t="s">
        <v>316</v>
      </c>
      <c r="M59" s="214" t="s">
        <v>157</v>
      </c>
      <c r="N59" s="219">
        <v>52</v>
      </c>
      <c r="O59" s="219"/>
      <c r="P59" s="219"/>
      <c r="Q59" s="219"/>
      <c r="R59" s="219"/>
      <c r="S59" s="219"/>
      <c r="T59" s="219"/>
    </row>
    <row r="60" spans="1:20" s="213" customFormat="1" ht="28.8" x14ac:dyDescent="0.3">
      <c r="A60" s="109" t="str">
        <f>IF(B60="","",B60&amp;"_"&amp;COUNTIF($B$8:$B60,B60))</f>
        <v>GOVT. UPPER PRIMARY SCHOOL KISHANPURA NEW ABADI _10</v>
      </c>
      <c r="B60" s="109" t="str">
        <f t="shared" si="0"/>
        <v xml:space="preserve">GOVT. UPPER PRIMARY SCHOOL KISHANPURA NEW ABADI </v>
      </c>
      <c r="C60" s="175">
        <f>IF(D60="","",ROWS($E$8:E60))</f>
        <v>53</v>
      </c>
      <c r="D60" s="162" t="s">
        <v>43</v>
      </c>
      <c r="E60" s="162" t="s">
        <v>70</v>
      </c>
      <c r="F60" s="163" t="s">
        <v>335</v>
      </c>
      <c r="G60" s="235">
        <f>IFERROR(VLOOKUP($F60,VENDOR_DATA,COLUMNS($E$6:F$6),0),"")</f>
        <v>1234567891</v>
      </c>
      <c r="H60" s="249" t="str">
        <f>IFERROR(VLOOKUP($F60,VENDOR_DATA,COLUMNS($E$6:G$6),0),"")</f>
        <v>1234567</v>
      </c>
      <c r="I60" s="235" t="str">
        <f>IFERROR(VLOOKUP($F60,VENDOR_DATA,COLUMNS($E$6:H$6),0),"")</f>
        <v>AAAA0001111</v>
      </c>
      <c r="J60" s="276"/>
      <c r="K60" s="219">
        <v>118</v>
      </c>
      <c r="L60" s="219" t="s">
        <v>320</v>
      </c>
      <c r="M60" s="214" t="s">
        <v>157</v>
      </c>
      <c r="N60" s="219">
        <v>53</v>
      </c>
      <c r="O60" s="219"/>
      <c r="P60" s="219"/>
      <c r="Q60" s="219"/>
      <c r="R60" s="219"/>
      <c r="S60" s="219"/>
      <c r="T60" s="219"/>
    </row>
    <row r="61" spans="1:20" s="213" customFormat="1" ht="28.8" x14ac:dyDescent="0.3">
      <c r="A61" s="109" t="str">
        <f>IF(B61="","",B61&amp;"_"&amp;COUNTIF($B$8:$B61,B61))</f>
        <v>GOVT. UPPER PRIMARY SCHOOL KISHANPURA NEW ABADI _11</v>
      </c>
      <c r="B61" s="109" t="str">
        <f t="shared" si="0"/>
        <v xml:space="preserve">GOVT. UPPER PRIMARY SCHOOL KISHANPURA NEW ABADI </v>
      </c>
      <c r="C61" s="175">
        <f>IF(D61="","",ROWS($E$8:E61))</f>
        <v>54</v>
      </c>
      <c r="D61" s="162" t="s">
        <v>43</v>
      </c>
      <c r="E61" s="162" t="s">
        <v>70</v>
      </c>
      <c r="F61" s="163" t="s">
        <v>338</v>
      </c>
      <c r="G61" s="235">
        <f>IFERROR(VLOOKUP($F61,VENDOR_DATA,COLUMNS($E$6:F$6),0),"")</f>
        <v>1234567891</v>
      </c>
      <c r="H61" s="249" t="str">
        <f>IFERROR(VLOOKUP($F61,VENDOR_DATA,COLUMNS($E$6:G$6),0),"")</f>
        <v>1234570</v>
      </c>
      <c r="I61" s="235" t="str">
        <f>IFERROR(VLOOKUP($F61,VENDOR_DATA,COLUMNS($E$6:H$6),0),"")</f>
        <v>AAAA0001114</v>
      </c>
      <c r="J61" s="216"/>
      <c r="K61" s="219">
        <v>119</v>
      </c>
      <c r="L61" s="277" t="s">
        <v>322</v>
      </c>
      <c r="M61" s="214" t="s">
        <v>157</v>
      </c>
      <c r="N61" s="219">
        <v>54</v>
      </c>
      <c r="O61" s="219"/>
      <c r="P61" s="219"/>
      <c r="Q61" s="219"/>
      <c r="R61" s="219"/>
      <c r="S61" s="219"/>
      <c r="T61" s="219"/>
    </row>
    <row r="62" spans="1:20" s="213" customFormat="1" ht="28.8" x14ac:dyDescent="0.3">
      <c r="A62" s="109" t="str">
        <f>IF(B62="","",B62&amp;"_"&amp;COUNTIF($B$8:$B62,B62))</f>
        <v>GOVT. UPPER PRIMARY SCHOOL KISHANPURA NEW ABADI _12</v>
      </c>
      <c r="B62" s="109" t="str">
        <f t="shared" si="0"/>
        <v xml:space="preserve">GOVT. UPPER PRIMARY SCHOOL KISHANPURA NEW ABADI </v>
      </c>
      <c r="C62" s="175">
        <f>IF(D62="","",ROWS($E$8:E62))</f>
        <v>55</v>
      </c>
      <c r="D62" s="162" t="s">
        <v>43</v>
      </c>
      <c r="E62" s="162" t="s">
        <v>70</v>
      </c>
      <c r="F62" s="163" t="s">
        <v>338</v>
      </c>
      <c r="G62" s="235">
        <f>IFERROR(VLOOKUP($F62,VENDOR_DATA,COLUMNS($E$6:F$6),0),"")</f>
        <v>1234567891</v>
      </c>
      <c r="H62" s="249" t="str">
        <f>IFERROR(VLOOKUP($F62,VENDOR_DATA,COLUMNS($E$6:G$6),0),"")</f>
        <v>1234570</v>
      </c>
      <c r="I62" s="235" t="str">
        <f>IFERROR(VLOOKUP($F62,VENDOR_DATA,COLUMNS($E$6:H$6),0),"")</f>
        <v>AAAA0001114</v>
      </c>
      <c r="J62" s="216"/>
      <c r="K62" s="219">
        <v>120</v>
      </c>
      <c r="L62" s="219" t="s">
        <v>322</v>
      </c>
      <c r="M62" s="214" t="s">
        <v>157</v>
      </c>
      <c r="N62" s="219">
        <v>55</v>
      </c>
      <c r="O62" s="219"/>
      <c r="P62" s="219"/>
      <c r="Q62" s="219"/>
      <c r="R62" s="219"/>
      <c r="S62" s="219"/>
      <c r="T62" s="219"/>
    </row>
    <row r="63" spans="1:20" s="213" customFormat="1" ht="28.8" x14ac:dyDescent="0.3">
      <c r="A63" s="109" t="str">
        <f>IF(B63="","",B63&amp;"_"&amp;COUNTIF($B$8:$B63,B63))</f>
        <v>GOVT. UPPER PRIMARY SCHOOL KISHANPURA NEW ABADI _13</v>
      </c>
      <c r="B63" s="109" t="str">
        <f t="shared" si="0"/>
        <v xml:space="preserve">GOVT. UPPER PRIMARY SCHOOL KISHANPURA NEW ABADI </v>
      </c>
      <c r="C63" s="175">
        <f>IF(D63="","",ROWS($E$8:E63))</f>
        <v>56</v>
      </c>
      <c r="D63" s="162" t="s">
        <v>43</v>
      </c>
      <c r="E63" s="162" t="s">
        <v>70</v>
      </c>
      <c r="F63" s="163" t="s">
        <v>338</v>
      </c>
      <c r="G63" s="235">
        <f>IFERROR(VLOOKUP($F63,VENDOR_DATA,COLUMNS($E$6:F$6),0),"")</f>
        <v>1234567891</v>
      </c>
      <c r="H63" s="249" t="str">
        <f>IFERROR(VLOOKUP($F63,VENDOR_DATA,COLUMNS($E$6:G$6),0),"")</f>
        <v>1234570</v>
      </c>
      <c r="I63" s="235" t="str">
        <f>IFERROR(VLOOKUP($F63,VENDOR_DATA,COLUMNS($E$6:H$6),0),"")</f>
        <v>AAAA0001114</v>
      </c>
      <c r="J63" s="216"/>
      <c r="K63" s="219">
        <v>121</v>
      </c>
      <c r="L63" s="219" t="s">
        <v>322</v>
      </c>
      <c r="M63" s="214" t="s">
        <v>157</v>
      </c>
      <c r="N63" s="219">
        <v>56</v>
      </c>
      <c r="O63" s="219"/>
      <c r="P63" s="219"/>
      <c r="Q63" s="219"/>
      <c r="R63" s="219"/>
      <c r="S63" s="219"/>
      <c r="T63" s="219"/>
    </row>
    <row r="64" spans="1:20" s="213" customFormat="1" ht="28.8" x14ac:dyDescent="0.3">
      <c r="A64" s="109" t="str">
        <f>IF(B64="","",B64&amp;"_"&amp;COUNTIF($B$8:$B64,B64))</f>
        <v>GOVT. UPPER PRIMARY SCHOOL KISHANPURA NEW ABADI _14</v>
      </c>
      <c r="B64" s="109" t="str">
        <f t="shared" si="0"/>
        <v xml:space="preserve">GOVT. UPPER PRIMARY SCHOOL KISHANPURA NEW ABADI </v>
      </c>
      <c r="C64" s="175">
        <f>IF(D64="","",ROWS($E$8:E64))</f>
        <v>57</v>
      </c>
      <c r="D64" s="162" t="s">
        <v>43</v>
      </c>
      <c r="E64" s="162" t="s">
        <v>70</v>
      </c>
      <c r="F64" s="163" t="s">
        <v>338</v>
      </c>
      <c r="G64" s="235">
        <f>IFERROR(VLOOKUP($F64,VENDOR_DATA,COLUMNS($E$6:F$6),0),"")</f>
        <v>1234567891</v>
      </c>
      <c r="H64" s="249" t="str">
        <f>IFERROR(VLOOKUP($F64,VENDOR_DATA,COLUMNS($E$6:G$6),0),"")</f>
        <v>1234570</v>
      </c>
      <c r="I64" s="235" t="str">
        <f>IFERROR(VLOOKUP($F64,VENDOR_DATA,COLUMNS($E$6:H$6),0),"")</f>
        <v>AAAA0001114</v>
      </c>
      <c r="J64" s="216"/>
      <c r="K64" s="219">
        <v>122</v>
      </c>
      <c r="L64" s="219" t="s">
        <v>322</v>
      </c>
      <c r="M64" s="214" t="s">
        <v>157</v>
      </c>
      <c r="N64" s="219">
        <v>57</v>
      </c>
      <c r="O64" s="219"/>
      <c r="P64" s="219"/>
      <c r="Q64" s="219"/>
      <c r="R64" s="219"/>
      <c r="S64" s="219"/>
      <c r="T64" s="219"/>
    </row>
    <row r="65" spans="1:20" s="213" customFormat="1" ht="28.8" x14ac:dyDescent="0.3">
      <c r="A65" s="109" t="str">
        <f>IF(B65="","",B65&amp;"_"&amp;COUNTIF($B$8:$B65,B65))</f>
        <v>GOVT. UPPER PRIMARY SCHOOL KISHANPURA NEW ABADI _15</v>
      </c>
      <c r="B65" s="109" t="str">
        <f t="shared" si="0"/>
        <v xml:space="preserve">GOVT. UPPER PRIMARY SCHOOL KISHANPURA NEW ABADI </v>
      </c>
      <c r="C65" s="175">
        <f>IF(D65="","",ROWS($E$8:E65))</f>
        <v>58</v>
      </c>
      <c r="D65" s="162" t="s">
        <v>43</v>
      </c>
      <c r="E65" s="162" t="s">
        <v>70</v>
      </c>
      <c r="F65" s="163" t="s">
        <v>335</v>
      </c>
      <c r="G65" s="235">
        <f>IFERROR(VLOOKUP($F65,VENDOR_DATA,COLUMNS($E$6:F$6),0),"")</f>
        <v>1234567891</v>
      </c>
      <c r="H65" s="249" t="str">
        <f>IFERROR(VLOOKUP($F65,VENDOR_DATA,COLUMNS($E$6:G$6),0),"")</f>
        <v>1234567</v>
      </c>
      <c r="I65" s="235" t="str">
        <f>IFERROR(VLOOKUP($F65,VENDOR_DATA,COLUMNS($E$6:H$6),0),"")</f>
        <v>AAAA0001111</v>
      </c>
      <c r="J65" s="216"/>
      <c r="K65" s="219">
        <v>123</v>
      </c>
      <c r="L65" s="219" t="s">
        <v>321</v>
      </c>
      <c r="M65" s="214" t="s">
        <v>157</v>
      </c>
      <c r="N65" s="219">
        <v>58</v>
      </c>
      <c r="O65" s="219"/>
      <c r="P65" s="219"/>
      <c r="Q65" s="219"/>
      <c r="R65" s="219"/>
      <c r="S65" s="219"/>
      <c r="T65" s="219"/>
    </row>
    <row r="66" spans="1:20" s="213" customFormat="1" ht="28.8" x14ac:dyDescent="0.3">
      <c r="A66" s="109" t="str">
        <f>IF(B66="","",B66&amp;"_"&amp;COUNTIF($B$8:$B66,B66))</f>
        <v>GOVT. UPPER PRIMARY SCHOOL KISHANPURA NEW ABADI _16</v>
      </c>
      <c r="B66" s="109" t="str">
        <f t="shared" si="0"/>
        <v xml:space="preserve">GOVT. UPPER PRIMARY SCHOOL KISHANPURA NEW ABADI </v>
      </c>
      <c r="C66" s="175">
        <f>IF(D66="","",ROWS($E$8:E66))</f>
        <v>59</v>
      </c>
      <c r="D66" s="162" t="s">
        <v>43</v>
      </c>
      <c r="E66" s="162" t="s">
        <v>70</v>
      </c>
      <c r="F66" s="163" t="s">
        <v>337</v>
      </c>
      <c r="G66" s="235">
        <f>IFERROR(VLOOKUP($F66,VENDOR_DATA,COLUMNS($E$6:F$6),0),"")</f>
        <v>1234567891</v>
      </c>
      <c r="H66" s="249" t="str">
        <f>IFERROR(VLOOKUP($F66,VENDOR_DATA,COLUMNS($E$6:G$6),0),"")</f>
        <v>1234569</v>
      </c>
      <c r="I66" s="235" t="str">
        <f>IFERROR(VLOOKUP($F66,VENDOR_DATA,COLUMNS($E$6:H$6),0),"")</f>
        <v>AAAA0001113</v>
      </c>
      <c r="J66" s="216"/>
      <c r="K66" s="219">
        <v>124</v>
      </c>
      <c r="L66" s="219" t="s">
        <v>321</v>
      </c>
      <c r="M66" s="214" t="s">
        <v>157</v>
      </c>
      <c r="N66" s="219">
        <v>59</v>
      </c>
      <c r="O66" s="219"/>
      <c r="P66" s="219"/>
      <c r="Q66" s="219"/>
      <c r="R66" s="219"/>
      <c r="S66" s="219"/>
      <c r="T66" s="219"/>
    </row>
    <row r="67" spans="1:20" s="213" customFormat="1" ht="28.8" x14ac:dyDescent="0.3">
      <c r="A67" s="109" t="str">
        <f>IF(B67="","",B67&amp;"_"&amp;COUNTIF($B$8:$B67,B67))</f>
        <v>GOVT. UPPER PRIMARY SCHOOL KISHANPURA NEW ABADI _17</v>
      </c>
      <c r="B67" s="109" t="str">
        <f t="shared" si="0"/>
        <v xml:space="preserve">GOVT. UPPER PRIMARY SCHOOL KISHANPURA NEW ABADI </v>
      </c>
      <c r="C67" s="175">
        <f>IF(D67="","",ROWS($E$8:E67))</f>
        <v>60</v>
      </c>
      <c r="D67" s="162" t="s">
        <v>43</v>
      </c>
      <c r="E67" s="162" t="s">
        <v>70</v>
      </c>
      <c r="F67" s="163" t="s">
        <v>335</v>
      </c>
      <c r="G67" s="235">
        <f>IFERROR(VLOOKUP($F67,VENDOR_DATA,COLUMNS($E$6:F$6),0),"")</f>
        <v>1234567891</v>
      </c>
      <c r="H67" s="249" t="str">
        <f>IFERROR(VLOOKUP($F67,VENDOR_DATA,COLUMNS($E$6:G$6),0),"")</f>
        <v>1234567</v>
      </c>
      <c r="I67" s="235" t="str">
        <f>IFERROR(VLOOKUP($F67,VENDOR_DATA,COLUMNS($E$6:H$6),0),"")</f>
        <v>AAAA0001111</v>
      </c>
      <c r="J67" s="216"/>
      <c r="K67" s="219">
        <v>125</v>
      </c>
      <c r="L67" s="219" t="s">
        <v>321</v>
      </c>
      <c r="M67" s="214" t="s">
        <v>157</v>
      </c>
      <c r="N67" s="219">
        <v>60</v>
      </c>
      <c r="O67" s="219"/>
      <c r="P67" s="219"/>
      <c r="Q67" s="219"/>
      <c r="R67" s="219"/>
      <c r="S67" s="219"/>
      <c r="T67" s="219"/>
    </row>
    <row r="68" spans="1:20" s="213" customFormat="1" ht="28.8" x14ac:dyDescent="0.3">
      <c r="A68" s="109" t="str">
        <f>IF(B68="","",B68&amp;"_"&amp;COUNTIF($B$8:$B68,B68))</f>
        <v>GOVT. UPPER PRIMARY SCHOOL KISHANPURA NEW ABADI _18</v>
      </c>
      <c r="B68" s="109" t="str">
        <f t="shared" si="0"/>
        <v xml:space="preserve">GOVT. UPPER PRIMARY SCHOOL KISHANPURA NEW ABADI </v>
      </c>
      <c r="C68" s="175">
        <f>IF(D68="","",ROWS($E$8:E68))</f>
        <v>61</v>
      </c>
      <c r="D68" s="162" t="s">
        <v>43</v>
      </c>
      <c r="E68" s="162" t="s">
        <v>70</v>
      </c>
      <c r="F68" s="163" t="s">
        <v>338</v>
      </c>
      <c r="G68" s="235">
        <f>IFERROR(VLOOKUP($F68,VENDOR_DATA,COLUMNS($E$6:F$6),0),"")</f>
        <v>1234567891</v>
      </c>
      <c r="H68" s="249" t="str">
        <f>IFERROR(VLOOKUP($F68,VENDOR_DATA,COLUMNS($E$6:G$6),0),"")</f>
        <v>1234570</v>
      </c>
      <c r="I68" s="235" t="str">
        <f>IFERROR(VLOOKUP($F68,VENDOR_DATA,COLUMNS($E$6:H$6),0),"")</f>
        <v>AAAA0001114</v>
      </c>
      <c r="J68" s="216"/>
      <c r="K68" s="219">
        <v>126</v>
      </c>
      <c r="L68" s="219" t="s">
        <v>323</v>
      </c>
      <c r="M68" s="214" t="s">
        <v>157</v>
      </c>
      <c r="N68" s="219">
        <v>61</v>
      </c>
      <c r="O68" s="219"/>
      <c r="P68" s="219"/>
      <c r="Q68" s="219"/>
      <c r="R68" s="219"/>
      <c r="S68" s="219"/>
      <c r="T68" s="219"/>
    </row>
    <row r="69" spans="1:20" s="213" customFormat="1" ht="28.8" x14ac:dyDescent="0.3">
      <c r="A69" s="109" t="str">
        <f>IF(B69="","",B69&amp;"_"&amp;COUNTIF($B$8:$B69,B69))</f>
        <v>GOVT. UPPER PRIMARY SCHOOL KISHANPURA NEW ABADI _19</v>
      </c>
      <c r="B69" s="109" t="str">
        <f t="shared" si="0"/>
        <v xml:space="preserve">GOVT. UPPER PRIMARY SCHOOL KISHANPURA NEW ABADI </v>
      </c>
      <c r="C69" s="175">
        <f>IF(D69="","",ROWS($E$8:E69))</f>
        <v>62</v>
      </c>
      <c r="D69" s="162" t="s">
        <v>43</v>
      </c>
      <c r="E69" s="162" t="s">
        <v>70</v>
      </c>
      <c r="F69" s="163" t="s">
        <v>335</v>
      </c>
      <c r="G69" s="235">
        <f>IFERROR(VLOOKUP($F69,VENDOR_DATA,COLUMNS($E$6:F$6),0),"")</f>
        <v>1234567891</v>
      </c>
      <c r="H69" s="249" t="str">
        <f>IFERROR(VLOOKUP($F69,VENDOR_DATA,COLUMNS($E$6:G$6),0),"")</f>
        <v>1234567</v>
      </c>
      <c r="I69" s="235" t="str">
        <f>IFERROR(VLOOKUP($F69,VENDOR_DATA,COLUMNS($E$6:H$6),0),"")</f>
        <v>AAAA0001111</v>
      </c>
      <c r="J69" s="216"/>
      <c r="K69" s="219">
        <v>127</v>
      </c>
      <c r="L69" s="219" t="s">
        <v>324</v>
      </c>
      <c r="M69" s="214" t="s">
        <v>157</v>
      </c>
      <c r="N69" s="219">
        <v>62</v>
      </c>
      <c r="O69" s="219"/>
      <c r="P69" s="219"/>
      <c r="Q69" s="219"/>
      <c r="R69" s="219"/>
      <c r="S69" s="219"/>
      <c r="T69" s="219"/>
    </row>
    <row r="70" spans="1:20" s="213" customFormat="1" ht="28.8" x14ac:dyDescent="0.3">
      <c r="A70" s="109" t="str">
        <f>IF(B70="","",B70&amp;"_"&amp;COUNTIF($B$8:$B70,B70))</f>
        <v>GOVT. UPPER PRIMARY SCHOOL KISHANPURA NEW ABADI _20</v>
      </c>
      <c r="B70" s="109" t="str">
        <f t="shared" si="0"/>
        <v xml:space="preserve">GOVT. UPPER PRIMARY SCHOOL KISHANPURA NEW ABADI </v>
      </c>
      <c r="C70" s="175">
        <f>IF(D70="","",ROWS($E$8:E70))</f>
        <v>63</v>
      </c>
      <c r="D70" s="162" t="s">
        <v>43</v>
      </c>
      <c r="E70" s="162" t="s">
        <v>70</v>
      </c>
      <c r="F70" s="163" t="s">
        <v>358</v>
      </c>
      <c r="G70" s="235" t="str">
        <f>IFERROR(VLOOKUP($F70,VENDOR_DATA,COLUMNS($E$6:F$6),0),"")</f>
        <v/>
      </c>
      <c r="H70" s="249" t="str">
        <f>IFERROR(VLOOKUP($F70,VENDOR_DATA,COLUMNS($E$6:G$6),0),"")</f>
        <v/>
      </c>
      <c r="I70" s="235" t="str">
        <f>IFERROR(VLOOKUP($F70,VENDOR_DATA,COLUMNS($E$6:H$6),0),"")</f>
        <v/>
      </c>
      <c r="J70" s="216"/>
      <c r="K70" s="219">
        <v>128</v>
      </c>
      <c r="L70" s="219" t="s">
        <v>324</v>
      </c>
      <c r="M70" s="214" t="s">
        <v>157</v>
      </c>
      <c r="N70" s="219">
        <v>63</v>
      </c>
      <c r="O70" s="219"/>
      <c r="P70" s="219"/>
      <c r="Q70" s="219"/>
      <c r="R70" s="219"/>
      <c r="S70" s="219"/>
      <c r="T70" s="219"/>
    </row>
    <row r="71" spans="1:20" s="213" customFormat="1" ht="28.8" x14ac:dyDescent="0.3">
      <c r="A71" s="109" t="str">
        <f>IF(B71="","",B71&amp;"_"&amp;COUNTIF($B$8:$B71,B71))</f>
        <v>GOVT. UPPER PRIMARY SCHOOL KISHANPURA NEW ABADI _21</v>
      </c>
      <c r="B71" s="109" t="str">
        <f t="shared" si="0"/>
        <v xml:space="preserve">GOVT. UPPER PRIMARY SCHOOL KISHANPURA NEW ABADI </v>
      </c>
      <c r="C71" s="175">
        <f>IF(D71="","",ROWS($E$8:E71))</f>
        <v>64</v>
      </c>
      <c r="D71" s="162" t="s">
        <v>43</v>
      </c>
      <c r="E71" s="162" t="s">
        <v>70</v>
      </c>
      <c r="F71" s="163" t="s">
        <v>338</v>
      </c>
      <c r="G71" s="235">
        <f>IFERROR(VLOOKUP($F71,VENDOR_DATA,COLUMNS($E$6:F$6),0),"")</f>
        <v>1234567891</v>
      </c>
      <c r="H71" s="249" t="str">
        <f>IFERROR(VLOOKUP($F71,VENDOR_DATA,COLUMNS($E$6:G$6),0),"")</f>
        <v>1234570</v>
      </c>
      <c r="I71" s="235" t="str">
        <f>IFERROR(VLOOKUP($F71,VENDOR_DATA,COLUMNS($E$6:H$6),0),"")</f>
        <v>AAAA0001114</v>
      </c>
      <c r="J71" s="216"/>
      <c r="K71" s="219">
        <v>129</v>
      </c>
      <c r="L71" s="219" t="s">
        <v>321</v>
      </c>
      <c r="M71" s="214" t="s">
        <v>157</v>
      </c>
      <c r="N71" s="219">
        <v>64</v>
      </c>
      <c r="O71" s="219"/>
      <c r="P71" s="219"/>
      <c r="Q71" s="219"/>
      <c r="R71" s="219"/>
      <c r="S71" s="219"/>
      <c r="T71" s="219"/>
    </row>
    <row r="72" spans="1:20" s="213" customFormat="1" ht="28.8" x14ac:dyDescent="0.3">
      <c r="A72" s="109" t="str">
        <f>IF(B72="","",B72&amp;"_"&amp;COUNTIF($B$8:$B72,B72))</f>
        <v>GOVT. UPPER PRIMARY SCHOOL KISHANPURA NEW ABADI _22</v>
      </c>
      <c r="B72" s="109" t="str">
        <f t="shared" si="0"/>
        <v xml:space="preserve">GOVT. UPPER PRIMARY SCHOOL KISHANPURA NEW ABADI </v>
      </c>
      <c r="C72" s="175">
        <f>IF(D72="","",ROWS($E$8:E72))</f>
        <v>65</v>
      </c>
      <c r="D72" s="162" t="s">
        <v>43</v>
      </c>
      <c r="E72" s="162" t="s">
        <v>70</v>
      </c>
      <c r="F72" s="163" t="s">
        <v>338</v>
      </c>
      <c r="G72" s="235">
        <f>IFERROR(VLOOKUP($F72,VENDOR_DATA,COLUMNS($E$6:F$6),0),"")</f>
        <v>1234567891</v>
      </c>
      <c r="H72" s="249" t="str">
        <f>IFERROR(VLOOKUP($F72,VENDOR_DATA,COLUMNS($E$6:G$6),0),"")</f>
        <v>1234570</v>
      </c>
      <c r="I72" s="235" t="str">
        <f>IFERROR(VLOOKUP($F72,VENDOR_DATA,COLUMNS($E$6:H$6),0),"")</f>
        <v>AAAA0001114</v>
      </c>
      <c r="J72" s="276"/>
      <c r="K72" s="219">
        <v>130</v>
      </c>
      <c r="L72" s="219" t="s">
        <v>325</v>
      </c>
      <c r="M72" s="214" t="s">
        <v>157</v>
      </c>
      <c r="N72" s="219">
        <v>65</v>
      </c>
      <c r="O72" s="219"/>
      <c r="P72" s="219"/>
      <c r="Q72" s="219"/>
      <c r="R72" s="219"/>
      <c r="S72" s="219"/>
      <c r="T72" s="219"/>
    </row>
    <row r="73" spans="1:20" s="213" customFormat="1" ht="28.8" x14ac:dyDescent="0.3">
      <c r="A73" s="109" t="str">
        <f>IF(B73="","",B73&amp;"_"&amp;COUNTIF($B$8:$B73,B73))</f>
        <v>GOVT. UPPER PRIMARY SCHOOL KISHANPURA NEW ABADI _23</v>
      </c>
      <c r="B73" s="109" t="str">
        <f t="shared" ref="B73:B136" si="1">IF(D73="","",IF(M73="YES",D73,""))</f>
        <v xml:space="preserve">GOVT. UPPER PRIMARY SCHOOL KISHANPURA NEW ABADI </v>
      </c>
      <c r="C73" s="175">
        <f>IF(D73="","",ROWS($E$8:E73))</f>
        <v>66</v>
      </c>
      <c r="D73" s="162" t="s">
        <v>43</v>
      </c>
      <c r="E73" s="162" t="s">
        <v>70</v>
      </c>
      <c r="F73" s="163" t="s">
        <v>338</v>
      </c>
      <c r="G73" s="235">
        <f>IFERROR(VLOOKUP($F73,VENDOR_DATA,COLUMNS($E$6:F$6),0),"")</f>
        <v>1234567891</v>
      </c>
      <c r="H73" s="249" t="str">
        <f>IFERROR(VLOOKUP($F73,VENDOR_DATA,COLUMNS($E$6:G$6),0),"")</f>
        <v>1234570</v>
      </c>
      <c r="I73" s="235" t="str">
        <f>IFERROR(VLOOKUP($F73,VENDOR_DATA,COLUMNS($E$6:H$6),0),"")</f>
        <v>AAAA0001114</v>
      </c>
      <c r="J73" s="276"/>
      <c r="K73" s="219">
        <v>131</v>
      </c>
      <c r="L73" s="219" t="s">
        <v>326</v>
      </c>
      <c r="M73" s="214" t="s">
        <v>157</v>
      </c>
      <c r="N73" s="219">
        <v>66</v>
      </c>
      <c r="O73" s="219"/>
      <c r="P73" s="219"/>
      <c r="Q73" s="219"/>
      <c r="R73" s="219"/>
      <c r="S73" s="219"/>
      <c r="T73" s="219"/>
    </row>
    <row r="74" spans="1:20" s="213" customFormat="1" ht="18" x14ac:dyDescent="0.3">
      <c r="A74" s="109" t="str">
        <f>IF(B74="","",B74&amp;"_"&amp;COUNTIF($B$8:$B74,B74))</f>
        <v/>
      </c>
      <c r="B74" s="109" t="str">
        <f t="shared" si="1"/>
        <v/>
      </c>
      <c r="C74" s="175" t="str">
        <f>IF(D74="","",ROWS($E$8:E74))</f>
        <v/>
      </c>
      <c r="D74" s="162"/>
      <c r="E74" s="162"/>
      <c r="F74" s="163"/>
      <c r="G74" s="235" t="str">
        <f>IFERROR(VLOOKUP($F74,VENDOR_DATA,COLUMNS($E$6:F$6),0),"")</f>
        <v/>
      </c>
      <c r="H74" s="249" t="str">
        <f>IFERROR(VLOOKUP($F74,VENDOR_DATA,COLUMNS($E$6:G$6),0),"")</f>
        <v/>
      </c>
      <c r="I74" s="235" t="str">
        <f>IFERROR(VLOOKUP($F74,VENDOR_DATA,COLUMNS($E$6:H$6),0),"")</f>
        <v/>
      </c>
      <c r="J74" s="216"/>
      <c r="K74" s="219"/>
      <c r="L74" s="219"/>
      <c r="M74" s="214"/>
      <c r="N74" s="219"/>
      <c r="O74" s="219"/>
      <c r="P74" s="219"/>
      <c r="Q74" s="219"/>
      <c r="R74" s="219"/>
      <c r="S74" s="219"/>
      <c r="T74" s="219"/>
    </row>
    <row r="75" spans="1:20" s="213" customFormat="1" ht="18" x14ac:dyDescent="0.3">
      <c r="A75" s="109" t="str">
        <f>IF(B75="","",B75&amp;"_"&amp;COUNTIF($B$8:$B75,B75))</f>
        <v/>
      </c>
      <c r="B75" s="109" t="str">
        <f t="shared" si="1"/>
        <v/>
      </c>
      <c r="C75" s="175" t="str">
        <f>IF(D75="","",ROWS($E$8:E75))</f>
        <v/>
      </c>
      <c r="D75" s="162"/>
      <c r="E75" s="162"/>
      <c r="F75" s="163"/>
      <c r="G75" s="235" t="str">
        <f>IFERROR(VLOOKUP($F75,VENDOR_DATA,COLUMNS($E$6:F$6),0),"")</f>
        <v/>
      </c>
      <c r="H75" s="249" t="str">
        <f>IFERROR(VLOOKUP($F75,VENDOR_DATA,COLUMNS($E$6:G$6),0),"")</f>
        <v/>
      </c>
      <c r="I75" s="235" t="str">
        <f>IFERROR(VLOOKUP($F75,VENDOR_DATA,COLUMNS($E$6:H$6),0),"")</f>
        <v/>
      </c>
      <c r="J75" s="216"/>
      <c r="K75" s="219"/>
      <c r="L75" s="219"/>
      <c r="M75" s="214"/>
      <c r="N75" s="219"/>
      <c r="O75" s="219"/>
      <c r="P75" s="219"/>
      <c r="Q75" s="219"/>
      <c r="R75" s="219"/>
      <c r="S75" s="219"/>
      <c r="T75" s="219"/>
    </row>
    <row r="76" spans="1:20" s="213" customFormat="1" ht="18" x14ac:dyDescent="0.3">
      <c r="A76" s="109" t="str">
        <f>IF(B76="","",B76&amp;"_"&amp;COUNTIF($B$8:$B76,B76))</f>
        <v/>
      </c>
      <c r="B76" s="109" t="str">
        <f t="shared" si="1"/>
        <v/>
      </c>
      <c r="C76" s="175" t="str">
        <f>IF(D76="","",ROWS($E$8:E76))</f>
        <v/>
      </c>
      <c r="D76" s="162"/>
      <c r="E76" s="162"/>
      <c r="F76" s="163"/>
      <c r="G76" s="235" t="str">
        <f>IFERROR(VLOOKUP($F76,VENDOR_DATA,COLUMNS($E$6:F$6),0),"")</f>
        <v/>
      </c>
      <c r="H76" s="249" t="str">
        <f>IFERROR(VLOOKUP($F76,VENDOR_DATA,COLUMNS($E$6:G$6),0),"")</f>
        <v/>
      </c>
      <c r="I76" s="235" t="str">
        <f>IFERROR(VLOOKUP($F76,VENDOR_DATA,COLUMNS($E$6:H$6),0),"")</f>
        <v/>
      </c>
      <c r="J76" s="216"/>
      <c r="K76" s="219"/>
      <c r="L76" s="219"/>
      <c r="M76" s="214"/>
      <c r="N76" s="219"/>
      <c r="O76" s="219"/>
      <c r="P76" s="219"/>
      <c r="Q76" s="219"/>
      <c r="R76" s="219"/>
      <c r="S76" s="219"/>
      <c r="T76" s="219"/>
    </row>
    <row r="77" spans="1:20" s="213" customFormat="1" ht="18" x14ac:dyDescent="0.3">
      <c r="A77" s="109" t="str">
        <f>IF(B77="","",B77&amp;"_"&amp;COUNTIF($B$8:$B77,B77))</f>
        <v/>
      </c>
      <c r="B77" s="109" t="str">
        <f t="shared" si="1"/>
        <v/>
      </c>
      <c r="C77" s="175" t="str">
        <f>IF(D77="","",ROWS($E$8:E77))</f>
        <v/>
      </c>
      <c r="D77" s="162"/>
      <c r="E77" s="162"/>
      <c r="F77" s="163"/>
      <c r="G77" s="235" t="str">
        <f>IFERROR(VLOOKUP($F77,VENDOR_DATA,COLUMNS($E$6:F$6),0),"")</f>
        <v/>
      </c>
      <c r="H77" s="249" t="str">
        <f>IFERROR(VLOOKUP($F77,VENDOR_DATA,COLUMNS($E$6:G$6),0),"")</f>
        <v/>
      </c>
      <c r="I77" s="235" t="str">
        <f>IFERROR(VLOOKUP($F77,VENDOR_DATA,COLUMNS($E$6:H$6),0),"")</f>
        <v/>
      </c>
      <c r="J77" s="216"/>
      <c r="K77" s="219"/>
      <c r="L77" s="219"/>
      <c r="M77" s="214"/>
      <c r="N77" s="219"/>
      <c r="O77" s="219"/>
      <c r="P77" s="219"/>
      <c r="Q77" s="219"/>
      <c r="R77" s="219"/>
      <c r="S77" s="219"/>
      <c r="T77" s="219"/>
    </row>
    <row r="78" spans="1:20" s="213" customFormat="1" ht="18" x14ac:dyDescent="0.3">
      <c r="A78" s="109" t="str">
        <f>IF(B78="","",B78&amp;"_"&amp;COUNTIF($B$8:$B78,B78))</f>
        <v/>
      </c>
      <c r="B78" s="109" t="str">
        <f t="shared" si="1"/>
        <v/>
      </c>
      <c r="C78" s="175" t="str">
        <f>IF(D78="","",ROWS($E$8:E78))</f>
        <v/>
      </c>
      <c r="D78" s="162"/>
      <c r="E78" s="162"/>
      <c r="F78" s="163"/>
      <c r="G78" s="235" t="str">
        <f>IFERROR(VLOOKUP($F78,VENDOR_DATA,COLUMNS($E$6:F$6),0),"")</f>
        <v/>
      </c>
      <c r="H78" s="249" t="str">
        <f>IFERROR(VLOOKUP($F78,VENDOR_DATA,COLUMNS($E$6:G$6),0),"")</f>
        <v/>
      </c>
      <c r="I78" s="235" t="str">
        <f>IFERROR(VLOOKUP($F78,VENDOR_DATA,COLUMNS($E$6:H$6),0),"")</f>
        <v/>
      </c>
      <c r="J78" s="216"/>
      <c r="K78" s="219"/>
      <c r="L78" s="219"/>
      <c r="M78" s="214"/>
      <c r="N78" s="219"/>
      <c r="O78" s="219"/>
      <c r="P78" s="219"/>
      <c r="Q78" s="219"/>
      <c r="R78" s="219"/>
      <c r="S78" s="219"/>
      <c r="T78" s="219"/>
    </row>
    <row r="79" spans="1:20" s="213" customFormat="1" ht="18" x14ac:dyDescent="0.3">
      <c r="A79" s="109" t="str">
        <f>IF(B79="","",B79&amp;"_"&amp;COUNTIF($B$8:$B79,B79))</f>
        <v/>
      </c>
      <c r="B79" s="109" t="str">
        <f t="shared" si="1"/>
        <v/>
      </c>
      <c r="C79" s="175" t="str">
        <f>IF(D79="","",ROWS($E$8:E79))</f>
        <v/>
      </c>
      <c r="D79" s="162"/>
      <c r="E79" s="162"/>
      <c r="F79" s="163"/>
      <c r="G79" s="235" t="str">
        <f>IFERROR(VLOOKUP($F79,VENDOR_DATA,COLUMNS($E$6:F$6),0),"")</f>
        <v/>
      </c>
      <c r="H79" s="249" t="str">
        <f>IFERROR(VLOOKUP($F79,VENDOR_DATA,COLUMNS($E$6:G$6),0),"")</f>
        <v/>
      </c>
      <c r="I79" s="235" t="str">
        <f>IFERROR(VLOOKUP($F79,VENDOR_DATA,COLUMNS($E$6:H$6),0),"")</f>
        <v/>
      </c>
      <c r="J79" s="216"/>
      <c r="K79" s="219"/>
      <c r="L79" s="219"/>
      <c r="M79" s="214"/>
      <c r="N79" s="219"/>
      <c r="O79" s="219"/>
      <c r="P79" s="219"/>
      <c r="Q79" s="219"/>
      <c r="R79" s="219"/>
      <c r="S79" s="219"/>
      <c r="T79" s="219"/>
    </row>
    <row r="80" spans="1:20" s="213" customFormat="1" ht="18" x14ac:dyDescent="0.3">
      <c r="A80" s="109" t="str">
        <f>IF(B80="","",B80&amp;"_"&amp;COUNTIF($B$8:$B80,B80))</f>
        <v/>
      </c>
      <c r="B80" s="109" t="str">
        <f t="shared" si="1"/>
        <v/>
      </c>
      <c r="C80" s="175" t="str">
        <f>IF(D80="","",ROWS($E$8:E80))</f>
        <v/>
      </c>
      <c r="D80" s="162"/>
      <c r="E80" s="162"/>
      <c r="F80" s="163"/>
      <c r="G80" s="235" t="str">
        <f>IFERROR(VLOOKUP($F80,VENDOR_DATA,COLUMNS($E$6:F$6),0),"")</f>
        <v/>
      </c>
      <c r="H80" s="249" t="str">
        <f>IFERROR(VLOOKUP($F80,VENDOR_DATA,COLUMNS($E$6:G$6),0),"")</f>
        <v/>
      </c>
      <c r="I80" s="235" t="str">
        <f>IFERROR(VLOOKUP($F80,VENDOR_DATA,COLUMNS($E$6:H$6),0),"")</f>
        <v/>
      </c>
      <c r="J80" s="216"/>
      <c r="K80" s="219"/>
      <c r="L80" s="219"/>
      <c r="M80" s="214"/>
      <c r="N80" s="219"/>
      <c r="O80" s="219"/>
      <c r="P80" s="219"/>
      <c r="Q80" s="219"/>
      <c r="R80" s="219"/>
      <c r="S80" s="219"/>
      <c r="T80" s="219"/>
    </row>
    <row r="81" spans="1:20" s="213" customFormat="1" ht="18" x14ac:dyDescent="0.3">
      <c r="A81" s="109" t="str">
        <f>IF(B81="","",B81&amp;"_"&amp;COUNTIF($B$8:$B81,B81))</f>
        <v/>
      </c>
      <c r="B81" s="109" t="str">
        <f t="shared" si="1"/>
        <v/>
      </c>
      <c r="C81" s="175" t="str">
        <f>IF(D81="","",ROWS($E$8:E81))</f>
        <v/>
      </c>
      <c r="D81" s="162"/>
      <c r="E81" s="162"/>
      <c r="F81" s="163"/>
      <c r="G81" s="235" t="str">
        <f>IFERROR(VLOOKUP($F81,VENDOR_DATA,COLUMNS($E$6:F$6),0),"")</f>
        <v/>
      </c>
      <c r="H81" s="249" t="str">
        <f>IFERROR(VLOOKUP($F81,VENDOR_DATA,COLUMNS($E$6:G$6),0),"")</f>
        <v/>
      </c>
      <c r="I81" s="235" t="str">
        <f>IFERROR(VLOOKUP($F81,VENDOR_DATA,COLUMNS($E$6:H$6),0),"")</f>
        <v/>
      </c>
      <c r="J81" s="216"/>
      <c r="K81" s="219"/>
      <c r="L81" s="219"/>
      <c r="M81" s="214"/>
      <c r="N81" s="219"/>
      <c r="O81" s="219"/>
      <c r="P81" s="219"/>
      <c r="Q81" s="219"/>
      <c r="R81" s="219"/>
      <c r="S81" s="219"/>
      <c r="T81" s="219"/>
    </row>
    <row r="82" spans="1:20" s="213" customFormat="1" ht="18" x14ac:dyDescent="0.3">
      <c r="A82" s="109" t="str">
        <f>IF(B82="","",B82&amp;"_"&amp;COUNTIF($B$8:$B82,B82))</f>
        <v/>
      </c>
      <c r="B82" s="109" t="str">
        <f t="shared" si="1"/>
        <v/>
      </c>
      <c r="C82" s="175" t="str">
        <f>IF(D82="","",ROWS($E$8:E82))</f>
        <v/>
      </c>
      <c r="D82" s="162"/>
      <c r="E82" s="162"/>
      <c r="F82" s="163"/>
      <c r="G82" s="235" t="str">
        <f>IFERROR(VLOOKUP($F82,VENDOR_DATA,COLUMNS($E$6:F$6),0),"")</f>
        <v/>
      </c>
      <c r="H82" s="249" t="str">
        <f>IFERROR(VLOOKUP($F82,VENDOR_DATA,COLUMNS($E$6:G$6),0),"")</f>
        <v/>
      </c>
      <c r="I82" s="235" t="str">
        <f>IFERROR(VLOOKUP($F82,VENDOR_DATA,COLUMNS($E$6:H$6),0),"")</f>
        <v/>
      </c>
      <c r="J82" s="216"/>
      <c r="K82" s="219"/>
      <c r="L82" s="219"/>
      <c r="M82" s="214"/>
      <c r="N82" s="219"/>
      <c r="O82" s="219"/>
      <c r="P82" s="219"/>
      <c r="Q82" s="219"/>
      <c r="R82" s="219"/>
      <c r="S82" s="219"/>
      <c r="T82" s="219"/>
    </row>
    <row r="83" spans="1:20" s="213" customFormat="1" ht="18" x14ac:dyDescent="0.3">
      <c r="A83" s="109" t="str">
        <f>IF(B83="","",B83&amp;"_"&amp;COUNTIF($B$8:$B83,B83))</f>
        <v/>
      </c>
      <c r="B83" s="109" t="str">
        <f t="shared" si="1"/>
        <v/>
      </c>
      <c r="C83" s="175" t="str">
        <f>IF(D83="","",ROWS($E$8:E83))</f>
        <v/>
      </c>
      <c r="D83" s="162"/>
      <c r="E83" s="162"/>
      <c r="F83" s="163"/>
      <c r="G83" s="235" t="str">
        <f>IFERROR(VLOOKUP($F83,VENDOR_DATA,COLUMNS($E$6:F$6),0),"")</f>
        <v/>
      </c>
      <c r="H83" s="249" t="str">
        <f>IFERROR(VLOOKUP($F83,VENDOR_DATA,COLUMNS($E$6:G$6),0),"")</f>
        <v/>
      </c>
      <c r="I83" s="235" t="str">
        <f>IFERROR(VLOOKUP($F83,VENDOR_DATA,COLUMNS($E$6:H$6),0),"")</f>
        <v/>
      </c>
      <c r="J83" s="216"/>
      <c r="K83" s="219"/>
      <c r="L83" s="219"/>
      <c r="M83" s="214"/>
      <c r="N83" s="219"/>
      <c r="O83" s="219"/>
      <c r="P83" s="219"/>
      <c r="Q83" s="219"/>
      <c r="R83" s="219"/>
      <c r="S83" s="219"/>
      <c r="T83" s="219"/>
    </row>
    <row r="84" spans="1:20" s="213" customFormat="1" ht="18" x14ac:dyDescent="0.3">
      <c r="A84" s="109" t="str">
        <f>IF(B84="","",B84&amp;"_"&amp;COUNTIF($B$8:$B84,B84))</f>
        <v/>
      </c>
      <c r="B84" s="109" t="str">
        <f t="shared" si="1"/>
        <v/>
      </c>
      <c r="C84" s="175" t="str">
        <f>IF(D84="","",ROWS($E$8:E84))</f>
        <v/>
      </c>
      <c r="D84" s="162"/>
      <c r="E84" s="162"/>
      <c r="F84" s="163"/>
      <c r="G84" s="235" t="str">
        <f>IFERROR(VLOOKUP($F84,VENDOR_DATA,COLUMNS($E$6:F$6),0),"")</f>
        <v/>
      </c>
      <c r="H84" s="249" t="str">
        <f>IFERROR(VLOOKUP($F84,VENDOR_DATA,COLUMNS($E$6:G$6),0),"")</f>
        <v/>
      </c>
      <c r="I84" s="235" t="str">
        <f>IFERROR(VLOOKUP($F84,VENDOR_DATA,COLUMNS($E$6:H$6),0),"")</f>
        <v/>
      </c>
      <c r="J84" s="216"/>
      <c r="K84" s="219"/>
      <c r="L84" s="219"/>
      <c r="M84" s="214"/>
      <c r="N84" s="219"/>
      <c r="O84" s="219"/>
      <c r="P84" s="219"/>
      <c r="Q84" s="219"/>
      <c r="R84" s="219"/>
      <c r="S84" s="219"/>
      <c r="T84" s="219"/>
    </row>
    <row r="85" spans="1:20" s="213" customFormat="1" ht="18" x14ac:dyDescent="0.3">
      <c r="A85" s="109" t="str">
        <f>IF(B85="","",B85&amp;"_"&amp;COUNTIF($B$8:$B85,B85))</f>
        <v/>
      </c>
      <c r="B85" s="109" t="str">
        <f t="shared" si="1"/>
        <v/>
      </c>
      <c r="C85" s="175" t="str">
        <f>IF(D85="","",ROWS($E$8:E85))</f>
        <v/>
      </c>
      <c r="D85" s="162"/>
      <c r="E85" s="162"/>
      <c r="F85" s="163"/>
      <c r="G85" s="235" t="str">
        <f>IFERROR(VLOOKUP($F85,VENDOR_DATA,COLUMNS($E$6:F$6),0),"")</f>
        <v/>
      </c>
      <c r="H85" s="249" t="str">
        <f>IFERROR(VLOOKUP($F85,VENDOR_DATA,COLUMNS($E$6:G$6),0),"")</f>
        <v/>
      </c>
      <c r="I85" s="235" t="str">
        <f>IFERROR(VLOOKUP($F85,VENDOR_DATA,COLUMNS($E$6:H$6),0),"")</f>
        <v/>
      </c>
      <c r="J85" s="216"/>
      <c r="K85" s="219"/>
      <c r="L85" s="219"/>
      <c r="M85" s="214"/>
      <c r="N85" s="219"/>
      <c r="O85" s="219"/>
      <c r="P85" s="219"/>
      <c r="Q85" s="219"/>
      <c r="R85" s="219"/>
      <c r="S85" s="219"/>
      <c r="T85" s="219"/>
    </row>
    <row r="86" spans="1:20" s="213" customFormat="1" ht="18" x14ac:dyDescent="0.3">
      <c r="A86" s="109" t="str">
        <f>IF(B86="","",B86&amp;"_"&amp;COUNTIF($B$8:$B86,B86))</f>
        <v/>
      </c>
      <c r="B86" s="109" t="str">
        <f t="shared" si="1"/>
        <v/>
      </c>
      <c r="C86" s="175" t="str">
        <f>IF(D86="","",ROWS($E$8:E86))</f>
        <v/>
      </c>
      <c r="D86" s="162"/>
      <c r="E86" s="162"/>
      <c r="F86" s="163"/>
      <c r="G86" s="235" t="str">
        <f>IFERROR(VLOOKUP($F86,VENDOR_DATA,COLUMNS($E$6:F$6),0),"")</f>
        <v/>
      </c>
      <c r="H86" s="249" t="str">
        <f>IFERROR(VLOOKUP($F86,VENDOR_DATA,COLUMNS($E$6:G$6),0),"")</f>
        <v/>
      </c>
      <c r="I86" s="235" t="str">
        <f>IFERROR(VLOOKUP($F86,VENDOR_DATA,COLUMNS($E$6:H$6),0),"")</f>
        <v/>
      </c>
      <c r="J86" s="216"/>
      <c r="K86" s="219"/>
      <c r="L86" s="219"/>
      <c r="M86" s="214"/>
      <c r="N86" s="219"/>
      <c r="O86" s="219"/>
      <c r="P86" s="219"/>
      <c r="Q86" s="219"/>
      <c r="R86" s="219"/>
      <c r="S86" s="219"/>
      <c r="T86" s="219"/>
    </row>
    <row r="87" spans="1:20" s="213" customFormat="1" ht="18" x14ac:dyDescent="0.3">
      <c r="A87" s="109" t="str">
        <f>IF(B87="","",B87&amp;"_"&amp;COUNTIF($B$8:$B87,B87))</f>
        <v/>
      </c>
      <c r="B87" s="109" t="str">
        <f t="shared" si="1"/>
        <v/>
      </c>
      <c r="C87" s="175" t="str">
        <f>IF(D87="","",ROWS($E$8:E87))</f>
        <v/>
      </c>
      <c r="D87" s="162"/>
      <c r="E87" s="162"/>
      <c r="F87" s="163"/>
      <c r="G87" s="235" t="str">
        <f>IFERROR(VLOOKUP($F87,VENDOR_DATA,COLUMNS($E$6:F$6),0),"")</f>
        <v/>
      </c>
      <c r="H87" s="249" t="str">
        <f>IFERROR(VLOOKUP($F87,VENDOR_DATA,COLUMNS($E$6:G$6),0),"")</f>
        <v/>
      </c>
      <c r="I87" s="235" t="str">
        <f>IFERROR(VLOOKUP($F87,VENDOR_DATA,COLUMNS($E$6:H$6),0),"")</f>
        <v/>
      </c>
      <c r="J87" s="216"/>
      <c r="K87" s="219"/>
      <c r="L87" s="219"/>
      <c r="M87" s="214"/>
      <c r="N87" s="219"/>
      <c r="O87" s="219"/>
      <c r="P87" s="219"/>
      <c r="Q87" s="219"/>
      <c r="R87" s="219"/>
      <c r="S87" s="219"/>
      <c r="T87" s="219"/>
    </row>
    <row r="88" spans="1:20" s="213" customFormat="1" ht="18" x14ac:dyDescent="0.3">
      <c r="A88" s="109" t="str">
        <f>IF(B88="","",B88&amp;"_"&amp;COUNTIF($B$8:$B88,B88))</f>
        <v/>
      </c>
      <c r="B88" s="109" t="str">
        <f t="shared" si="1"/>
        <v/>
      </c>
      <c r="C88" s="175" t="str">
        <f>IF(D88="","",ROWS($E$8:E88))</f>
        <v/>
      </c>
      <c r="D88" s="162"/>
      <c r="E88" s="162"/>
      <c r="F88" s="163"/>
      <c r="G88" s="235" t="str">
        <f>IFERROR(VLOOKUP($F88,VENDOR_DATA,COLUMNS($E$6:F$6),0),"")</f>
        <v/>
      </c>
      <c r="H88" s="249" t="str">
        <f>IFERROR(VLOOKUP($F88,VENDOR_DATA,COLUMNS($E$6:G$6),0),"")</f>
        <v/>
      </c>
      <c r="I88" s="235" t="str">
        <f>IFERROR(VLOOKUP($F88,VENDOR_DATA,COLUMNS($E$6:H$6),0),"")</f>
        <v/>
      </c>
      <c r="J88" s="216"/>
      <c r="K88" s="219"/>
      <c r="L88" s="219"/>
      <c r="M88" s="214"/>
      <c r="N88" s="219"/>
      <c r="O88" s="219"/>
      <c r="P88" s="219"/>
      <c r="Q88" s="219"/>
      <c r="R88" s="219"/>
      <c r="S88" s="219"/>
      <c r="T88" s="219"/>
    </row>
    <row r="89" spans="1:20" s="213" customFormat="1" ht="18" x14ac:dyDescent="0.3">
      <c r="A89" s="109" t="str">
        <f>IF(B89="","",B89&amp;"_"&amp;COUNTIF($B$8:$B89,B89))</f>
        <v/>
      </c>
      <c r="B89" s="109" t="str">
        <f t="shared" si="1"/>
        <v/>
      </c>
      <c r="C89" s="175" t="str">
        <f>IF(D89="","",ROWS($E$8:E89))</f>
        <v/>
      </c>
      <c r="D89" s="162"/>
      <c r="E89" s="162"/>
      <c r="F89" s="163"/>
      <c r="G89" s="235" t="str">
        <f>IFERROR(VLOOKUP($F89,VENDOR_DATA,COLUMNS($E$6:F$6),0),"")</f>
        <v/>
      </c>
      <c r="H89" s="249" t="str">
        <f>IFERROR(VLOOKUP($F89,VENDOR_DATA,COLUMNS($E$6:G$6),0),"")</f>
        <v/>
      </c>
      <c r="I89" s="235" t="str">
        <f>IFERROR(VLOOKUP($F89,VENDOR_DATA,COLUMNS($E$6:H$6),0),"")</f>
        <v/>
      </c>
      <c r="J89" s="216"/>
      <c r="K89" s="219"/>
      <c r="L89" s="219"/>
      <c r="M89" s="214"/>
      <c r="N89" s="219"/>
      <c r="O89" s="219"/>
      <c r="P89" s="219"/>
      <c r="Q89" s="219"/>
      <c r="R89" s="219"/>
      <c r="S89" s="219"/>
      <c r="T89" s="219"/>
    </row>
    <row r="90" spans="1:20" s="213" customFormat="1" ht="18" x14ac:dyDescent="0.3">
      <c r="A90" s="109" t="str">
        <f>IF(B90="","",B90&amp;"_"&amp;COUNTIF($B$8:$B90,B90))</f>
        <v/>
      </c>
      <c r="B90" s="109" t="str">
        <f t="shared" si="1"/>
        <v/>
      </c>
      <c r="C90" s="175" t="str">
        <f>IF(D90="","",ROWS($E$8:E90))</f>
        <v/>
      </c>
      <c r="D90" s="162"/>
      <c r="E90" s="162"/>
      <c r="F90" s="163"/>
      <c r="G90" s="235" t="str">
        <f>IFERROR(VLOOKUP($F90,VENDOR_DATA,COLUMNS($E$6:F$6),0),"")</f>
        <v/>
      </c>
      <c r="H90" s="249" t="str">
        <f>IFERROR(VLOOKUP($F90,VENDOR_DATA,COLUMNS($E$6:G$6),0),"")</f>
        <v/>
      </c>
      <c r="I90" s="235" t="str">
        <f>IFERROR(VLOOKUP($F90,VENDOR_DATA,COLUMNS($E$6:H$6),0),"")</f>
        <v/>
      </c>
      <c r="J90" s="216"/>
      <c r="K90" s="219"/>
      <c r="L90" s="219"/>
      <c r="M90" s="214"/>
      <c r="N90" s="219"/>
      <c r="O90" s="219"/>
      <c r="P90" s="219"/>
      <c r="Q90" s="219"/>
      <c r="R90" s="219"/>
      <c r="S90" s="219"/>
      <c r="T90" s="219"/>
    </row>
    <row r="91" spans="1:20" s="213" customFormat="1" ht="18" x14ac:dyDescent="0.3">
      <c r="A91" s="109" t="str">
        <f>IF(B91="","",B91&amp;"_"&amp;COUNTIF($B$8:$B91,B91))</f>
        <v/>
      </c>
      <c r="B91" s="109" t="str">
        <f t="shared" si="1"/>
        <v/>
      </c>
      <c r="C91" s="175" t="str">
        <f>IF(D91="","",ROWS($E$8:E91))</f>
        <v/>
      </c>
      <c r="D91" s="162"/>
      <c r="E91" s="162"/>
      <c r="F91" s="163"/>
      <c r="G91" s="235" t="str">
        <f>IFERROR(VLOOKUP($F91,VENDOR_DATA,COLUMNS($E$6:F$6),0),"")</f>
        <v/>
      </c>
      <c r="H91" s="249" t="str">
        <f>IFERROR(VLOOKUP($F91,VENDOR_DATA,COLUMNS($E$6:G$6),0),"")</f>
        <v/>
      </c>
      <c r="I91" s="235" t="str">
        <f>IFERROR(VLOOKUP($F91,VENDOR_DATA,COLUMNS($E$6:H$6),0),"")</f>
        <v/>
      </c>
      <c r="J91" s="216"/>
      <c r="K91" s="219"/>
      <c r="L91" s="219"/>
      <c r="M91" s="214"/>
      <c r="N91" s="219"/>
      <c r="O91" s="219"/>
      <c r="P91" s="219"/>
      <c r="Q91" s="219"/>
      <c r="R91" s="219"/>
      <c r="S91" s="219"/>
      <c r="T91" s="219"/>
    </row>
    <row r="92" spans="1:20" s="213" customFormat="1" ht="18" x14ac:dyDescent="0.3">
      <c r="A92" s="109" t="str">
        <f>IF(B92="","",B92&amp;"_"&amp;COUNTIF($B$8:$B92,B92))</f>
        <v/>
      </c>
      <c r="B92" s="109" t="str">
        <f t="shared" si="1"/>
        <v/>
      </c>
      <c r="C92" s="175" t="str">
        <f>IF(D92="","",ROWS($E$8:E92))</f>
        <v/>
      </c>
      <c r="D92" s="162"/>
      <c r="E92" s="162"/>
      <c r="F92" s="163"/>
      <c r="G92" s="235" t="str">
        <f>IFERROR(VLOOKUP($F92,VENDOR_DATA,COLUMNS($E$6:F$6),0),"")</f>
        <v/>
      </c>
      <c r="H92" s="249" t="str">
        <f>IFERROR(VLOOKUP($F92,VENDOR_DATA,COLUMNS($E$6:G$6),0),"")</f>
        <v/>
      </c>
      <c r="I92" s="235" t="str">
        <f>IFERROR(VLOOKUP($F92,VENDOR_DATA,COLUMNS($E$6:H$6),0),"")</f>
        <v/>
      </c>
      <c r="J92" s="216"/>
      <c r="K92" s="219"/>
      <c r="L92" s="219"/>
      <c r="M92" s="214"/>
      <c r="N92" s="219"/>
      <c r="O92" s="219"/>
      <c r="P92" s="219"/>
      <c r="Q92" s="219"/>
      <c r="R92" s="219"/>
      <c r="S92" s="219"/>
      <c r="T92" s="219"/>
    </row>
    <row r="93" spans="1:20" s="213" customFormat="1" ht="18" x14ac:dyDescent="0.3">
      <c r="A93" s="109" t="str">
        <f>IF(B93="","",B93&amp;"_"&amp;COUNTIF($B$8:$B93,B93))</f>
        <v/>
      </c>
      <c r="B93" s="109" t="str">
        <f t="shared" si="1"/>
        <v/>
      </c>
      <c r="C93" s="175" t="str">
        <f>IF(D93="","",ROWS($E$8:E93))</f>
        <v/>
      </c>
      <c r="D93" s="162"/>
      <c r="E93" s="162"/>
      <c r="F93" s="163"/>
      <c r="G93" s="235" t="str">
        <f>IFERROR(VLOOKUP($F93,VENDOR_DATA,COLUMNS($E$6:F$6),0),"")</f>
        <v/>
      </c>
      <c r="H93" s="249" t="str">
        <f>IFERROR(VLOOKUP($F93,VENDOR_DATA,COLUMNS($E$6:G$6),0),"")</f>
        <v/>
      </c>
      <c r="I93" s="235" t="str">
        <f>IFERROR(VLOOKUP($F93,VENDOR_DATA,COLUMNS($E$6:H$6),0),"")</f>
        <v/>
      </c>
      <c r="J93" s="216"/>
      <c r="K93" s="219"/>
      <c r="L93" s="219"/>
      <c r="M93" s="214"/>
      <c r="N93" s="219"/>
      <c r="O93" s="219"/>
      <c r="P93" s="219"/>
      <c r="Q93" s="219"/>
      <c r="R93" s="219"/>
      <c r="S93" s="219"/>
      <c r="T93" s="219"/>
    </row>
    <row r="94" spans="1:20" s="213" customFormat="1" ht="18" x14ac:dyDescent="0.3">
      <c r="A94" s="109" t="str">
        <f>IF(B94="","",B94&amp;"_"&amp;COUNTIF($B$8:$B94,B94))</f>
        <v/>
      </c>
      <c r="B94" s="109" t="str">
        <f t="shared" si="1"/>
        <v/>
      </c>
      <c r="C94" s="175" t="str">
        <f>IF(D94="","",ROWS($E$8:E94))</f>
        <v/>
      </c>
      <c r="D94" s="162"/>
      <c r="E94" s="162"/>
      <c r="F94" s="163"/>
      <c r="G94" s="235" t="str">
        <f>IFERROR(VLOOKUP($F94,VENDOR_DATA,COLUMNS($E$6:F$6),0),"")</f>
        <v/>
      </c>
      <c r="H94" s="249" t="str">
        <f>IFERROR(VLOOKUP($F94,VENDOR_DATA,COLUMNS($E$6:G$6),0),"")</f>
        <v/>
      </c>
      <c r="I94" s="235" t="str">
        <f>IFERROR(VLOOKUP($F94,VENDOR_DATA,COLUMNS($E$6:H$6),0),"")</f>
        <v/>
      </c>
      <c r="J94" s="216"/>
      <c r="K94" s="219"/>
      <c r="L94" s="219"/>
      <c r="M94" s="214"/>
      <c r="N94" s="219"/>
      <c r="O94" s="219"/>
      <c r="P94" s="219"/>
      <c r="Q94" s="219"/>
      <c r="R94" s="219"/>
      <c r="S94" s="219"/>
      <c r="T94" s="219"/>
    </row>
    <row r="95" spans="1:20" s="213" customFormat="1" ht="18" x14ac:dyDescent="0.3">
      <c r="A95" s="109" t="str">
        <f>IF(B95="","",B95&amp;"_"&amp;COUNTIF($B$8:$B95,B95))</f>
        <v/>
      </c>
      <c r="B95" s="109" t="str">
        <f t="shared" si="1"/>
        <v/>
      </c>
      <c r="C95" s="175" t="str">
        <f>IF(D95="","",ROWS($E$8:E95))</f>
        <v/>
      </c>
      <c r="D95" s="162"/>
      <c r="E95" s="162"/>
      <c r="F95" s="163"/>
      <c r="G95" s="235" t="str">
        <f>IFERROR(VLOOKUP($F95,VENDOR_DATA,COLUMNS($E$6:F$6),0),"")</f>
        <v/>
      </c>
      <c r="H95" s="249" t="str">
        <f>IFERROR(VLOOKUP($F95,VENDOR_DATA,COLUMNS($E$6:G$6),0),"")</f>
        <v/>
      </c>
      <c r="I95" s="235" t="str">
        <f>IFERROR(VLOOKUP($F95,VENDOR_DATA,COLUMNS($E$6:H$6),0),"")</f>
        <v/>
      </c>
      <c r="J95" s="216"/>
      <c r="K95" s="219"/>
      <c r="L95" s="219"/>
      <c r="M95" s="214"/>
      <c r="N95" s="219"/>
      <c r="O95" s="219"/>
      <c r="P95" s="219"/>
      <c r="Q95" s="219"/>
      <c r="R95" s="219"/>
      <c r="S95" s="219"/>
      <c r="T95" s="219"/>
    </row>
    <row r="96" spans="1:20" s="213" customFormat="1" ht="18" x14ac:dyDescent="0.3">
      <c r="A96" s="109" t="str">
        <f>IF(B96="","",B96&amp;"_"&amp;COUNTIF($B$8:$B96,B96))</f>
        <v/>
      </c>
      <c r="B96" s="109" t="str">
        <f t="shared" si="1"/>
        <v/>
      </c>
      <c r="C96" s="175" t="str">
        <f>IF(D96="","",ROWS($E$8:E96))</f>
        <v/>
      </c>
      <c r="D96" s="162"/>
      <c r="E96" s="162"/>
      <c r="F96" s="163"/>
      <c r="G96" s="235" t="str">
        <f>IFERROR(VLOOKUP($F96,VENDOR_DATA,COLUMNS($E$6:F$6),0),"")</f>
        <v/>
      </c>
      <c r="H96" s="249" t="str">
        <f>IFERROR(VLOOKUP($F96,VENDOR_DATA,COLUMNS($E$6:G$6),0),"")</f>
        <v/>
      </c>
      <c r="I96" s="235" t="str">
        <f>IFERROR(VLOOKUP($F96,VENDOR_DATA,COLUMNS($E$6:H$6),0),"")</f>
        <v/>
      </c>
      <c r="J96" s="216"/>
      <c r="K96" s="219"/>
      <c r="L96" s="219"/>
      <c r="M96" s="214"/>
      <c r="N96" s="219"/>
      <c r="O96" s="219"/>
      <c r="P96" s="219"/>
      <c r="Q96" s="219"/>
      <c r="R96" s="219"/>
      <c r="S96" s="219"/>
      <c r="T96" s="219"/>
    </row>
    <row r="97" spans="1:20" s="213" customFormat="1" ht="18" x14ac:dyDescent="0.3">
      <c r="A97" s="109" t="str">
        <f>IF(B97="","",B97&amp;"_"&amp;COUNTIF($B$8:$B97,B97))</f>
        <v/>
      </c>
      <c r="B97" s="109" t="str">
        <f t="shared" si="1"/>
        <v/>
      </c>
      <c r="C97" s="175" t="str">
        <f>IF(D97="","",ROWS($E$8:E97))</f>
        <v/>
      </c>
      <c r="D97" s="162"/>
      <c r="E97" s="162"/>
      <c r="F97" s="163"/>
      <c r="G97" s="235" t="str">
        <f>IFERROR(VLOOKUP($F97,VENDOR_DATA,COLUMNS($E$6:F$6),0),"")</f>
        <v/>
      </c>
      <c r="H97" s="249" t="str">
        <f>IFERROR(VLOOKUP($F97,VENDOR_DATA,COLUMNS($E$6:G$6),0),"")</f>
        <v/>
      </c>
      <c r="I97" s="235" t="str">
        <f>IFERROR(VLOOKUP($F97,VENDOR_DATA,COLUMNS($E$6:H$6),0),"")</f>
        <v/>
      </c>
      <c r="J97" s="216"/>
      <c r="K97" s="219"/>
      <c r="L97" s="219"/>
      <c r="M97" s="214"/>
      <c r="N97" s="219"/>
      <c r="O97" s="219"/>
      <c r="P97" s="219"/>
      <c r="Q97" s="219"/>
      <c r="R97" s="219"/>
      <c r="S97" s="219"/>
      <c r="T97" s="219"/>
    </row>
    <row r="98" spans="1:20" s="213" customFormat="1" ht="18" x14ac:dyDescent="0.3">
      <c r="A98" s="109" t="str">
        <f>IF(B98="","",B98&amp;"_"&amp;COUNTIF($B$8:$B98,B98))</f>
        <v/>
      </c>
      <c r="B98" s="109" t="str">
        <f t="shared" si="1"/>
        <v/>
      </c>
      <c r="C98" s="175" t="str">
        <f>IF(D98="","",ROWS($E$8:E98))</f>
        <v/>
      </c>
      <c r="D98" s="162"/>
      <c r="E98" s="162"/>
      <c r="F98" s="163"/>
      <c r="G98" s="235" t="str">
        <f>IFERROR(VLOOKUP($F98,VENDOR_DATA,COLUMNS($E$6:F$6),0),"")</f>
        <v/>
      </c>
      <c r="H98" s="249" t="str">
        <f>IFERROR(VLOOKUP($F98,VENDOR_DATA,COLUMNS($E$6:G$6),0),"")</f>
        <v/>
      </c>
      <c r="I98" s="235" t="str">
        <f>IFERROR(VLOOKUP($F98,VENDOR_DATA,COLUMNS($E$6:H$6),0),"")</f>
        <v/>
      </c>
      <c r="J98" s="216"/>
      <c r="K98" s="219"/>
      <c r="L98" s="219"/>
      <c r="M98" s="214"/>
      <c r="N98" s="219"/>
      <c r="O98" s="219"/>
      <c r="P98" s="219"/>
      <c r="Q98" s="219"/>
      <c r="R98" s="219"/>
      <c r="S98" s="219"/>
      <c r="T98" s="219"/>
    </row>
    <row r="99" spans="1:20" s="213" customFormat="1" ht="18" x14ac:dyDescent="0.3">
      <c r="A99" s="109" t="str">
        <f>IF(B99="","",B99&amp;"_"&amp;COUNTIF($B$8:$B99,B99))</f>
        <v/>
      </c>
      <c r="B99" s="109" t="str">
        <f t="shared" si="1"/>
        <v/>
      </c>
      <c r="C99" s="175" t="str">
        <f>IF(D99="","",ROWS($E$8:E99))</f>
        <v/>
      </c>
      <c r="D99" s="162"/>
      <c r="E99" s="162"/>
      <c r="F99" s="163"/>
      <c r="G99" s="235" t="str">
        <f>IFERROR(VLOOKUP($F99,VENDOR_DATA,COLUMNS($E$6:F$6),0),"")</f>
        <v/>
      </c>
      <c r="H99" s="249" t="str">
        <f>IFERROR(VLOOKUP($F99,VENDOR_DATA,COLUMNS($E$6:G$6),0),"")</f>
        <v/>
      </c>
      <c r="I99" s="235" t="str">
        <f>IFERROR(VLOOKUP($F99,VENDOR_DATA,COLUMNS($E$6:H$6),0),"")</f>
        <v/>
      </c>
      <c r="J99" s="216"/>
      <c r="K99" s="219"/>
      <c r="L99" s="219"/>
      <c r="M99" s="214"/>
      <c r="N99" s="219"/>
      <c r="O99" s="219"/>
      <c r="P99" s="219"/>
      <c r="Q99" s="219"/>
      <c r="R99" s="219"/>
      <c r="S99" s="219"/>
      <c r="T99" s="219"/>
    </row>
    <row r="100" spans="1:20" s="213" customFormat="1" ht="18" x14ac:dyDescent="0.3">
      <c r="A100" s="109" t="str">
        <f>IF(B100="","",B100&amp;"_"&amp;COUNTIF($B$8:$B100,B100))</f>
        <v/>
      </c>
      <c r="B100" s="109" t="str">
        <f t="shared" si="1"/>
        <v/>
      </c>
      <c r="C100" s="175" t="str">
        <f>IF(D100="","",ROWS($E$8:E100))</f>
        <v/>
      </c>
      <c r="D100" s="162"/>
      <c r="E100" s="162"/>
      <c r="F100" s="163"/>
      <c r="G100" s="235" t="str">
        <f>IFERROR(VLOOKUP($F100,VENDOR_DATA,COLUMNS($E$6:F$6),0),"")</f>
        <v/>
      </c>
      <c r="H100" s="249" t="str">
        <f>IFERROR(VLOOKUP($F100,VENDOR_DATA,COLUMNS($E$6:G$6),0),"")</f>
        <v/>
      </c>
      <c r="I100" s="235" t="str">
        <f>IFERROR(VLOOKUP($F100,VENDOR_DATA,COLUMNS($E$6:H$6),0),"")</f>
        <v/>
      </c>
      <c r="J100" s="216"/>
      <c r="K100" s="219"/>
      <c r="L100" s="219"/>
      <c r="M100" s="214"/>
      <c r="N100" s="219"/>
      <c r="O100" s="219"/>
      <c r="P100" s="219"/>
      <c r="Q100" s="219"/>
      <c r="R100" s="219"/>
      <c r="S100" s="219"/>
      <c r="T100" s="219"/>
    </row>
    <row r="101" spans="1:20" s="213" customFormat="1" ht="18" x14ac:dyDescent="0.3">
      <c r="A101" s="109" t="str">
        <f>IF(B101="","",B101&amp;"_"&amp;COUNTIF($B$8:$B101,B101))</f>
        <v/>
      </c>
      <c r="B101" s="109" t="str">
        <f t="shared" si="1"/>
        <v/>
      </c>
      <c r="C101" s="175" t="str">
        <f>IF(D101="","",ROWS($E$8:E101))</f>
        <v/>
      </c>
      <c r="D101" s="162"/>
      <c r="E101" s="162"/>
      <c r="F101" s="163"/>
      <c r="G101" s="235" t="str">
        <f>IFERROR(VLOOKUP($F101,VENDOR_DATA,COLUMNS($E$6:F$6),0),"")</f>
        <v/>
      </c>
      <c r="H101" s="249" t="str">
        <f>IFERROR(VLOOKUP($F101,VENDOR_DATA,COLUMNS($E$6:G$6),0),"")</f>
        <v/>
      </c>
      <c r="I101" s="235" t="str">
        <f>IFERROR(VLOOKUP($F101,VENDOR_DATA,COLUMNS($E$6:H$6),0),"")</f>
        <v/>
      </c>
      <c r="J101" s="216"/>
      <c r="K101" s="219"/>
      <c r="L101" s="219"/>
      <c r="M101" s="214"/>
      <c r="N101" s="219"/>
      <c r="O101" s="219"/>
      <c r="P101" s="219"/>
      <c r="Q101" s="219"/>
      <c r="R101" s="219"/>
      <c r="S101" s="219"/>
      <c r="T101" s="219"/>
    </row>
    <row r="102" spans="1:20" s="213" customFormat="1" ht="18" x14ac:dyDescent="0.3">
      <c r="A102" s="109" t="str">
        <f>IF(B102="","",B102&amp;"_"&amp;COUNTIF($B$8:$B102,B102))</f>
        <v/>
      </c>
      <c r="B102" s="109" t="str">
        <f t="shared" si="1"/>
        <v/>
      </c>
      <c r="C102" s="175" t="str">
        <f>IF(D102="","",ROWS($E$8:E102))</f>
        <v/>
      </c>
      <c r="D102" s="162"/>
      <c r="E102" s="162"/>
      <c r="F102" s="163"/>
      <c r="G102" s="235" t="str">
        <f>IFERROR(VLOOKUP($F102,VENDOR_DATA,COLUMNS($E$6:F$6),0),"")</f>
        <v/>
      </c>
      <c r="H102" s="249" t="str">
        <f>IFERROR(VLOOKUP($F102,VENDOR_DATA,COLUMNS($E$6:G$6),0),"")</f>
        <v/>
      </c>
      <c r="I102" s="235" t="str">
        <f>IFERROR(VLOOKUP($F102,VENDOR_DATA,COLUMNS($E$6:H$6),0),"")</f>
        <v/>
      </c>
      <c r="J102" s="216"/>
      <c r="K102" s="219"/>
      <c r="L102" s="219"/>
      <c r="M102" s="214"/>
      <c r="N102" s="219"/>
      <c r="O102" s="219"/>
      <c r="P102" s="219"/>
      <c r="Q102" s="219"/>
      <c r="R102" s="219"/>
      <c r="S102" s="219"/>
      <c r="T102" s="219"/>
    </row>
    <row r="103" spans="1:20" s="213" customFormat="1" ht="18" x14ac:dyDescent="0.3">
      <c r="A103" s="109" t="str">
        <f>IF(B103="","",B103&amp;"_"&amp;COUNTIF($B$8:$B103,B103))</f>
        <v/>
      </c>
      <c r="B103" s="109" t="str">
        <f t="shared" si="1"/>
        <v/>
      </c>
      <c r="C103" s="175" t="str">
        <f>IF(D103="","",ROWS($E$8:E103))</f>
        <v/>
      </c>
      <c r="D103" s="162"/>
      <c r="E103" s="162"/>
      <c r="F103" s="163"/>
      <c r="G103" s="235" t="str">
        <f>IFERROR(VLOOKUP($F103,VENDOR_DATA,COLUMNS($E$6:F$6),0),"")</f>
        <v/>
      </c>
      <c r="H103" s="249" t="str">
        <f>IFERROR(VLOOKUP($F103,VENDOR_DATA,COLUMNS($E$6:G$6),0),"")</f>
        <v/>
      </c>
      <c r="I103" s="235" t="str">
        <f>IFERROR(VLOOKUP($F103,VENDOR_DATA,COLUMNS($E$6:H$6),0),"")</f>
        <v/>
      </c>
      <c r="J103" s="216"/>
      <c r="K103" s="219"/>
      <c r="L103" s="219"/>
      <c r="M103" s="214"/>
      <c r="N103" s="219"/>
      <c r="O103" s="219"/>
      <c r="P103" s="219"/>
      <c r="Q103" s="219"/>
      <c r="R103" s="219"/>
      <c r="S103" s="219"/>
      <c r="T103" s="219"/>
    </row>
    <row r="104" spans="1:20" s="213" customFormat="1" ht="18" x14ac:dyDescent="0.3">
      <c r="A104" s="109" t="str">
        <f>IF(B104="","",B104&amp;"_"&amp;COUNTIF($B$8:$B104,B104))</f>
        <v/>
      </c>
      <c r="B104" s="109" t="str">
        <f t="shared" si="1"/>
        <v/>
      </c>
      <c r="C104" s="175" t="str">
        <f>IF(D104="","",ROWS($E$8:E104))</f>
        <v/>
      </c>
      <c r="D104" s="162"/>
      <c r="E104" s="162"/>
      <c r="F104" s="163"/>
      <c r="G104" s="235" t="str">
        <f>IFERROR(VLOOKUP($F104,VENDOR_DATA,COLUMNS($E$6:F$6),0),"")</f>
        <v/>
      </c>
      <c r="H104" s="249" t="str">
        <f>IFERROR(VLOOKUP($F104,VENDOR_DATA,COLUMNS($E$6:G$6),0),"")</f>
        <v/>
      </c>
      <c r="I104" s="235" t="str">
        <f>IFERROR(VLOOKUP($F104,VENDOR_DATA,COLUMNS($E$6:H$6),0),"")</f>
        <v/>
      </c>
      <c r="J104" s="216"/>
      <c r="K104" s="219"/>
      <c r="L104" s="219"/>
      <c r="M104" s="214"/>
      <c r="N104" s="219"/>
      <c r="O104" s="219"/>
      <c r="P104" s="219"/>
      <c r="Q104" s="219"/>
      <c r="R104" s="219"/>
      <c r="S104" s="219"/>
      <c r="T104" s="219"/>
    </row>
    <row r="105" spans="1:20" s="213" customFormat="1" ht="18" x14ac:dyDescent="0.3">
      <c r="A105" s="109" t="str">
        <f>IF(B105="","",B105&amp;"_"&amp;COUNTIF($B$8:$B105,B105))</f>
        <v/>
      </c>
      <c r="B105" s="109" t="str">
        <f t="shared" si="1"/>
        <v/>
      </c>
      <c r="C105" s="175" t="str">
        <f>IF(D105="","",ROWS($E$8:E105))</f>
        <v/>
      </c>
      <c r="D105" s="162"/>
      <c r="E105" s="162"/>
      <c r="F105" s="163"/>
      <c r="G105" s="235" t="str">
        <f>IFERROR(VLOOKUP($F105,VENDOR_DATA,COLUMNS($E$6:F$6),0),"")</f>
        <v/>
      </c>
      <c r="H105" s="249" t="str">
        <f>IFERROR(VLOOKUP($F105,VENDOR_DATA,COLUMNS($E$6:G$6),0),"")</f>
        <v/>
      </c>
      <c r="I105" s="235" t="str">
        <f>IFERROR(VLOOKUP($F105,VENDOR_DATA,COLUMNS($E$6:H$6),0),"")</f>
        <v/>
      </c>
      <c r="J105" s="216"/>
      <c r="K105" s="219"/>
      <c r="L105" s="219"/>
      <c r="M105" s="214"/>
      <c r="N105" s="219"/>
      <c r="O105" s="219"/>
      <c r="P105" s="219"/>
      <c r="Q105" s="219"/>
      <c r="R105" s="219"/>
      <c r="S105" s="219"/>
      <c r="T105" s="219"/>
    </row>
    <row r="106" spans="1:20" s="213" customFormat="1" ht="18" x14ac:dyDescent="0.3">
      <c r="A106" s="109" t="str">
        <f>IF(B106="","",B106&amp;"_"&amp;COUNTIF($B$8:$B106,B106))</f>
        <v/>
      </c>
      <c r="B106" s="109" t="str">
        <f t="shared" si="1"/>
        <v/>
      </c>
      <c r="C106" s="175" t="str">
        <f>IF(D106="","",ROWS($E$8:E106))</f>
        <v/>
      </c>
      <c r="D106" s="162"/>
      <c r="E106" s="162"/>
      <c r="F106" s="163"/>
      <c r="G106" s="235" t="str">
        <f>IFERROR(VLOOKUP($F106,VENDOR_DATA,COLUMNS($E$6:F$6),0),"")</f>
        <v/>
      </c>
      <c r="H106" s="249" t="str">
        <f>IFERROR(VLOOKUP($F106,VENDOR_DATA,COLUMNS($E$6:G$6),0),"")</f>
        <v/>
      </c>
      <c r="I106" s="235" t="str">
        <f>IFERROR(VLOOKUP($F106,VENDOR_DATA,COLUMNS($E$6:H$6),0),"")</f>
        <v/>
      </c>
      <c r="J106" s="216"/>
      <c r="K106" s="219"/>
      <c r="L106" s="219"/>
      <c r="M106" s="214"/>
      <c r="N106" s="219"/>
      <c r="O106" s="219"/>
      <c r="P106" s="219"/>
      <c r="Q106" s="219"/>
      <c r="R106" s="219"/>
      <c r="S106" s="219"/>
      <c r="T106" s="219"/>
    </row>
    <row r="107" spans="1:20" s="213" customFormat="1" ht="18" x14ac:dyDescent="0.3">
      <c r="A107" s="109" t="str">
        <f>IF(B107="","",B107&amp;"_"&amp;COUNTIF($B$8:$B107,B107))</f>
        <v/>
      </c>
      <c r="B107" s="109" t="str">
        <f t="shared" si="1"/>
        <v/>
      </c>
      <c r="C107" s="175" t="str">
        <f>IF(D107="","",ROWS($E$8:E107))</f>
        <v/>
      </c>
      <c r="D107" s="162"/>
      <c r="E107" s="162"/>
      <c r="F107" s="163"/>
      <c r="G107" s="235" t="str">
        <f>IFERROR(VLOOKUP($F107,VENDOR_DATA,COLUMNS($E$6:F$6),0),"")</f>
        <v/>
      </c>
      <c r="H107" s="249" t="str">
        <f>IFERROR(VLOOKUP($F107,VENDOR_DATA,COLUMNS($E$6:G$6),0),"")</f>
        <v/>
      </c>
      <c r="I107" s="235" t="str">
        <f>IFERROR(VLOOKUP($F107,VENDOR_DATA,COLUMNS($E$6:H$6),0),"")</f>
        <v/>
      </c>
      <c r="J107" s="216"/>
      <c r="K107" s="219"/>
      <c r="L107" s="219"/>
      <c r="M107" s="214"/>
      <c r="N107" s="219"/>
      <c r="O107" s="219"/>
      <c r="P107" s="219"/>
      <c r="Q107" s="219"/>
      <c r="R107" s="219"/>
      <c r="S107" s="219"/>
      <c r="T107" s="219"/>
    </row>
    <row r="108" spans="1:20" s="213" customFormat="1" ht="18" x14ac:dyDescent="0.3">
      <c r="A108" s="109" t="str">
        <f>IF(B108="","",B108&amp;"_"&amp;COUNTIF($B$8:$B108,B108))</f>
        <v/>
      </c>
      <c r="B108" s="109" t="str">
        <f t="shared" si="1"/>
        <v/>
      </c>
      <c r="C108" s="175" t="str">
        <f>IF(D108="","",ROWS($E$8:E108))</f>
        <v/>
      </c>
      <c r="D108" s="162"/>
      <c r="E108" s="162"/>
      <c r="F108" s="163"/>
      <c r="G108" s="235" t="str">
        <f>IFERROR(VLOOKUP($F108,VENDOR_DATA,COLUMNS($E$6:F$6),0),"")</f>
        <v/>
      </c>
      <c r="H108" s="249" t="str">
        <f>IFERROR(VLOOKUP($F108,VENDOR_DATA,COLUMNS($E$6:G$6),0),"")</f>
        <v/>
      </c>
      <c r="I108" s="235" t="str">
        <f>IFERROR(VLOOKUP($F108,VENDOR_DATA,COLUMNS($E$6:H$6),0),"")</f>
        <v/>
      </c>
      <c r="J108" s="216"/>
      <c r="K108" s="219"/>
      <c r="L108" s="219"/>
      <c r="M108" s="214"/>
      <c r="N108" s="219"/>
      <c r="O108" s="219"/>
      <c r="P108" s="219"/>
      <c r="Q108" s="219"/>
      <c r="R108" s="219"/>
      <c r="S108" s="219"/>
      <c r="T108" s="219"/>
    </row>
    <row r="109" spans="1:20" s="213" customFormat="1" ht="18" x14ac:dyDescent="0.3">
      <c r="A109" s="109" t="str">
        <f>IF(B109="","",B109&amp;"_"&amp;COUNTIF($B$8:$B109,B109))</f>
        <v/>
      </c>
      <c r="B109" s="109" t="str">
        <f t="shared" si="1"/>
        <v/>
      </c>
      <c r="C109" s="175" t="str">
        <f>IF(D109="","",ROWS($E$8:E109))</f>
        <v/>
      </c>
      <c r="D109" s="162"/>
      <c r="E109" s="162"/>
      <c r="F109" s="163"/>
      <c r="G109" s="235" t="str">
        <f>IFERROR(VLOOKUP($F109,VENDOR_DATA,COLUMNS($E$6:F$6),0),"")</f>
        <v/>
      </c>
      <c r="H109" s="249" t="str">
        <f>IFERROR(VLOOKUP($F109,VENDOR_DATA,COLUMNS($E$6:G$6),0),"")</f>
        <v/>
      </c>
      <c r="I109" s="235" t="str">
        <f>IFERROR(VLOOKUP($F109,VENDOR_DATA,COLUMNS($E$6:H$6),0),"")</f>
        <v/>
      </c>
      <c r="J109" s="216"/>
      <c r="K109" s="219"/>
      <c r="L109" s="219"/>
      <c r="M109" s="214"/>
      <c r="N109" s="219"/>
      <c r="O109" s="219"/>
      <c r="P109" s="219"/>
      <c r="Q109" s="219"/>
      <c r="R109" s="219"/>
      <c r="S109" s="219"/>
      <c r="T109" s="219"/>
    </row>
    <row r="110" spans="1:20" s="213" customFormat="1" ht="18" x14ac:dyDescent="0.3">
      <c r="A110" s="109" t="str">
        <f>IF(B110="","",B110&amp;"_"&amp;COUNTIF($B$8:$B110,B110))</f>
        <v/>
      </c>
      <c r="B110" s="109" t="str">
        <f t="shared" si="1"/>
        <v/>
      </c>
      <c r="C110" s="175" t="str">
        <f>IF(D110="","",ROWS($E$8:E110))</f>
        <v/>
      </c>
      <c r="D110" s="162"/>
      <c r="E110" s="162"/>
      <c r="F110" s="163"/>
      <c r="G110" s="235" t="str">
        <f>IFERROR(VLOOKUP($F110,VENDOR_DATA,COLUMNS($E$6:F$6),0),"")</f>
        <v/>
      </c>
      <c r="H110" s="249" t="str">
        <f>IFERROR(VLOOKUP($F110,VENDOR_DATA,COLUMNS($E$6:G$6),0),"")</f>
        <v/>
      </c>
      <c r="I110" s="235" t="str">
        <f>IFERROR(VLOOKUP($F110,VENDOR_DATA,COLUMNS($E$6:H$6),0),"")</f>
        <v/>
      </c>
      <c r="J110" s="216"/>
      <c r="K110" s="219"/>
      <c r="L110" s="219"/>
      <c r="M110" s="214"/>
      <c r="N110" s="219"/>
      <c r="O110" s="219"/>
      <c r="P110" s="219"/>
      <c r="Q110" s="219"/>
      <c r="R110" s="219"/>
      <c r="S110" s="219"/>
      <c r="T110" s="219"/>
    </row>
    <row r="111" spans="1:20" s="213" customFormat="1" ht="18" x14ac:dyDescent="0.3">
      <c r="A111" s="109" t="str">
        <f>IF(B111="","",B111&amp;"_"&amp;COUNTIF($B$8:$B111,B111))</f>
        <v/>
      </c>
      <c r="B111" s="109" t="str">
        <f t="shared" si="1"/>
        <v/>
      </c>
      <c r="C111" s="175" t="str">
        <f>IF(D111="","",ROWS($E$8:E111))</f>
        <v/>
      </c>
      <c r="D111" s="162"/>
      <c r="E111" s="162"/>
      <c r="F111" s="163"/>
      <c r="G111" s="235" t="str">
        <f>IFERROR(VLOOKUP($F111,VENDOR_DATA,COLUMNS($E$6:F$6),0),"")</f>
        <v/>
      </c>
      <c r="H111" s="249" t="str">
        <f>IFERROR(VLOOKUP($F111,VENDOR_DATA,COLUMNS($E$6:G$6),0),"")</f>
        <v/>
      </c>
      <c r="I111" s="235" t="str">
        <f>IFERROR(VLOOKUP($F111,VENDOR_DATA,COLUMNS($E$6:H$6),0),"")</f>
        <v/>
      </c>
      <c r="J111" s="216"/>
      <c r="K111" s="219"/>
      <c r="L111" s="219"/>
      <c r="M111" s="214"/>
      <c r="N111" s="219"/>
      <c r="O111" s="219"/>
      <c r="P111" s="219"/>
      <c r="Q111" s="219"/>
      <c r="R111" s="219"/>
      <c r="S111" s="219"/>
      <c r="T111" s="219"/>
    </row>
    <row r="112" spans="1:20" s="213" customFormat="1" ht="18" x14ac:dyDescent="0.3">
      <c r="A112" s="109" t="str">
        <f>IF(B112="","",B112&amp;"_"&amp;COUNTIF($B$8:$B112,B112))</f>
        <v/>
      </c>
      <c r="B112" s="109" t="str">
        <f t="shared" si="1"/>
        <v/>
      </c>
      <c r="C112" s="175" t="str">
        <f>IF(D112="","",ROWS($E$8:E112))</f>
        <v/>
      </c>
      <c r="D112" s="162"/>
      <c r="E112" s="162"/>
      <c r="F112" s="163"/>
      <c r="G112" s="235" t="str">
        <f>IFERROR(VLOOKUP($F112,VENDOR_DATA,COLUMNS($E$6:F$6),0),"")</f>
        <v/>
      </c>
      <c r="H112" s="249" t="str">
        <f>IFERROR(VLOOKUP($F112,VENDOR_DATA,COLUMNS($E$6:G$6),0),"")</f>
        <v/>
      </c>
      <c r="I112" s="235" t="str">
        <f>IFERROR(VLOOKUP($F112,VENDOR_DATA,COLUMNS($E$6:H$6),0),"")</f>
        <v/>
      </c>
      <c r="J112" s="216"/>
      <c r="K112" s="219"/>
      <c r="L112" s="219"/>
      <c r="M112" s="214"/>
      <c r="N112" s="219"/>
      <c r="O112" s="219"/>
      <c r="P112" s="219"/>
      <c r="Q112" s="219"/>
      <c r="R112" s="219"/>
      <c r="S112" s="219"/>
      <c r="T112" s="219"/>
    </row>
    <row r="113" spans="1:20" s="213" customFormat="1" ht="18" x14ac:dyDescent="0.3">
      <c r="A113" s="109" t="str">
        <f>IF(B113="","",B113&amp;"_"&amp;COUNTIF($B$8:$B113,B113))</f>
        <v/>
      </c>
      <c r="B113" s="109" t="str">
        <f t="shared" si="1"/>
        <v/>
      </c>
      <c r="C113" s="175" t="str">
        <f>IF(D113="","",ROWS($E$8:E113))</f>
        <v/>
      </c>
      <c r="D113" s="162"/>
      <c r="E113" s="162"/>
      <c r="F113" s="163"/>
      <c r="G113" s="235" t="str">
        <f>IFERROR(VLOOKUP($F113,VENDOR_DATA,COLUMNS($E$6:F$6),0),"")</f>
        <v/>
      </c>
      <c r="H113" s="249" t="str">
        <f>IFERROR(VLOOKUP($F113,VENDOR_DATA,COLUMNS($E$6:G$6),0),"")</f>
        <v/>
      </c>
      <c r="I113" s="235" t="str">
        <f>IFERROR(VLOOKUP($F113,VENDOR_DATA,COLUMNS($E$6:H$6),0),"")</f>
        <v/>
      </c>
      <c r="J113" s="216"/>
      <c r="K113" s="219"/>
      <c r="L113" s="219"/>
      <c r="M113" s="214"/>
      <c r="N113" s="219"/>
      <c r="O113" s="219"/>
      <c r="P113" s="219"/>
      <c r="Q113" s="219"/>
      <c r="R113" s="219"/>
      <c r="S113" s="219"/>
      <c r="T113" s="219"/>
    </row>
    <row r="114" spans="1:20" s="213" customFormat="1" ht="18" x14ac:dyDescent="0.3">
      <c r="A114" s="109" t="str">
        <f>IF(B114="","",B114&amp;"_"&amp;COUNTIF($B$8:$B114,B114))</f>
        <v/>
      </c>
      <c r="B114" s="109" t="str">
        <f t="shared" si="1"/>
        <v/>
      </c>
      <c r="C114" s="175" t="str">
        <f>IF(D114="","",ROWS($E$8:E114))</f>
        <v/>
      </c>
      <c r="D114" s="162"/>
      <c r="E114" s="162"/>
      <c r="F114" s="163"/>
      <c r="G114" s="235" t="str">
        <f>IFERROR(VLOOKUP($F114,VENDOR_DATA,COLUMNS($E$6:F$6),0),"")</f>
        <v/>
      </c>
      <c r="H114" s="249" t="str">
        <f>IFERROR(VLOOKUP($F114,VENDOR_DATA,COLUMNS($E$6:G$6),0),"")</f>
        <v/>
      </c>
      <c r="I114" s="235" t="str">
        <f>IFERROR(VLOOKUP($F114,VENDOR_DATA,COLUMNS($E$6:H$6),0),"")</f>
        <v/>
      </c>
      <c r="J114" s="216"/>
      <c r="K114" s="219"/>
      <c r="L114" s="219"/>
      <c r="M114" s="214"/>
      <c r="N114" s="219"/>
      <c r="O114" s="219"/>
      <c r="P114" s="219"/>
      <c r="Q114" s="219"/>
      <c r="R114" s="219"/>
      <c r="S114" s="219"/>
      <c r="T114" s="219"/>
    </row>
    <row r="115" spans="1:20" s="213" customFormat="1" ht="18" x14ac:dyDescent="0.3">
      <c r="A115" s="109" t="str">
        <f>IF(B115="","",B115&amp;"_"&amp;COUNTIF($B$8:$B115,B115))</f>
        <v/>
      </c>
      <c r="B115" s="109" t="str">
        <f t="shared" si="1"/>
        <v/>
      </c>
      <c r="C115" s="175" t="str">
        <f>IF(D115="","",ROWS($E$8:E115))</f>
        <v/>
      </c>
      <c r="D115" s="162"/>
      <c r="E115" s="162"/>
      <c r="F115" s="163"/>
      <c r="G115" s="235" t="str">
        <f>IFERROR(VLOOKUP($F115,VENDOR_DATA,COLUMNS($E$6:F$6),0),"")</f>
        <v/>
      </c>
      <c r="H115" s="249" t="str">
        <f>IFERROR(VLOOKUP($F115,VENDOR_DATA,COLUMNS($E$6:G$6),0),"")</f>
        <v/>
      </c>
      <c r="I115" s="235" t="str">
        <f>IFERROR(VLOOKUP($F115,VENDOR_DATA,COLUMNS($E$6:H$6),0),"")</f>
        <v/>
      </c>
      <c r="J115" s="216"/>
      <c r="K115" s="219"/>
      <c r="L115" s="219"/>
      <c r="M115" s="214"/>
      <c r="N115" s="219"/>
      <c r="O115" s="219"/>
      <c r="P115" s="219"/>
      <c r="Q115" s="219"/>
      <c r="R115" s="219"/>
      <c r="S115" s="219"/>
      <c r="T115" s="219"/>
    </row>
    <row r="116" spans="1:20" s="213" customFormat="1" ht="18" x14ac:dyDescent="0.3">
      <c r="A116" s="109" t="str">
        <f>IF(B116="","",B116&amp;"_"&amp;COUNTIF($B$8:$B116,B116))</f>
        <v/>
      </c>
      <c r="B116" s="109" t="str">
        <f t="shared" si="1"/>
        <v/>
      </c>
      <c r="C116" s="175" t="str">
        <f>IF(D116="","",ROWS($E$8:E116))</f>
        <v/>
      </c>
      <c r="D116" s="162"/>
      <c r="E116" s="162"/>
      <c r="F116" s="163"/>
      <c r="G116" s="235" t="str">
        <f>IFERROR(VLOOKUP($F116,VENDOR_DATA,COLUMNS($E$6:F$6),0),"")</f>
        <v/>
      </c>
      <c r="H116" s="249" t="str">
        <f>IFERROR(VLOOKUP($F116,VENDOR_DATA,COLUMNS($E$6:G$6),0),"")</f>
        <v/>
      </c>
      <c r="I116" s="235" t="str">
        <f>IFERROR(VLOOKUP($F116,VENDOR_DATA,COLUMNS($E$6:H$6),0),"")</f>
        <v/>
      </c>
      <c r="J116" s="216"/>
      <c r="K116" s="219"/>
      <c r="L116" s="219"/>
      <c r="M116" s="214"/>
      <c r="N116" s="219"/>
      <c r="O116" s="219"/>
      <c r="P116" s="219"/>
      <c r="Q116" s="219"/>
      <c r="R116" s="219"/>
      <c r="S116" s="219"/>
      <c r="T116" s="219"/>
    </row>
    <row r="117" spans="1:20" s="213" customFormat="1" ht="18" x14ac:dyDescent="0.3">
      <c r="A117" s="109" t="str">
        <f>IF(B117="","",B117&amp;"_"&amp;COUNTIF($B$8:$B117,B117))</f>
        <v/>
      </c>
      <c r="B117" s="109" t="str">
        <f t="shared" si="1"/>
        <v/>
      </c>
      <c r="C117" s="175" t="str">
        <f>IF(D117="","",ROWS($E$8:E117))</f>
        <v/>
      </c>
      <c r="D117" s="162"/>
      <c r="E117" s="162"/>
      <c r="F117" s="163"/>
      <c r="G117" s="235" t="str">
        <f>IFERROR(VLOOKUP($F117,VENDOR_DATA,COLUMNS($E$6:F$6),0),"")</f>
        <v/>
      </c>
      <c r="H117" s="249" t="str">
        <f>IFERROR(VLOOKUP($F117,VENDOR_DATA,COLUMNS($E$6:G$6),0),"")</f>
        <v/>
      </c>
      <c r="I117" s="235" t="str">
        <f>IFERROR(VLOOKUP($F117,VENDOR_DATA,COLUMNS($E$6:H$6),0),"")</f>
        <v/>
      </c>
      <c r="J117" s="216"/>
      <c r="K117" s="219"/>
      <c r="L117" s="219"/>
      <c r="M117" s="214"/>
      <c r="N117" s="219"/>
      <c r="O117" s="219"/>
      <c r="P117" s="219"/>
      <c r="Q117" s="219"/>
      <c r="R117" s="219"/>
      <c r="S117" s="219"/>
      <c r="T117" s="219"/>
    </row>
    <row r="118" spans="1:20" s="213" customFormat="1" ht="18" x14ac:dyDescent="0.3">
      <c r="A118" s="109" t="str">
        <f>IF(B118="","",B118&amp;"_"&amp;COUNTIF($B$8:$B118,B118))</f>
        <v/>
      </c>
      <c r="B118" s="109" t="str">
        <f t="shared" si="1"/>
        <v/>
      </c>
      <c r="C118" s="175" t="str">
        <f>IF(D118="","",ROWS($E$8:E118))</f>
        <v/>
      </c>
      <c r="D118" s="162"/>
      <c r="E118" s="162"/>
      <c r="F118" s="163"/>
      <c r="G118" s="235" t="str">
        <f>IFERROR(VLOOKUP($F118,VENDOR_DATA,COLUMNS($E$6:F$6),0),"")</f>
        <v/>
      </c>
      <c r="H118" s="249" t="str">
        <f>IFERROR(VLOOKUP($F118,VENDOR_DATA,COLUMNS($E$6:G$6),0),"")</f>
        <v/>
      </c>
      <c r="I118" s="235" t="str">
        <f>IFERROR(VLOOKUP($F118,VENDOR_DATA,COLUMNS($E$6:H$6),0),"")</f>
        <v/>
      </c>
      <c r="J118" s="216"/>
      <c r="K118" s="219"/>
      <c r="L118" s="219"/>
      <c r="M118" s="214"/>
      <c r="N118" s="219"/>
      <c r="O118" s="219"/>
      <c r="P118" s="219"/>
      <c r="Q118" s="219"/>
      <c r="R118" s="219"/>
      <c r="S118" s="219"/>
      <c r="T118" s="219"/>
    </row>
    <row r="119" spans="1:20" s="213" customFormat="1" ht="18" x14ac:dyDescent="0.3">
      <c r="A119" s="109" t="str">
        <f>IF(B119="","",B119&amp;"_"&amp;COUNTIF($B$8:$B119,B119))</f>
        <v/>
      </c>
      <c r="B119" s="109" t="str">
        <f t="shared" si="1"/>
        <v/>
      </c>
      <c r="C119" s="175" t="str">
        <f>IF(D119="","",ROWS($E$8:E119))</f>
        <v/>
      </c>
      <c r="D119" s="162"/>
      <c r="E119" s="162"/>
      <c r="F119" s="163"/>
      <c r="G119" s="235" t="str">
        <f>IFERROR(VLOOKUP($F119,VENDOR_DATA,COLUMNS($E$6:F$6),0),"")</f>
        <v/>
      </c>
      <c r="H119" s="249" t="str">
        <f>IFERROR(VLOOKUP($F119,VENDOR_DATA,COLUMNS($E$6:G$6),0),"")</f>
        <v/>
      </c>
      <c r="I119" s="235" t="str">
        <f>IFERROR(VLOOKUP($F119,VENDOR_DATA,COLUMNS($E$6:H$6),0),"")</f>
        <v/>
      </c>
      <c r="J119" s="216"/>
      <c r="K119" s="219"/>
      <c r="L119" s="219"/>
      <c r="M119" s="214"/>
      <c r="N119" s="219"/>
      <c r="O119" s="219"/>
      <c r="P119" s="219"/>
      <c r="Q119" s="219"/>
      <c r="R119" s="219"/>
      <c r="S119" s="219"/>
      <c r="T119" s="219"/>
    </row>
    <row r="120" spans="1:20" s="213" customFormat="1" ht="18" x14ac:dyDescent="0.3">
      <c r="A120" s="109" t="str">
        <f>IF(B120="","",B120&amp;"_"&amp;COUNTIF($B$8:$B120,B120))</f>
        <v/>
      </c>
      <c r="B120" s="109" t="str">
        <f t="shared" si="1"/>
        <v/>
      </c>
      <c r="C120" s="175" t="str">
        <f>IF(D120="","",ROWS($E$8:E120))</f>
        <v/>
      </c>
      <c r="D120" s="162"/>
      <c r="E120" s="162"/>
      <c r="F120" s="163"/>
      <c r="G120" s="235" t="str">
        <f>IFERROR(VLOOKUP($F120,VENDOR_DATA,COLUMNS($E$6:F$6),0),"")</f>
        <v/>
      </c>
      <c r="H120" s="249" t="str">
        <f>IFERROR(VLOOKUP($F120,VENDOR_DATA,COLUMNS($E$6:G$6),0),"")</f>
        <v/>
      </c>
      <c r="I120" s="235" t="str">
        <f>IFERROR(VLOOKUP($F120,VENDOR_DATA,COLUMNS($E$6:H$6),0),"")</f>
        <v/>
      </c>
      <c r="J120" s="216"/>
      <c r="K120" s="219"/>
      <c r="L120" s="219"/>
      <c r="M120" s="214"/>
      <c r="N120" s="219"/>
      <c r="O120" s="219"/>
      <c r="P120" s="219"/>
      <c r="Q120" s="219"/>
      <c r="R120" s="219"/>
      <c r="S120" s="219"/>
      <c r="T120" s="219"/>
    </row>
    <row r="121" spans="1:20" s="213" customFormat="1" ht="18" x14ac:dyDescent="0.3">
      <c r="A121" s="109" t="str">
        <f>IF(B121="","",B121&amp;"_"&amp;COUNTIF($B$8:$B121,B121))</f>
        <v/>
      </c>
      <c r="B121" s="109" t="str">
        <f t="shared" si="1"/>
        <v/>
      </c>
      <c r="C121" s="175" t="str">
        <f>IF(D121="","",ROWS($E$8:E121))</f>
        <v/>
      </c>
      <c r="D121" s="162"/>
      <c r="E121" s="162"/>
      <c r="F121" s="163"/>
      <c r="G121" s="235" t="str">
        <f>IFERROR(VLOOKUP($F121,VENDOR_DATA,COLUMNS($E$6:F$6),0),"")</f>
        <v/>
      </c>
      <c r="H121" s="249" t="str">
        <f>IFERROR(VLOOKUP($F121,VENDOR_DATA,COLUMNS($E$6:G$6),0),"")</f>
        <v/>
      </c>
      <c r="I121" s="235" t="str">
        <f>IFERROR(VLOOKUP($F121,VENDOR_DATA,COLUMNS($E$6:H$6),0),"")</f>
        <v/>
      </c>
      <c r="J121" s="216"/>
      <c r="K121" s="219"/>
      <c r="L121" s="219"/>
      <c r="M121" s="214"/>
      <c r="N121" s="219"/>
      <c r="O121" s="219"/>
      <c r="P121" s="219"/>
      <c r="Q121" s="219"/>
      <c r="R121" s="219"/>
      <c r="S121" s="219"/>
      <c r="T121" s="219"/>
    </row>
    <row r="122" spans="1:20" s="213" customFormat="1" ht="18" x14ac:dyDescent="0.3">
      <c r="A122" s="109" t="str">
        <f>IF(B122="","",B122&amp;"_"&amp;COUNTIF($B$8:$B122,B122))</f>
        <v/>
      </c>
      <c r="B122" s="109" t="str">
        <f t="shared" si="1"/>
        <v/>
      </c>
      <c r="C122" s="175" t="str">
        <f>IF(D122="","",ROWS($E$8:E122))</f>
        <v/>
      </c>
      <c r="D122" s="162"/>
      <c r="E122" s="162"/>
      <c r="F122" s="163"/>
      <c r="G122" s="235" t="str">
        <f>IFERROR(VLOOKUP($F122,VENDOR_DATA,COLUMNS($E$6:F$6),0),"")</f>
        <v/>
      </c>
      <c r="H122" s="249" t="str">
        <f>IFERROR(VLOOKUP($F122,VENDOR_DATA,COLUMNS($E$6:G$6),0),"")</f>
        <v/>
      </c>
      <c r="I122" s="235" t="str">
        <f>IFERROR(VLOOKUP($F122,VENDOR_DATA,COLUMNS($E$6:H$6),0),"")</f>
        <v/>
      </c>
      <c r="J122" s="216"/>
      <c r="K122" s="219"/>
      <c r="L122" s="219"/>
      <c r="M122" s="214"/>
      <c r="N122" s="219"/>
      <c r="O122" s="219"/>
      <c r="P122" s="219"/>
      <c r="Q122" s="219"/>
      <c r="R122" s="219"/>
      <c r="S122" s="219"/>
      <c r="T122" s="219"/>
    </row>
    <row r="123" spans="1:20" s="213" customFormat="1" ht="18" x14ac:dyDescent="0.3">
      <c r="A123" s="109" t="str">
        <f>IF(B123="","",B123&amp;"_"&amp;COUNTIF($B$8:$B123,B123))</f>
        <v/>
      </c>
      <c r="B123" s="109" t="str">
        <f t="shared" si="1"/>
        <v/>
      </c>
      <c r="C123" s="175" t="str">
        <f>IF(D123="","",ROWS($E$8:E123))</f>
        <v/>
      </c>
      <c r="D123" s="162"/>
      <c r="E123" s="162"/>
      <c r="F123" s="163"/>
      <c r="G123" s="235" t="str">
        <f>IFERROR(VLOOKUP($F123,VENDOR_DATA,COLUMNS($E$6:F$6),0),"")</f>
        <v/>
      </c>
      <c r="H123" s="249" t="str">
        <f>IFERROR(VLOOKUP($F123,VENDOR_DATA,COLUMNS($E$6:G$6),0),"")</f>
        <v/>
      </c>
      <c r="I123" s="235" t="str">
        <f>IFERROR(VLOOKUP($F123,VENDOR_DATA,COLUMNS($E$6:H$6),0),"")</f>
        <v/>
      </c>
      <c r="J123" s="216"/>
      <c r="K123" s="219"/>
      <c r="L123" s="219"/>
      <c r="M123" s="214"/>
      <c r="N123" s="219"/>
      <c r="O123" s="219"/>
      <c r="P123" s="219"/>
      <c r="Q123" s="219"/>
      <c r="R123" s="219"/>
      <c r="S123" s="219"/>
      <c r="T123" s="219"/>
    </row>
    <row r="124" spans="1:20" s="213" customFormat="1" ht="18" x14ac:dyDescent="0.3">
      <c r="A124" s="109" t="str">
        <f>IF(B124="","",B124&amp;"_"&amp;COUNTIF($B$8:$B124,B124))</f>
        <v/>
      </c>
      <c r="B124" s="109" t="str">
        <f t="shared" si="1"/>
        <v/>
      </c>
      <c r="C124" s="175" t="str">
        <f>IF(D124="","",ROWS($E$8:E124))</f>
        <v/>
      </c>
      <c r="D124" s="162"/>
      <c r="E124" s="162"/>
      <c r="F124" s="163"/>
      <c r="G124" s="235" t="str">
        <f>IFERROR(VLOOKUP($F124,VENDOR_DATA,COLUMNS($E$6:F$6),0),"")</f>
        <v/>
      </c>
      <c r="H124" s="249" t="str">
        <f>IFERROR(VLOOKUP($F124,VENDOR_DATA,COLUMNS($E$6:G$6),0),"")</f>
        <v/>
      </c>
      <c r="I124" s="235" t="str">
        <f>IFERROR(VLOOKUP($F124,VENDOR_DATA,COLUMNS($E$6:H$6),0),"")</f>
        <v/>
      </c>
      <c r="J124" s="216"/>
      <c r="K124" s="219"/>
      <c r="L124" s="219"/>
      <c r="M124" s="214"/>
      <c r="N124" s="219"/>
      <c r="O124" s="219"/>
      <c r="P124" s="219"/>
      <c r="Q124" s="219"/>
      <c r="R124" s="219"/>
      <c r="S124" s="219"/>
      <c r="T124" s="219"/>
    </row>
    <row r="125" spans="1:20" s="213" customFormat="1" ht="18" x14ac:dyDescent="0.3">
      <c r="A125" s="109" t="str">
        <f>IF(B125="","",B125&amp;"_"&amp;COUNTIF($B$8:$B125,B125))</f>
        <v/>
      </c>
      <c r="B125" s="109" t="str">
        <f t="shared" si="1"/>
        <v/>
      </c>
      <c r="C125" s="175" t="str">
        <f>IF(D125="","",ROWS($E$8:E125))</f>
        <v/>
      </c>
      <c r="D125" s="162"/>
      <c r="E125" s="162"/>
      <c r="F125" s="163"/>
      <c r="G125" s="235" t="str">
        <f>IFERROR(VLOOKUP($F125,VENDOR_DATA,COLUMNS($E$6:F$6),0),"")</f>
        <v/>
      </c>
      <c r="H125" s="249" t="str">
        <f>IFERROR(VLOOKUP($F125,VENDOR_DATA,COLUMNS($E$6:G$6),0),"")</f>
        <v/>
      </c>
      <c r="I125" s="235" t="str">
        <f>IFERROR(VLOOKUP($F125,VENDOR_DATA,COLUMNS($E$6:H$6),0),"")</f>
        <v/>
      </c>
      <c r="J125" s="216"/>
      <c r="K125" s="219"/>
      <c r="L125" s="219"/>
      <c r="M125" s="214"/>
      <c r="N125" s="219"/>
      <c r="O125" s="219"/>
      <c r="P125" s="219"/>
      <c r="Q125" s="219"/>
      <c r="R125" s="219"/>
      <c r="S125" s="219"/>
      <c r="T125" s="219"/>
    </row>
    <row r="126" spans="1:20" s="213" customFormat="1" ht="18" x14ac:dyDescent="0.3">
      <c r="A126" s="109" t="str">
        <f>IF(B126="","",B126&amp;"_"&amp;COUNTIF($B$8:$B126,B126))</f>
        <v/>
      </c>
      <c r="B126" s="109" t="str">
        <f t="shared" si="1"/>
        <v/>
      </c>
      <c r="C126" s="175" t="str">
        <f>IF(D126="","",ROWS($E$8:E126))</f>
        <v/>
      </c>
      <c r="D126" s="162"/>
      <c r="E126" s="162"/>
      <c r="F126" s="163"/>
      <c r="G126" s="235" t="str">
        <f>IFERROR(VLOOKUP($F126,VENDOR_DATA,COLUMNS($E$6:F$6),0),"")</f>
        <v/>
      </c>
      <c r="H126" s="249" t="str">
        <f>IFERROR(VLOOKUP($F126,VENDOR_DATA,COLUMNS($E$6:G$6),0),"")</f>
        <v/>
      </c>
      <c r="I126" s="235" t="str">
        <f>IFERROR(VLOOKUP($F126,VENDOR_DATA,COLUMNS($E$6:H$6),0),"")</f>
        <v/>
      </c>
      <c r="J126" s="216"/>
      <c r="K126" s="219"/>
      <c r="L126" s="219"/>
      <c r="M126" s="214"/>
      <c r="N126" s="219"/>
      <c r="O126" s="219"/>
      <c r="P126" s="219"/>
      <c r="Q126" s="219"/>
      <c r="R126" s="219"/>
      <c r="S126" s="219"/>
      <c r="T126" s="219"/>
    </row>
    <row r="127" spans="1:20" s="213" customFormat="1" ht="18" x14ac:dyDescent="0.3">
      <c r="A127" s="109" t="str">
        <f>IF(B127="","",B127&amp;"_"&amp;COUNTIF($B$8:$B127,B127))</f>
        <v/>
      </c>
      <c r="B127" s="109" t="str">
        <f t="shared" si="1"/>
        <v/>
      </c>
      <c r="C127" s="175" t="str">
        <f>IF(D127="","",ROWS($E$8:E127))</f>
        <v/>
      </c>
      <c r="D127" s="162"/>
      <c r="E127" s="162"/>
      <c r="F127" s="163"/>
      <c r="G127" s="235" t="str">
        <f>IFERROR(VLOOKUP($F127,VENDOR_DATA,COLUMNS($E$6:F$6),0),"")</f>
        <v/>
      </c>
      <c r="H127" s="249" t="str">
        <f>IFERROR(VLOOKUP($F127,VENDOR_DATA,COLUMNS($E$6:G$6),0),"")</f>
        <v/>
      </c>
      <c r="I127" s="235" t="str">
        <f>IFERROR(VLOOKUP($F127,VENDOR_DATA,COLUMNS($E$6:H$6),0),"")</f>
        <v/>
      </c>
      <c r="J127" s="216"/>
      <c r="K127" s="219"/>
      <c r="L127" s="219"/>
      <c r="M127" s="214"/>
      <c r="N127" s="219"/>
      <c r="O127" s="219"/>
      <c r="P127" s="219"/>
      <c r="Q127" s="219"/>
      <c r="R127" s="219"/>
      <c r="S127" s="219"/>
      <c r="T127" s="219"/>
    </row>
    <row r="128" spans="1:20" s="213" customFormat="1" ht="18" x14ac:dyDescent="0.3">
      <c r="A128" s="109" t="str">
        <f>IF(B128="","",B128&amp;"_"&amp;COUNTIF($B$8:$B128,B128))</f>
        <v/>
      </c>
      <c r="B128" s="109" t="str">
        <f t="shared" si="1"/>
        <v/>
      </c>
      <c r="C128" s="175" t="str">
        <f>IF(D128="","",ROWS($E$8:E128))</f>
        <v/>
      </c>
      <c r="D128" s="162"/>
      <c r="E128" s="162"/>
      <c r="F128" s="163"/>
      <c r="G128" s="235" t="str">
        <f>IFERROR(VLOOKUP($F128,VENDOR_DATA,COLUMNS($E$6:F$6),0),"")</f>
        <v/>
      </c>
      <c r="H128" s="249" t="str">
        <f>IFERROR(VLOOKUP($F128,VENDOR_DATA,COLUMNS($E$6:G$6),0),"")</f>
        <v/>
      </c>
      <c r="I128" s="235" t="str">
        <f>IFERROR(VLOOKUP($F128,VENDOR_DATA,COLUMNS($E$6:H$6),0),"")</f>
        <v/>
      </c>
      <c r="J128" s="216"/>
      <c r="K128" s="219"/>
      <c r="L128" s="219"/>
      <c r="M128" s="214"/>
      <c r="N128" s="219"/>
      <c r="O128" s="219"/>
      <c r="P128" s="219"/>
      <c r="Q128" s="219"/>
      <c r="R128" s="219"/>
      <c r="S128" s="219"/>
      <c r="T128" s="219"/>
    </row>
    <row r="129" spans="1:20" s="213" customFormat="1" ht="18" x14ac:dyDescent="0.3">
      <c r="A129" s="109" t="str">
        <f>IF(B129="","",B129&amp;"_"&amp;COUNTIF($B$8:$B129,B129))</f>
        <v/>
      </c>
      <c r="B129" s="109" t="str">
        <f t="shared" si="1"/>
        <v/>
      </c>
      <c r="C129" s="175" t="str">
        <f>IF(D129="","",ROWS($E$8:E129))</f>
        <v/>
      </c>
      <c r="D129" s="162"/>
      <c r="E129" s="162"/>
      <c r="F129" s="163"/>
      <c r="G129" s="235" t="str">
        <f>IFERROR(VLOOKUP($F129,VENDOR_DATA,COLUMNS($E$6:F$6),0),"")</f>
        <v/>
      </c>
      <c r="H129" s="249" t="str">
        <f>IFERROR(VLOOKUP($F129,VENDOR_DATA,COLUMNS($E$6:G$6),0),"")</f>
        <v/>
      </c>
      <c r="I129" s="235" t="str">
        <f>IFERROR(VLOOKUP($F129,VENDOR_DATA,COLUMNS($E$6:H$6),0),"")</f>
        <v/>
      </c>
      <c r="J129" s="216"/>
      <c r="K129" s="219"/>
      <c r="L129" s="219"/>
      <c r="M129" s="214"/>
      <c r="N129" s="219"/>
      <c r="O129" s="219"/>
      <c r="P129" s="219"/>
      <c r="Q129" s="219"/>
      <c r="R129" s="219"/>
      <c r="S129" s="219"/>
      <c r="T129" s="219"/>
    </row>
    <row r="130" spans="1:20" s="213" customFormat="1" ht="18" x14ac:dyDescent="0.3">
      <c r="A130" s="109" t="str">
        <f>IF(B130="","",B130&amp;"_"&amp;COUNTIF($B$8:$B130,B130))</f>
        <v/>
      </c>
      <c r="B130" s="109" t="str">
        <f t="shared" si="1"/>
        <v/>
      </c>
      <c r="C130" s="175" t="str">
        <f>IF(D130="","",ROWS($E$8:E130))</f>
        <v/>
      </c>
      <c r="D130" s="162"/>
      <c r="E130" s="162"/>
      <c r="F130" s="163"/>
      <c r="G130" s="235" t="str">
        <f>IFERROR(VLOOKUP($F130,VENDOR_DATA,COLUMNS($E$6:F$6),0),"")</f>
        <v/>
      </c>
      <c r="H130" s="249" t="str">
        <f>IFERROR(VLOOKUP($F130,VENDOR_DATA,COLUMNS($E$6:G$6),0),"")</f>
        <v/>
      </c>
      <c r="I130" s="235" t="str">
        <f>IFERROR(VLOOKUP($F130,VENDOR_DATA,COLUMNS($E$6:H$6),0),"")</f>
        <v/>
      </c>
      <c r="J130" s="216"/>
      <c r="K130" s="219"/>
      <c r="L130" s="219"/>
      <c r="M130" s="214"/>
      <c r="N130" s="219"/>
      <c r="O130" s="219"/>
      <c r="P130" s="219"/>
      <c r="Q130" s="219"/>
      <c r="R130" s="219"/>
      <c r="S130" s="219"/>
      <c r="T130" s="219"/>
    </row>
    <row r="131" spans="1:20" s="213" customFormat="1" ht="18" x14ac:dyDescent="0.3">
      <c r="A131" s="109" t="str">
        <f>IF(B131="","",B131&amp;"_"&amp;COUNTIF($B$8:$B131,B131))</f>
        <v/>
      </c>
      <c r="B131" s="109" t="str">
        <f t="shared" si="1"/>
        <v/>
      </c>
      <c r="C131" s="175" t="str">
        <f>IF(D131="","",ROWS($E$8:E131))</f>
        <v/>
      </c>
      <c r="D131" s="162"/>
      <c r="E131" s="162"/>
      <c r="F131" s="163"/>
      <c r="G131" s="235" t="str">
        <f>IFERROR(VLOOKUP($F131,VENDOR_DATA,COLUMNS($E$6:F$6),0),"")</f>
        <v/>
      </c>
      <c r="H131" s="249" t="str">
        <f>IFERROR(VLOOKUP($F131,VENDOR_DATA,COLUMNS($E$6:G$6),0),"")</f>
        <v/>
      </c>
      <c r="I131" s="235" t="str">
        <f>IFERROR(VLOOKUP($F131,VENDOR_DATA,COLUMNS($E$6:H$6),0),"")</f>
        <v/>
      </c>
      <c r="J131" s="216"/>
      <c r="K131" s="219"/>
      <c r="L131" s="219"/>
      <c r="M131" s="214"/>
      <c r="N131" s="219"/>
      <c r="O131" s="219"/>
      <c r="P131" s="219"/>
      <c r="Q131" s="219"/>
      <c r="R131" s="219"/>
      <c r="S131" s="219"/>
      <c r="T131" s="219"/>
    </row>
    <row r="132" spans="1:20" s="213" customFormat="1" ht="18" x14ac:dyDescent="0.3">
      <c r="A132" s="109" t="str">
        <f>IF(B132="","",B132&amp;"_"&amp;COUNTIF($B$8:$B132,B132))</f>
        <v/>
      </c>
      <c r="B132" s="109" t="str">
        <f t="shared" si="1"/>
        <v/>
      </c>
      <c r="C132" s="175" t="str">
        <f>IF(D132="","",ROWS($E$8:E132))</f>
        <v/>
      </c>
      <c r="D132" s="162"/>
      <c r="E132" s="162"/>
      <c r="F132" s="163"/>
      <c r="G132" s="235" t="str">
        <f>IFERROR(VLOOKUP($F132,VENDOR_DATA,COLUMNS($E$6:F$6),0),"")</f>
        <v/>
      </c>
      <c r="H132" s="249" t="str">
        <f>IFERROR(VLOOKUP($F132,VENDOR_DATA,COLUMNS($E$6:G$6),0),"")</f>
        <v/>
      </c>
      <c r="I132" s="235" t="str">
        <f>IFERROR(VLOOKUP($F132,VENDOR_DATA,COLUMNS($E$6:H$6),0),"")</f>
        <v/>
      </c>
      <c r="J132" s="216"/>
      <c r="K132" s="219"/>
      <c r="L132" s="219"/>
      <c r="M132" s="214"/>
      <c r="N132" s="219"/>
      <c r="O132" s="219"/>
      <c r="P132" s="219"/>
      <c r="Q132" s="219"/>
      <c r="R132" s="219"/>
      <c r="S132" s="219"/>
      <c r="T132" s="219"/>
    </row>
    <row r="133" spans="1:20" s="213" customFormat="1" ht="18" x14ac:dyDescent="0.3">
      <c r="A133" s="109" t="str">
        <f>IF(B133="","",B133&amp;"_"&amp;COUNTIF($B$8:$B133,B133))</f>
        <v/>
      </c>
      <c r="B133" s="109" t="str">
        <f t="shared" si="1"/>
        <v/>
      </c>
      <c r="C133" s="175" t="str">
        <f>IF(D133="","",ROWS($E$8:E133))</f>
        <v/>
      </c>
      <c r="D133" s="162"/>
      <c r="E133" s="162"/>
      <c r="F133" s="163"/>
      <c r="G133" s="235" t="str">
        <f>IFERROR(VLOOKUP($F133,VENDOR_DATA,COLUMNS($E$6:F$6),0),"")</f>
        <v/>
      </c>
      <c r="H133" s="249" t="str">
        <f>IFERROR(VLOOKUP($F133,VENDOR_DATA,COLUMNS($E$6:G$6),0),"")</f>
        <v/>
      </c>
      <c r="I133" s="235" t="str">
        <f>IFERROR(VLOOKUP($F133,VENDOR_DATA,COLUMNS($E$6:H$6),0),"")</f>
        <v/>
      </c>
      <c r="J133" s="216"/>
      <c r="K133" s="219"/>
      <c r="L133" s="219"/>
      <c r="M133" s="214"/>
      <c r="N133" s="219"/>
      <c r="O133" s="219"/>
      <c r="P133" s="219"/>
      <c r="Q133" s="219"/>
      <c r="R133" s="219"/>
      <c r="S133" s="219"/>
      <c r="T133" s="219"/>
    </row>
    <row r="134" spans="1:20" s="213" customFormat="1" ht="18" x14ac:dyDescent="0.3">
      <c r="A134" s="109" t="str">
        <f>IF(B134="","",B134&amp;"_"&amp;COUNTIF($B$8:$B134,B134))</f>
        <v/>
      </c>
      <c r="B134" s="109" t="str">
        <f t="shared" si="1"/>
        <v/>
      </c>
      <c r="C134" s="175" t="str">
        <f>IF(D134="","",ROWS($E$8:E134))</f>
        <v/>
      </c>
      <c r="D134" s="162"/>
      <c r="E134" s="162"/>
      <c r="F134" s="163"/>
      <c r="G134" s="235" t="str">
        <f>IFERROR(VLOOKUP($F134,VENDOR_DATA,COLUMNS($E$6:F$6),0),"")</f>
        <v/>
      </c>
      <c r="H134" s="249" t="str">
        <f>IFERROR(VLOOKUP($F134,VENDOR_DATA,COLUMNS($E$6:G$6),0),"")</f>
        <v/>
      </c>
      <c r="I134" s="235" t="str">
        <f>IFERROR(VLOOKUP($F134,VENDOR_DATA,COLUMNS($E$6:H$6),0),"")</f>
        <v/>
      </c>
      <c r="J134" s="216"/>
      <c r="K134" s="219"/>
      <c r="L134" s="219"/>
      <c r="M134" s="214"/>
      <c r="N134" s="219"/>
      <c r="O134" s="219"/>
      <c r="P134" s="219"/>
      <c r="Q134" s="219"/>
      <c r="R134" s="219"/>
      <c r="S134" s="219"/>
      <c r="T134" s="219"/>
    </row>
    <row r="135" spans="1:20" s="213" customFormat="1" ht="18" x14ac:dyDescent="0.3">
      <c r="A135" s="109" t="str">
        <f>IF(B135="","",B135&amp;"_"&amp;COUNTIF($B$8:$B135,B135))</f>
        <v/>
      </c>
      <c r="B135" s="109" t="str">
        <f t="shared" si="1"/>
        <v/>
      </c>
      <c r="C135" s="175" t="str">
        <f>IF(D135="","",ROWS($E$8:E135))</f>
        <v/>
      </c>
      <c r="D135" s="162"/>
      <c r="E135" s="162"/>
      <c r="F135" s="163"/>
      <c r="G135" s="235" t="str">
        <f>IFERROR(VLOOKUP($F135,VENDOR_DATA,COLUMNS($E$6:F$6),0),"")</f>
        <v/>
      </c>
      <c r="H135" s="249" t="str">
        <f>IFERROR(VLOOKUP($F135,VENDOR_DATA,COLUMNS($E$6:G$6),0),"")</f>
        <v/>
      </c>
      <c r="I135" s="235" t="str">
        <f>IFERROR(VLOOKUP($F135,VENDOR_DATA,COLUMNS($E$6:H$6),0),"")</f>
        <v/>
      </c>
      <c r="J135" s="216"/>
      <c r="K135" s="219"/>
      <c r="L135" s="219"/>
      <c r="M135" s="214"/>
      <c r="N135" s="219"/>
      <c r="O135" s="219"/>
      <c r="P135" s="219"/>
      <c r="Q135" s="219"/>
      <c r="R135" s="219"/>
      <c r="S135" s="219"/>
      <c r="T135" s="219"/>
    </row>
    <row r="136" spans="1:20" s="213" customFormat="1" ht="18" x14ac:dyDescent="0.3">
      <c r="A136" s="109" t="str">
        <f>IF(B136="","",B136&amp;"_"&amp;COUNTIF($B$8:$B136,B136))</f>
        <v/>
      </c>
      <c r="B136" s="109" t="str">
        <f t="shared" si="1"/>
        <v/>
      </c>
      <c r="C136" s="175" t="str">
        <f>IF(D136="","",ROWS($E$8:E136))</f>
        <v/>
      </c>
      <c r="D136" s="162"/>
      <c r="E136" s="162"/>
      <c r="F136" s="163"/>
      <c r="G136" s="235" t="str">
        <f>IFERROR(VLOOKUP($F136,VENDOR_DATA,COLUMNS($E$6:F$6),0),"")</f>
        <v/>
      </c>
      <c r="H136" s="249" t="str">
        <f>IFERROR(VLOOKUP($F136,VENDOR_DATA,COLUMNS($E$6:G$6),0),"")</f>
        <v/>
      </c>
      <c r="I136" s="235" t="str">
        <f>IFERROR(VLOOKUP($F136,VENDOR_DATA,COLUMNS($E$6:H$6),0),"")</f>
        <v/>
      </c>
      <c r="J136" s="216"/>
      <c r="K136" s="219"/>
      <c r="L136" s="219"/>
      <c r="M136" s="214"/>
      <c r="N136" s="219"/>
      <c r="O136" s="219"/>
      <c r="P136" s="219"/>
      <c r="Q136" s="219"/>
      <c r="R136" s="219"/>
      <c r="S136" s="219"/>
      <c r="T136" s="219"/>
    </row>
    <row r="137" spans="1:20" s="213" customFormat="1" ht="18" x14ac:dyDescent="0.3">
      <c r="A137" s="109" t="str">
        <f>IF(B137="","",B137&amp;"_"&amp;COUNTIF($B$8:$B137,B137))</f>
        <v/>
      </c>
      <c r="B137" s="109" t="str">
        <f t="shared" ref="B137:B197" si="2">IF(D137="","",IF(M137="YES",D137,""))</f>
        <v/>
      </c>
      <c r="C137" s="175" t="str">
        <f>IF(D137="","",ROWS($E$8:E137))</f>
        <v/>
      </c>
      <c r="D137" s="162"/>
      <c r="E137" s="162"/>
      <c r="F137" s="163"/>
      <c r="G137" s="235" t="str">
        <f>IFERROR(VLOOKUP($F137,VENDOR_DATA,COLUMNS($E$6:F$6),0),"")</f>
        <v/>
      </c>
      <c r="H137" s="249" t="str">
        <f>IFERROR(VLOOKUP($F137,VENDOR_DATA,COLUMNS($E$6:G$6),0),"")</f>
        <v/>
      </c>
      <c r="I137" s="235" t="str">
        <f>IFERROR(VLOOKUP($F137,VENDOR_DATA,COLUMNS($E$6:H$6),0),"")</f>
        <v/>
      </c>
      <c r="J137" s="216"/>
      <c r="K137" s="219"/>
      <c r="L137" s="219"/>
      <c r="M137" s="214"/>
      <c r="N137" s="219"/>
      <c r="O137" s="219"/>
      <c r="P137" s="219"/>
      <c r="Q137" s="219"/>
      <c r="R137" s="219"/>
      <c r="S137" s="219"/>
      <c r="T137" s="219"/>
    </row>
    <row r="138" spans="1:20" s="213" customFormat="1" ht="18" x14ac:dyDescent="0.3">
      <c r="A138" s="109" t="str">
        <f>IF(B138="","",B138&amp;"_"&amp;COUNTIF($B$8:$B138,B138))</f>
        <v/>
      </c>
      <c r="B138" s="109" t="str">
        <f t="shared" si="2"/>
        <v/>
      </c>
      <c r="C138" s="175" t="str">
        <f>IF(D138="","",ROWS($E$8:E138))</f>
        <v/>
      </c>
      <c r="D138" s="162"/>
      <c r="E138" s="162"/>
      <c r="F138" s="163"/>
      <c r="G138" s="235" t="str">
        <f>IFERROR(VLOOKUP($F138,VENDOR_DATA,COLUMNS($E$6:F$6),0),"")</f>
        <v/>
      </c>
      <c r="H138" s="249" t="str">
        <f>IFERROR(VLOOKUP($F138,VENDOR_DATA,COLUMNS($E$6:G$6),0),"")</f>
        <v/>
      </c>
      <c r="I138" s="235" t="str">
        <f>IFERROR(VLOOKUP($F138,VENDOR_DATA,COLUMNS($E$6:H$6),0),"")</f>
        <v/>
      </c>
      <c r="J138" s="216"/>
      <c r="K138" s="219"/>
      <c r="L138" s="219"/>
      <c r="M138" s="214"/>
      <c r="N138" s="219"/>
      <c r="O138" s="219"/>
      <c r="P138" s="219"/>
      <c r="Q138" s="219"/>
      <c r="R138" s="219"/>
      <c r="S138" s="219"/>
      <c r="T138" s="219"/>
    </row>
    <row r="139" spans="1:20" s="213" customFormat="1" ht="18" x14ac:dyDescent="0.3">
      <c r="A139" s="109" t="str">
        <f>IF(B139="","",B139&amp;"_"&amp;COUNTIF($B$8:$B139,B139))</f>
        <v/>
      </c>
      <c r="B139" s="109" t="str">
        <f t="shared" si="2"/>
        <v/>
      </c>
      <c r="C139" s="175" t="str">
        <f>IF(D139="","",ROWS($E$8:E139))</f>
        <v/>
      </c>
      <c r="D139" s="162"/>
      <c r="E139" s="162"/>
      <c r="F139" s="163"/>
      <c r="G139" s="235" t="str">
        <f>IFERROR(VLOOKUP($F139,VENDOR_DATA,COLUMNS($E$6:F$6),0),"")</f>
        <v/>
      </c>
      <c r="H139" s="249" t="str">
        <f>IFERROR(VLOOKUP($F139,VENDOR_DATA,COLUMNS($E$6:G$6),0),"")</f>
        <v/>
      </c>
      <c r="I139" s="235" t="str">
        <f>IFERROR(VLOOKUP($F139,VENDOR_DATA,COLUMNS($E$6:H$6),0),"")</f>
        <v/>
      </c>
      <c r="J139" s="216"/>
      <c r="K139" s="219"/>
      <c r="L139" s="219"/>
      <c r="M139" s="214"/>
      <c r="N139" s="219"/>
      <c r="O139" s="219"/>
      <c r="P139" s="219"/>
      <c r="Q139" s="219"/>
      <c r="R139" s="219"/>
      <c r="S139" s="219"/>
      <c r="T139" s="219"/>
    </row>
    <row r="140" spans="1:20" s="213" customFormat="1" ht="18" x14ac:dyDescent="0.3">
      <c r="A140" s="109" t="str">
        <f>IF(B140="","",B140&amp;"_"&amp;COUNTIF($B$8:$B140,B140))</f>
        <v/>
      </c>
      <c r="B140" s="109" t="str">
        <f t="shared" si="2"/>
        <v/>
      </c>
      <c r="C140" s="175" t="str">
        <f>IF(D140="","",ROWS($E$8:E140))</f>
        <v/>
      </c>
      <c r="D140" s="162"/>
      <c r="E140" s="162"/>
      <c r="F140" s="163"/>
      <c r="G140" s="235" t="str">
        <f>IFERROR(VLOOKUP($F140,VENDOR_DATA,COLUMNS($E$6:F$6),0),"")</f>
        <v/>
      </c>
      <c r="H140" s="249" t="str">
        <f>IFERROR(VLOOKUP($F140,VENDOR_DATA,COLUMNS($E$6:G$6),0),"")</f>
        <v/>
      </c>
      <c r="I140" s="235" t="str">
        <f>IFERROR(VLOOKUP($F140,VENDOR_DATA,COLUMNS($E$6:H$6),0),"")</f>
        <v/>
      </c>
      <c r="J140" s="216"/>
      <c r="K140" s="219"/>
      <c r="L140" s="219"/>
      <c r="M140" s="214"/>
      <c r="N140" s="219"/>
      <c r="O140" s="219"/>
      <c r="P140" s="219"/>
      <c r="Q140" s="219"/>
      <c r="R140" s="219"/>
      <c r="S140" s="219"/>
      <c r="T140" s="219"/>
    </row>
    <row r="141" spans="1:20" s="213" customFormat="1" ht="18" x14ac:dyDescent="0.3">
      <c r="A141" s="109" t="str">
        <f>IF(B141="","",B141&amp;"_"&amp;COUNTIF($B$8:$B141,B141))</f>
        <v/>
      </c>
      <c r="B141" s="109" t="str">
        <f t="shared" si="2"/>
        <v/>
      </c>
      <c r="C141" s="175" t="str">
        <f>IF(D141="","",ROWS($E$8:E141))</f>
        <v/>
      </c>
      <c r="D141" s="162"/>
      <c r="E141" s="162"/>
      <c r="F141" s="163"/>
      <c r="G141" s="235" t="str">
        <f>IFERROR(VLOOKUP($F141,VENDOR_DATA,COLUMNS($E$6:F$6),0),"")</f>
        <v/>
      </c>
      <c r="H141" s="249" t="str">
        <f>IFERROR(VLOOKUP($F141,VENDOR_DATA,COLUMNS($E$6:G$6),0),"")</f>
        <v/>
      </c>
      <c r="I141" s="235" t="str">
        <f>IFERROR(VLOOKUP($F141,VENDOR_DATA,COLUMNS($E$6:H$6),0),"")</f>
        <v/>
      </c>
      <c r="J141" s="216"/>
      <c r="K141" s="219"/>
      <c r="L141" s="219"/>
      <c r="M141" s="214"/>
      <c r="N141" s="219"/>
      <c r="O141" s="219"/>
      <c r="P141" s="219"/>
      <c r="Q141" s="219"/>
      <c r="R141" s="219"/>
      <c r="S141" s="219"/>
      <c r="T141" s="219"/>
    </row>
    <row r="142" spans="1:20" s="213" customFormat="1" ht="18" x14ac:dyDescent="0.3">
      <c r="A142" s="109" t="str">
        <f>IF(B142="","",B142&amp;"_"&amp;COUNTIF($B$8:$B142,B142))</f>
        <v/>
      </c>
      <c r="B142" s="109" t="str">
        <f t="shared" si="2"/>
        <v/>
      </c>
      <c r="C142" s="175" t="str">
        <f>IF(D142="","",ROWS($E$8:E142))</f>
        <v/>
      </c>
      <c r="D142" s="162"/>
      <c r="E142" s="162"/>
      <c r="F142" s="163"/>
      <c r="G142" s="235" t="str">
        <f>IFERROR(VLOOKUP($F142,VENDOR_DATA,COLUMNS($E$6:F$6),0),"")</f>
        <v/>
      </c>
      <c r="H142" s="249" t="str">
        <f>IFERROR(VLOOKUP($F142,VENDOR_DATA,COLUMNS($E$6:G$6),0),"")</f>
        <v/>
      </c>
      <c r="I142" s="235" t="str">
        <f>IFERROR(VLOOKUP($F142,VENDOR_DATA,COLUMNS($E$6:H$6),0),"")</f>
        <v/>
      </c>
      <c r="J142" s="216"/>
      <c r="K142" s="219"/>
      <c r="L142" s="219"/>
      <c r="M142" s="214"/>
      <c r="N142" s="219"/>
      <c r="O142" s="219"/>
      <c r="P142" s="219"/>
      <c r="Q142" s="219"/>
      <c r="R142" s="219"/>
      <c r="S142" s="219"/>
      <c r="T142" s="219"/>
    </row>
    <row r="143" spans="1:20" s="213" customFormat="1" ht="18" x14ac:dyDescent="0.3">
      <c r="A143" s="109" t="str">
        <f>IF(B143="","",B143&amp;"_"&amp;COUNTIF($B$8:$B143,B143))</f>
        <v/>
      </c>
      <c r="B143" s="109" t="str">
        <f t="shared" si="2"/>
        <v/>
      </c>
      <c r="C143" s="175" t="str">
        <f>IF(D143="","",ROWS($E$8:E143))</f>
        <v/>
      </c>
      <c r="D143" s="162"/>
      <c r="E143" s="162"/>
      <c r="F143" s="163"/>
      <c r="G143" s="235" t="str">
        <f>IFERROR(VLOOKUP($F143,VENDOR_DATA,COLUMNS($E$6:F$6),0),"")</f>
        <v/>
      </c>
      <c r="H143" s="249" t="str">
        <f>IFERROR(VLOOKUP($F143,VENDOR_DATA,COLUMNS($E$6:G$6),0),"")</f>
        <v/>
      </c>
      <c r="I143" s="235" t="str">
        <f>IFERROR(VLOOKUP($F143,VENDOR_DATA,COLUMNS($E$6:H$6),0),"")</f>
        <v/>
      </c>
      <c r="J143" s="216"/>
      <c r="K143" s="219"/>
      <c r="L143" s="219"/>
      <c r="M143" s="214"/>
      <c r="N143" s="219"/>
      <c r="O143" s="219"/>
      <c r="P143" s="219"/>
      <c r="Q143" s="219"/>
      <c r="R143" s="219"/>
      <c r="S143" s="219"/>
      <c r="T143" s="219"/>
    </row>
    <row r="144" spans="1:20" s="213" customFormat="1" ht="18" x14ac:dyDescent="0.3">
      <c r="A144" s="109" t="str">
        <f>IF(B144="","",B144&amp;"_"&amp;COUNTIF($B$8:$B144,B144))</f>
        <v/>
      </c>
      <c r="B144" s="109" t="str">
        <f t="shared" si="2"/>
        <v/>
      </c>
      <c r="C144" s="175" t="str">
        <f>IF(D144="","",ROWS($E$8:E144))</f>
        <v/>
      </c>
      <c r="D144" s="162"/>
      <c r="E144" s="162"/>
      <c r="F144" s="163"/>
      <c r="G144" s="235" t="str">
        <f>IFERROR(VLOOKUP($F144,VENDOR_DATA,COLUMNS($E$6:F$6),0),"")</f>
        <v/>
      </c>
      <c r="H144" s="249" t="str">
        <f>IFERROR(VLOOKUP($F144,VENDOR_DATA,COLUMNS($E$6:G$6),0),"")</f>
        <v/>
      </c>
      <c r="I144" s="235" t="str">
        <f>IFERROR(VLOOKUP($F144,VENDOR_DATA,COLUMNS($E$6:H$6),0),"")</f>
        <v/>
      </c>
      <c r="J144" s="216"/>
      <c r="K144" s="219"/>
      <c r="L144" s="219"/>
      <c r="M144" s="214"/>
      <c r="N144" s="219"/>
      <c r="O144" s="219"/>
      <c r="P144" s="219"/>
      <c r="Q144" s="219"/>
      <c r="R144" s="219"/>
      <c r="S144" s="219"/>
      <c r="T144" s="219"/>
    </row>
    <row r="145" spans="1:20" s="213" customFormat="1" ht="18" x14ac:dyDescent="0.3">
      <c r="A145" s="109" t="str">
        <f>IF(B145="","",B145&amp;"_"&amp;COUNTIF($B$8:$B145,B145))</f>
        <v/>
      </c>
      <c r="B145" s="109" t="str">
        <f t="shared" si="2"/>
        <v/>
      </c>
      <c r="C145" s="175" t="str">
        <f>IF(D145="","",ROWS($E$8:E145))</f>
        <v/>
      </c>
      <c r="D145" s="162"/>
      <c r="E145" s="162"/>
      <c r="F145" s="163"/>
      <c r="G145" s="235" t="str">
        <f>IFERROR(VLOOKUP($F145,VENDOR_DATA,COLUMNS($E$6:F$6),0),"")</f>
        <v/>
      </c>
      <c r="H145" s="249" t="str">
        <f>IFERROR(VLOOKUP($F145,VENDOR_DATA,COLUMNS($E$6:G$6),0),"")</f>
        <v/>
      </c>
      <c r="I145" s="235" t="str">
        <f>IFERROR(VLOOKUP($F145,VENDOR_DATA,COLUMNS($E$6:H$6),0),"")</f>
        <v/>
      </c>
      <c r="J145" s="216"/>
      <c r="K145" s="219"/>
      <c r="L145" s="219"/>
      <c r="M145" s="214"/>
      <c r="N145" s="219"/>
      <c r="O145" s="219"/>
      <c r="P145" s="219"/>
      <c r="Q145" s="219"/>
      <c r="R145" s="219"/>
      <c r="S145" s="219"/>
      <c r="T145" s="219"/>
    </row>
    <row r="146" spans="1:20" s="213" customFormat="1" ht="18" x14ac:dyDescent="0.3">
      <c r="A146" s="109" t="str">
        <f>IF(B146="","",B146&amp;"_"&amp;COUNTIF($B$8:$B146,B146))</f>
        <v/>
      </c>
      <c r="B146" s="109" t="str">
        <f t="shared" si="2"/>
        <v/>
      </c>
      <c r="C146" s="175" t="str">
        <f>IF(D146="","",ROWS($E$8:E146))</f>
        <v/>
      </c>
      <c r="D146" s="162"/>
      <c r="E146" s="162"/>
      <c r="F146" s="163"/>
      <c r="G146" s="235" t="str">
        <f>IFERROR(VLOOKUP($F146,VENDOR_DATA,COLUMNS($E$6:F$6),0),"")</f>
        <v/>
      </c>
      <c r="H146" s="249" t="str">
        <f>IFERROR(VLOOKUP($F146,VENDOR_DATA,COLUMNS($E$6:G$6),0),"")</f>
        <v/>
      </c>
      <c r="I146" s="235" t="str">
        <f>IFERROR(VLOOKUP($F146,VENDOR_DATA,COLUMNS($E$6:H$6),0),"")</f>
        <v/>
      </c>
      <c r="J146" s="216"/>
      <c r="K146" s="219"/>
      <c r="L146" s="219"/>
      <c r="M146" s="214"/>
      <c r="N146" s="219"/>
      <c r="O146" s="219"/>
      <c r="P146" s="219"/>
      <c r="Q146" s="219"/>
      <c r="R146" s="219"/>
      <c r="S146" s="219"/>
      <c r="T146" s="219"/>
    </row>
    <row r="147" spans="1:20" s="213" customFormat="1" ht="18" x14ac:dyDescent="0.3">
      <c r="A147" s="109" t="str">
        <f>IF(B147="","",B147&amp;"_"&amp;COUNTIF($B$8:$B147,B147))</f>
        <v/>
      </c>
      <c r="B147" s="109" t="str">
        <f t="shared" si="2"/>
        <v/>
      </c>
      <c r="C147" s="175" t="str">
        <f>IF(D147="","",ROWS($E$8:E147))</f>
        <v/>
      </c>
      <c r="D147" s="162"/>
      <c r="E147" s="162"/>
      <c r="F147" s="163"/>
      <c r="G147" s="235" t="str">
        <f>IFERROR(VLOOKUP($F147,VENDOR_DATA,COLUMNS($E$6:F$6),0),"")</f>
        <v/>
      </c>
      <c r="H147" s="249" t="str">
        <f>IFERROR(VLOOKUP($F147,VENDOR_DATA,COLUMNS($E$6:G$6),0),"")</f>
        <v/>
      </c>
      <c r="I147" s="235" t="str">
        <f>IFERROR(VLOOKUP($F147,VENDOR_DATA,COLUMNS($E$6:H$6),0),"")</f>
        <v/>
      </c>
      <c r="J147" s="216"/>
      <c r="K147" s="219"/>
      <c r="L147" s="219"/>
      <c r="M147" s="214"/>
      <c r="N147" s="219"/>
      <c r="O147" s="219"/>
      <c r="P147" s="219"/>
      <c r="Q147" s="219"/>
      <c r="R147" s="219"/>
      <c r="S147" s="219"/>
      <c r="T147" s="219"/>
    </row>
    <row r="148" spans="1:20" s="213" customFormat="1" ht="18" x14ac:dyDescent="0.3">
      <c r="A148" s="109" t="str">
        <f>IF(B148="","",B148&amp;"_"&amp;COUNTIF($B$8:$B148,B148))</f>
        <v/>
      </c>
      <c r="B148" s="109" t="str">
        <f t="shared" si="2"/>
        <v/>
      </c>
      <c r="C148" s="175" t="str">
        <f>IF(D148="","",ROWS($E$8:E148))</f>
        <v/>
      </c>
      <c r="D148" s="162"/>
      <c r="E148" s="162"/>
      <c r="F148" s="163"/>
      <c r="G148" s="235" t="str">
        <f>IFERROR(VLOOKUP($F148,VENDOR_DATA,COLUMNS($E$6:F$6),0),"")</f>
        <v/>
      </c>
      <c r="H148" s="249" t="str">
        <f>IFERROR(VLOOKUP($F148,VENDOR_DATA,COLUMNS($E$6:G$6),0),"")</f>
        <v/>
      </c>
      <c r="I148" s="235" t="str">
        <f>IFERROR(VLOOKUP($F148,VENDOR_DATA,COLUMNS($E$6:H$6),0),"")</f>
        <v/>
      </c>
      <c r="J148" s="216"/>
      <c r="K148" s="219"/>
      <c r="L148" s="219"/>
      <c r="M148" s="214"/>
      <c r="N148" s="219"/>
      <c r="O148" s="219"/>
      <c r="P148" s="219"/>
      <c r="Q148" s="219"/>
      <c r="R148" s="219"/>
      <c r="S148" s="219"/>
      <c r="T148" s="219"/>
    </row>
    <row r="149" spans="1:20" s="213" customFormat="1" ht="18" x14ac:dyDescent="0.3">
      <c r="A149" s="109" t="str">
        <f>IF(B149="","",B149&amp;"_"&amp;COUNTIF($B$8:$B149,B149))</f>
        <v/>
      </c>
      <c r="B149" s="109" t="str">
        <f t="shared" si="2"/>
        <v/>
      </c>
      <c r="C149" s="175" t="str">
        <f>IF(D149="","",ROWS($E$8:E149))</f>
        <v/>
      </c>
      <c r="D149" s="162"/>
      <c r="E149" s="162"/>
      <c r="F149" s="163"/>
      <c r="G149" s="235" t="str">
        <f>IFERROR(VLOOKUP($F149,VENDOR_DATA,COLUMNS($E$6:F$6),0),"")</f>
        <v/>
      </c>
      <c r="H149" s="249" t="str">
        <f>IFERROR(VLOOKUP($F149,VENDOR_DATA,COLUMNS($E$6:G$6),0),"")</f>
        <v/>
      </c>
      <c r="I149" s="235" t="str">
        <f>IFERROR(VLOOKUP($F149,VENDOR_DATA,COLUMNS($E$6:H$6),0),"")</f>
        <v/>
      </c>
      <c r="J149" s="216"/>
      <c r="K149" s="219"/>
      <c r="L149" s="219"/>
      <c r="M149" s="214"/>
      <c r="N149" s="219"/>
      <c r="O149" s="219"/>
      <c r="P149" s="219"/>
      <c r="Q149" s="219"/>
      <c r="R149" s="219"/>
      <c r="S149" s="219"/>
      <c r="T149" s="219"/>
    </row>
    <row r="150" spans="1:20" s="213" customFormat="1" ht="18" x14ac:dyDescent="0.3">
      <c r="A150" s="109" t="str">
        <f>IF(B150="","",B150&amp;"_"&amp;COUNTIF($B$8:$B150,B150))</f>
        <v/>
      </c>
      <c r="B150" s="109" t="str">
        <f t="shared" si="2"/>
        <v/>
      </c>
      <c r="C150" s="175" t="str">
        <f>IF(D150="","",ROWS($E$8:E150))</f>
        <v/>
      </c>
      <c r="D150" s="162"/>
      <c r="E150" s="162"/>
      <c r="F150" s="163"/>
      <c r="G150" s="235" t="str">
        <f>IFERROR(VLOOKUP($F150,VENDOR_DATA,COLUMNS($E$6:F$6),0),"")</f>
        <v/>
      </c>
      <c r="H150" s="249" t="str">
        <f>IFERROR(VLOOKUP($F150,VENDOR_DATA,COLUMNS($E$6:G$6),0),"")</f>
        <v/>
      </c>
      <c r="I150" s="235" t="str">
        <f>IFERROR(VLOOKUP($F150,VENDOR_DATA,COLUMNS($E$6:H$6),0),"")</f>
        <v/>
      </c>
      <c r="J150" s="216"/>
      <c r="K150" s="219"/>
      <c r="L150" s="219"/>
      <c r="M150" s="214"/>
      <c r="N150" s="219"/>
      <c r="O150" s="219"/>
      <c r="P150" s="219"/>
      <c r="Q150" s="219"/>
      <c r="R150" s="219"/>
      <c r="S150" s="219"/>
      <c r="T150" s="219"/>
    </row>
    <row r="151" spans="1:20" s="213" customFormat="1" ht="18" x14ac:dyDescent="0.3">
      <c r="A151" s="109" t="str">
        <f>IF(B151="","",B151&amp;"_"&amp;COUNTIF($B$8:$B151,B151))</f>
        <v/>
      </c>
      <c r="B151" s="109" t="str">
        <f t="shared" si="2"/>
        <v/>
      </c>
      <c r="C151" s="175" t="str">
        <f>IF(D151="","",ROWS($E$8:E151))</f>
        <v/>
      </c>
      <c r="D151" s="162"/>
      <c r="E151" s="162"/>
      <c r="F151" s="163"/>
      <c r="G151" s="235" t="str">
        <f>IFERROR(VLOOKUP($F151,VENDOR_DATA,COLUMNS($E$6:F$6),0),"")</f>
        <v/>
      </c>
      <c r="H151" s="249" t="str">
        <f>IFERROR(VLOOKUP($F151,VENDOR_DATA,COLUMNS($E$6:G$6),0),"")</f>
        <v/>
      </c>
      <c r="I151" s="235" t="str">
        <f>IFERROR(VLOOKUP($F151,VENDOR_DATA,COLUMNS($E$6:H$6),0),"")</f>
        <v/>
      </c>
      <c r="J151" s="216"/>
      <c r="K151" s="219"/>
      <c r="L151" s="219"/>
      <c r="M151" s="214"/>
      <c r="N151" s="219"/>
      <c r="O151" s="219"/>
      <c r="P151" s="219"/>
      <c r="Q151" s="219"/>
      <c r="R151" s="219"/>
      <c r="S151" s="219"/>
      <c r="T151" s="219"/>
    </row>
    <row r="152" spans="1:20" s="213" customFormat="1" ht="18" x14ac:dyDescent="0.3">
      <c r="A152" s="109" t="str">
        <f>IF(B152="","",B152&amp;"_"&amp;COUNTIF($B$8:$B152,B152))</f>
        <v/>
      </c>
      <c r="B152" s="109" t="str">
        <f t="shared" si="2"/>
        <v/>
      </c>
      <c r="C152" s="175" t="str">
        <f>IF(D152="","",ROWS($E$8:E152))</f>
        <v/>
      </c>
      <c r="D152" s="162"/>
      <c r="E152" s="162"/>
      <c r="F152" s="163"/>
      <c r="G152" s="235" t="str">
        <f>IFERROR(VLOOKUP($F152,VENDOR_DATA,COLUMNS($E$6:F$6),0),"")</f>
        <v/>
      </c>
      <c r="H152" s="249" t="str">
        <f>IFERROR(VLOOKUP($F152,VENDOR_DATA,COLUMNS($E$6:G$6),0),"")</f>
        <v/>
      </c>
      <c r="I152" s="235" t="str">
        <f>IFERROR(VLOOKUP($F152,VENDOR_DATA,COLUMNS($E$6:H$6),0),"")</f>
        <v/>
      </c>
      <c r="J152" s="216"/>
      <c r="K152" s="219"/>
      <c r="L152" s="219"/>
      <c r="M152" s="214"/>
      <c r="N152" s="219"/>
      <c r="O152" s="219"/>
      <c r="P152" s="219"/>
      <c r="Q152" s="219"/>
      <c r="R152" s="219"/>
      <c r="S152" s="219"/>
      <c r="T152" s="219"/>
    </row>
    <row r="153" spans="1:20" s="213" customFormat="1" ht="18" x14ac:dyDescent="0.3">
      <c r="A153" s="109" t="str">
        <f>IF(B153="","",B153&amp;"_"&amp;COUNTIF($B$8:$B153,B153))</f>
        <v/>
      </c>
      <c r="B153" s="109" t="str">
        <f t="shared" si="2"/>
        <v/>
      </c>
      <c r="C153" s="175" t="str">
        <f>IF(D153="","",ROWS($E$8:E153))</f>
        <v/>
      </c>
      <c r="D153" s="162"/>
      <c r="E153" s="162"/>
      <c r="F153" s="163"/>
      <c r="G153" s="235" t="str">
        <f>IFERROR(VLOOKUP($F153,VENDOR_DATA,COLUMNS($E$6:F$6),0),"")</f>
        <v/>
      </c>
      <c r="H153" s="249" t="str">
        <f>IFERROR(VLOOKUP($F153,VENDOR_DATA,COLUMNS($E$6:G$6),0),"")</f>
        <v/>
      </c>
      <c r="I153" s="235" t="str">
        <f>IFERROR(VLOOKUP($F153,VENDOR_DATA,COLUMNS($E$6:H$6),0),"")</f>
        <v/>
      </c>
      <c r="J153" s="216"/>
      <c r="K153" s="219"/>
      <c r="L153" s="219"/>
      <c r="M153" s="214"/>
      <c r="N153" s="219"/>
      <c r="O153" s="219"/>
      <c r="P153" s="219"/>
      <c r="Q153" s="219"/>
      <c r="R153" s="219"/>
      <c r="S153" s="219"/>
      <c r="T153" s="219"/>
    </row>
    <row r="154" spans="1:20" s="213" customFormat="1" ht="18" x14ac:dyDescent="0.3">
      <c r="A154" s="109" t="str">
        <f>IF(B154="","",B154&amp;"_"&amp;COUNTIF($B$8:$B154,B154))</f>
        <v/>
      </c>
      <c r="B154" s="109" t="str">
        <f t="shared" si="2"/>
        <v/>
      </c>
      <c r="C154" s="175" t="str">
        <f>IF(D154="","",ROWS($E$8:E154))</f>
        <v/>
      </c>
      <c r="D154" s="162"/>
      <c r="E154" s="162"/>
      <c r="F154" s="163"/>
      <c r="G154" s="235" t="str">
        <f>IFERROR(VLOOKUP($F154,VENDOR_DATA,COLUMNS($E$6:F$6),0),"")</f>
        <v/>
      </c>
      <c r="H154" s="249" t="str">
        <f>IFERROR(VLOOKUP($F154,VENDOR_DATA,COLUMNS($E$6:G$6),0),"")</f>
        <v/>
      </c>
      <c r="I154" s="235" t="str">
        <f>IFERROR(VLOOKUP($F154,VENDOR_DATA,COLUMNS($E$6:H$6),0),"")</f>
        <v/>
      </c>
      <c r="J154" s="216"/>
      <c r="K154" s="219"/>
      <c r="L154" s="219"/>
      <c r="M154" s="214"/>
      <c r="N154" s="219"/>
      <c r="O154" s="219"/>
      <c r="P154" s="219"/>
      <c r="Q154" s="219"/>
      <c r="R154" s="219"/>
      <c r="S154" s="219"/>
      <c r="T154" s="219"/>
    </row>
    <row r="155" spans="1:20" s="213" customFormat="1" ht="18" x14ac:dyDescent="0.3">
      <c r="A155" s="109" t="str">
        <f>IF(B155="","",B155&amp;"_"&amp;COUNTIF($B$8:$B155,B155))</f>
        <v/>
      </c>
      <c r="B155" s="109" t="str">
        <f t="shared" si="2"/>
        <v/>
      </c>
      <c r="C155" s="175" t="str">
        <f>IF(D155="","",ROWS($E$8:E155))</f>
        <v/>
      </c>
      <c r="D155" s="162"/>
      <c r="E155" s="162"/>
      <c r="F155" s="163"/>
      <c r="G155" s="235" t="str">
        <f>IFERROR(VLOOKUP($F155,VENDOR_DATA,COLUMNS($E$6:F$6),0),"")</f>
        <v/>
      </c>
      <c r="H155" s="249" t="str">
        <f>IFERROR(VLOOKUP($F155,VENDOR_DATA,COLUMNS($E$6:G$6),0),"")</f>
        <v/>
      </c>
      <c r="I155" s="235" t="str">
        <f>IFERROR(VLOOKUP($F155,VENDOR_DATA,COLUMNS($E$6:H$6),0),"")</f>
        <v/>
      </c>
      <c r="J155" s="216"/>
      <c r="K155" s="219"/>
      <c r="L155" s="219"/>
      <c r="M155" s="214"/>
      <c r="N155" s="219"/>
      <c r="O155" s="219"/>
      <c r="P155" s="219"/>
      <c r="Q155" s="219"/>
      <c r="R155" s="219"/>
      <c r="S155" s="219"/>
      <c r="T155" s="219"/>
    </row>
    <row r="156" spans="1:20" s="213" customFormat="1" ht="18" x14ac:dyDescent="0.3">
      <c r="A156" s="109" t="str">
        <f>IF(B156="","",B156&amp;"_"&amp;COUNTIF($B$8:$B156,B156))</f>
        <v/>
      </c>
      <c r="B156" s="109" t="str">
        <f t="shared" si="2"/>
        <v/>
      </c>
      <c r="C156" s="175" t="str">
        <f>IF(D156="","",ROWS($E$8:E156))</f>
        <v/>
      </c>
      <c r="D156" s="162"/>
      <c r="E156" s="162"/>
      <c r="F156" s="163"/>
      <c r="G156" s="235" t="str">
        <f>IFERROR(VLOOKUP($F156,VENDOR_DATA,COLUMNS($E$6:F$6),0),"")</f>
        <v/>
      </c>
      <c r="H156" s="249" t="str">
        <f>IFERROR(VLOOKUP($F156,VENDOR_DATA,COLUMNS($E$6:G$6),0),"")</f>
        <v/>
      </c>
      <c r="I156" s="235" t="str">
        <f>IFERROR(VLOOKUP($F156,VENDOR_DATA,COLUMNS($E$6:H$6),0),"")</f>
        <v/>
      </c>
      <c r="J156" s="216"/>
      <c r="K156" s="219"/>
      <c r="L156" s="219"/>
      <c r="M156" s="214"/>
      <c r="N156" s="219"/>
      <c r="O156" s="219"/>
      <c r="P156" s="219"/>
      <c r="Q156" s="219"/>
      <c r="R156" s="219"/>
      <c r="S156" s="219"/>
      <c r="T156" s="219"/>
    </row>
    <row r="157" spans="1:20" s="213" customFormat="1" ht="18" x14ac:dyDescent="0.3">
      <c r="A157" s="109" t="str">
        <f>IF(B157="","",B157&amp;"_"&amp;COUNTIF($B$8:$B157,B157))</f>
        <v/>
      </c>
      <c r="B157" s="109" t="str">
        <f t="shared" si="2"/>
        <v/>
      </c>
      <c r="C157" s="175" t="str">
        <f>IF(D157="","",ROWS($E$8:E157))</f>
        <v/>
      </c>
      <c r="D157" s="162"/>
      <c r="E157" s="162"/>
      <c r="F157" s="163"/>
      <c r="G157" s="235" t="str">
        <f>IFERROR(VLOOKUP($F157,VENDOR_DATA,COLUMNS($E$6:F$6),0),"")</f>
        <v/>
      </c>
      <c r="H157" s="249" t="str">
        <f>IFERROR(VLOOKUP($F157,VENDOR_DATA,COLUMNS($E$6:G$6),0),"")</f>
        <v/>
      </c>
      <c r="I157" s="235" t="str">
        <f>IFERROR(VLOOKUP($F157,VENDOR_DATA,COLUMNS($E$6:H$6),0),"")</f>
        <v/>
      </c>
      <c r="J157" s="216"/>
      <c r="K157" s="219"/>
      <c r="L157" s="219"/>
      <c r="M157" s="214"/>
      <c r="N157" s="219"/>
      <c r="O157" s="219"/>
      <c r="P157" s="219"/>
      <c r="Q157" s="219"/>
      <c r="R157" s="219"/>
      <c r="S157" s="219"/>
      <c r="T157" s="219"/>
    </row>
    <row r="158" spans="1:20" s="213" customFormat="1" ht="18" x14ac:dyDescent="0.3">
      <c r="A158" s="109" t="str">
        <f>IF(B158="","",B158&amp;"_"&amp;COUNTIF($B$8:$B158,B158))</f>
        <v/>
      </c>
      <c r="B158" s="109" t="str">
        <f t="shared" si="2"/>
        <v/>
      </c>
      <c r="C158" s="175" t="str">
        <f>IF(D158="","",ROWS($E$8:E158))</f>
        <v/>
      </c>
      <c r="D158" s="162"/>
      <c r="E158" s="162"/>
      <c r="F158" s="163"/>
      <c r="G158" s="235" t="str">
        <f>IFERROR(VLOOKUP($F158,VENDOR_DATA,COLUMNS($E$6:F$6),0),"")</f>
        <v/>
      </c>
      <c r="H158" s="249" t="str">
        <f>IFERROR(VLOOKUP($F158,VENDOR_DATA,COLUMNS($E$6:G$6),0),"")</f>
        <v/>
      </c>
      <c r="I158" s="235" t="str">
        <f>IFERROR(VLOOKUP($F158,VENDOR_DATA,COLUMNS($E$6:H$6),0),"")</f>
        <v/>
      </c>
      <c r="J158" s="216"/>
      <c r="K158" s="219"/>
      <c r="L158" s="219"/>
      <c r="M158" s="214"/>
      <c r="N158" s="219"/>
      <c r="O158" s="219"/>
      <c r="P158" s="219"/>
      <c r="Q158" s="219"/>
      <c r="R158" s="219"/>
      <c r="S158" s="219"/>
      <c r="T158" s="219"/>
    </row>
    <row r="159" spans="1:20" s="213" customFormat="1" ht="18" x14ac:dyDescent="0.3">
      <c r="A159" s="109" t="str">
        <f>IF(B159="","",B159&amp;"_"&amp;COUNTIF($B$8:$B159,B159))</f>
        <v/>
      </c>
      <c r="B159" s="109" t="str">
        <f t="shared" si="2"/>
        <v/>
      </c>
      <c r="C159" s="175" t="str">
        <f>IF(D159="","",ROWS($E$8:E159))</f>
        <v/>
      </c>
      <c r="D159" s="162"/>
      <c r="E159" s="162"/>
      <c r="F159" s="163"/>
      <c r="G159" s="235" t="str">
        <f>IFERROR(VLOOKUP($F159,VENDOR_DATA,COLUMNS($E$6:F$6),0),"")</f>
        <v/>
      </c>
      <c r="H159" s="249" t="str">
        <f>IFERROR(VLOOKUP($F159,VENDOR_DATA,COLUMNS($E$6:G$6),0),"")</f>
        <v/>
      </c>
      <c r="I159" s="235" t="str">
        <f>IFERROR(VLOOKUP($F159,VENDOR_DATA,COLUMNS($E$6:H$6),0),"")</f>
        <v/>
      </c>
      <c r="J159" s="216"/>
      <c r="K159" s="219"/>
      <c r="L159" s="219"/>
      <c r="M159" s="214"/>
      <c r="N159" s="219"/>
      <c r="O159" s="219"/>
      <c r="P159" s="219"/>
      <c r="Q159" s="219"/>
      <c r="R159" s="219"/>
      <c r="S159" s="219"/>
      <c r="T159" s="219"/>
    </row>
    <row r="160" spans="1:20" s="213" customFormat="1" ht="18" x14ac:dyDescent="0.3">
      <c r="A160" s="109" t="str">
        <f>IF(B160="","",B160&amp;"_"&amp;COUNTIF($B$8:$B160,B160))</f>
        <v/>
      </c>
      <c r="B160" s="109" t="str">
        <f t="shared" si="2"/>
        <v/>
      </c>
      <c r="C160" s="175" t="str">
        <f>IF(D160="","",ROWS($E$8:E160))</f>
        <v/>
      </c>
      <c r="D160" s="162"/>
      <c r="E160" s="162"/>
      <c r="F160" s="163"/>
      <c r="G160" s="235" t="str">
        <f>IFERROR(VLOOKUP($F160,VENDOR_DATA,COLUMNS($E$6:F$6),0),"")</f>
        <v/>
      </c>
      <c r="H160" s="249" t="str">
        <f>IFERROR(VLOOKUP($F160,VENDOR_DATA,COLUMNS($E$6:G$6),0),"")</f>
        <v/>
      </c>
      <c r="I160" s="235" t="str">
        <f>IFERROR(VLOOKUP($F160,VENDOR_DATA,COLUMNS($E$6:H$6),0),"")</f>
        <v/>
      </c>
      <c r="J160" s="216"/>
      <c r="K160" s="219"/>
      <c r="L160" s="219"/>
      <c r="M160" s="214"/>
      <c r="N160" s="219"/>
      <c r="O160" s="219"/>
      <c r="P160" s="219"/>
      <c r="Q160" s="219"/>
      <c r="R160" s="219"/>
      <c r="S160" s="219"/>
      <c r="T160" s="219"/>
    </row>
    <row r="161" spans="1:20" s="213" customFormat="1" ht="18" x14ac:dyDescent="0.3">
      <c r="A161" s="109" t="str">
        <f>IF(B161="","",B161&amp;"_"&amp;COUNTIF($B$8:$B161,B161))</f>
        <v/>
      </c>
      <c r="B161" s="109" t="str">
        <f t="shared" si="2"/>
        <v/>
      </c>
      <c r="C161" s="175" t="str">
        <f>IF(D161="","",ROWS($E$8:E161))</f>
        <v/>
      </c>
      <c r="D161" s="162"/>
      <c r="E161" s="162"/>
      <c r="F161" s="163"/>
      <c r="G161" s="235" t="str">
        <f>IFERROR(VLOOKUP($F161,VENDOR_DATA,COLUMNS($E$6:F$6),0),"")</f>
        <v/>
      </c>
      <c r="H161" s="249" t="str">
        <f>IFERROR(VLOOKUP($F161,VENDOR_DATA,COLUMNS($E$6:G$6),0),"")</f>
        <v/>
      </c>
      <c r="I161" s="235" t="str">
        <f>IFERROR(VLOOKUP($F161,VENDOR_DATA,COLUMNS($E$6:H$6),0),"")</f>
        <v/>
      </c>
      <c r="J161" s="216"/>
      <c r="K161" s="219"/>
      <c r="L161" s="219"/>
      <c r="M161" s="214"/>
      <c r="N161" s="219"/>
      <c r="O161" s="219"/>
      <c r="P161" s="219"/>
      <c r="Q161" s="219"/>
      <c r="R161" s="219"/>
      <c r="S161" s="219"/>
      <c r="T161" s="219"/>
    </row>
    <row r="162" spans="1:20" s="213" customFormat="1" ht="18" x14ac:dyDescent="0.3">
      <c r="A162" s="109" t="str">
        <f>IF(B162="","",B162&amp;"_"&amp;COUNTIF($B$8:$B162,B162))</f>
        <v/>
      </c>
      <c r="B162" s="109" t="str">
        <f t="shared" si="2"/>
        <v/>
      </c>
      <c r="C162" s="175" t="str">
        <f>IF(D162="","",ROWS($E$8:E162))</f>
        <v/>
      </c>
      <c r="D162" s="162"/>
      <c r="E162" s="162"/>
      <c r="F162" s="163"/>
      <c r="G162" s="235" t="str">
        <f>IFERROR(VLOOKUP($F162,VENDOR_DATA,COLUMNS($E$6:F$6),0),"")</f>
        <v/>
      </c>
      <c r="H162" s="249" t="str">
        <f>IFERROR(VLOOKUP($F162,VENDOR_DATA,COLUMNS($E$6:G$6),0),"")</f>
        <v/>
      </c>
      <c r="I162" s="235" t="str">
        <f>IFERROR(VLOOKUP($F162,VENDOR_DATA,COLUMNS($E$6:H$6),0),"")</f>
        <v/>
      </c>
      <c r="J162" s="216"/>
      <c r="K162" s="219"/>
      <c r="L162" s="219"/>
      <c r="M162" s="214"/>
      <c r="N162" s="219"/>
      <c r="O162" s="219"/>
      <c r="P162" s="219"/>
      <c r="Q162" s="219"/>
      <c r="R162" s="219"/>
      <c r="S162" s="219"/>
      <c r="T162" s="219"/>
    </row>
    <row r="163" spans="1:20" s="213" customFormat="1" ht="18" x14ac:dyDescent="0.3">
      <c r="A163" s="109" t="str">
        <f>IF(B163="","",B163&amp;"_"&amp;COUNTIF($B$8:$B163,B163))</f>
        <v/>
      </c>
      <c r="B163" s="109" t="str">
        <f t="shared" si="2"/>
        <v/>
      </c>
      <c r="C163" s="175" t="str">
        <f>IF(D163="","",ROWS($E$8:E163))</f>
        <v/>
      </c>
      <c r="D163" s="162"/>
      <c r="E163" s="162"/>
      <c r="F163" s="163"/>
      <c r="G163" s="235" t="str">
        <f>IFERROR(VLOOKUP($F163,VENDOR_DATA,COLUMNS($E$6:F$6),0),"")</f>
        <v/>
      </c>
      <c r="H163" s="249" t="str">
        <f>IFERROR(VLOOKUP($F163,VENDOR_DATA,COLUMNS($E$6:G$6),0),"")</f>
        <v/>
      </c>
      <c r="I163" s="235" t="str">
        <f>IFERROR(VLOOKUP($F163,VENDOR_DATA,COLUMNS($E$6:H$6),0),"")</f>
        <v/>
      </c>
      <c r="J163" s="216"/>
      <c r="K163" s="219"/>
      <c r="L163" s="219"/>
      <c r="M163" s="214"/>
      <c r="N163" s="219"/>
      <c r="O163" s="219"/>
      <c r="P163" s="219"/>
      <c r="Q163" s="219"/>
      <c r="R163" s="219"/>
      <c r="S163" s="219"/>
      <c r="T163" s="219"/>
    </row>
    <row r="164" spans="1:20" s="213" customFormat="1" ht="18" x14ac:dyDescent="0.3">
      <c r="A164" s="109" t="str">
        <f>IF(B164="","",B164&amp;"_"&amp;COUNTIF($B$8:$B164,B164))</f>
        <v/>
      </c>
      <c r="B164" s="109" t="str">
        <f t="shared" si="2"/>
        <v/>
      </c>
      <c r="C164" s="175" t="str">
        <f>IF(D164="","",ROWS($E$8:E164))</f>
        <v/>
      </c>
      <c r="D164" s="162"/>
      <c r="E164" s="162"/>
      <c r="F164" s="163"/>
      <c r="G164" s="235" t="str">
        <f>IFERROR(VLOOKUP($F164,VENDOR_DATA,COLUMNS($E$6:F$6),0),"")</f>
        <v/>
      </c>
      <c r="H164" s="249" t="str">
        <f>IFERROR(VLOOKUP($F164,VENDOR_DATA,COLUMNS($E$6:G$6),0),"")</f>
        <v/>
      </c>
      <c r="I164" s="235" t="str">
        <f>IFERROR(VLOOKUP($F164,VENDOR_DATA,COLUMNS($E$6:H$6),0),"")</f>
        <v/>
      </c>
      <c r="J164" s="216"/>
      <c r="K164" s="219"/>
      <c r="L164" s="219"/>
      <c r="M164" s="214"/>
      <c r="N164" s="219"/>
      <c r="O164" s="219"/>
      <c r="P164" s="219"/>
      <c r="Q164" s="219"/>
      <c r="R164" s="219"/>
      <c r="S164" s="219"/>
      <c r="T164" s="219"/>
    </row>
    <row r="165" spans="1:20" s="213" customFormat="1" ht="18" x14ac:dyDescent="0.3">
      <c r="A165" s="109" t="str">
        <f>IF(B165="","",B165&amp;"_"&amp;COUNTIF($B$8:$B165,B165))</f>
        <v/>
      </c>
      <c r="B165" s="109" t="str">
        <f t="shared" si="2"/>
        <v/>
      </c>
      <c r="C165" s="175" t="str">
        <f>IF(D165="","",ROWS($E$8:E165))</f>
        <v/>
      </c>
      <c r="D165" s="162"/>
      <c r="E165" s="162"/>
      <c r="F165" s="163"/>
      <c r="G165" s="235" t="str">
        <f>IFERROR(VLOOKUP($F165,VENDOR_DATA,COLUMNS($E$6:F$6),0),"")</f>
        <v/>
      </c>
      <c r="H165" s="249" t="str">
        <f>IFERROR(VLOOKUP($F165,VENDOR_DATA,COLUMNS($E$6:G$6),0),"")</f>
        <v/>
      </c>
      <c r="I165" s="235" t="str">
        <f>IFERROR(VLOOKUP($F165,VENDOR_DATA,COLUMNS($E$6:H$6),0),"")</f>
        <v/>
      </c>
      <c r="J165" s="216"/>
      <c r="K165" s="219"/>
      <c r="L165" s="219"/>
      <c r="M165" s="214"/>
      <c r="N165" s="219"/>
      <c r="O165" s="219"/>
      <c r="P165" s="219"/>
      <c r="Q165" s="219"/>
      <c r="R165" s="219"/>
      <c r="S165" s="219"/>
      <c r="T165" s="219"/>
    </row>
    <row r="166" spans="1:20" s="213" customFormat="1" ht="18" x14ac:dyDescent="0.3">
      <c r="A166" s="109" t="str">
        <f>IF(B166="","",B166&amp;"_"&amp;COUNTIF($B$8:$B166,B166))</f>
        <v/>
      </c>
      <c r="B166" s="109" t="str">
        <f t="shared" si="2"/>
        <v/>
      </c>
      <c r="C166" s="175" t="str">
        <f>IF(D166="","",ROWS($E$8:E166))</f>
        <v/>
      </c>
      <c r="D166" s="162"/>
      <c r="E166" s="162"/>
      <c r="F166" s="163"/>
      <c r="G166" s="235" t="str">
        <f>IFERROR(VLOOKUP($F166,VENDOR_DATA,COLUMNS($E$6:F$6),0),"")</f>
        <v/>
      </c>
      <c r="H166" s="249" t="str">
        <f>IFERROR(VLOOKUP($F166,VENDOR_DATA,COLUMNS($E$6:G$6),0),"")</f>
        <v/>
      </c>
      <c r="I166" s="235" t="str">
        <f>IFERROR(VLOOKUP($F166,VENDOR_DATA,COLUMNS($E$6:H$6),0),"")</f>
        <v/>
      </c>
      <c r="J166" s="216"/>
      <c r="K166" s="219"/>
      <c r="L166" s="219"/>
      <c r="M166" s="214"/>
      <c r="N166" s="219"/>
      <c r="O166" s="219"/>
      <c r="P166" s="219"/>
      <c r="Q166" s="219"/>
      <c r="R166" s="219"/>
      <c r="S166" s="219"/>
      <c r="T166" s="219"/>
    </row>
    <row r="167" spans="1:20" s="213" customFormat="1" ht="18" x14ac:dyDescent="0.3">
      <c r="A167" s="109" t="str">
        <f>IF(B167="","",B167&amp;"_"&amp;COUNTIF($B$8:$B167,B167))</f>
        <v/>
      </c>
      <c r="B167" s="109" t="str">
        <f t="shared" si="2"/>
        <v/>
      </c>
      <c r="C167" s="175" t="str">
        <f>IF(D167="","",ROWS($E$8:E167))</f>
        <v/>
      </c>
      <c r="D167" s="162"/>
      <c r="E167" s="162"/>
      <c r="F167" s="163"/>
      <c r="G167" s="235" t="str">
        <f>IFERROR(VLOOKUP($F167,VENDOR_DATA,COLUMNS($E$6:F$6),0),"")</f>
        <v/>
      </c>
      <c r="H167" s="249" t="str">
        <f>IFERROR(VLOOKUP($F167,VENDOR_DATA,COLUMNS($E$6:G$6),0),"")</f>
        <v/>
      </c>
      <c r="I167" s="235" t="str">
        <f>IFERROR(VLOOKUP($F167,VENDOR_DATA,COLUMNS($E$6:H$6),0),"")</f>
        <v/>
      </c>
      <c r="J167" s="216"/>
      <c r="K167" s="219"/>
      <c r="L167" s="219"/>
      <c r="M167" s="214"/>
      <c r="N167" s="219"/>
      <c r="O167" s="219"/>
      <c r="P167" s="219"/>
      <c r="Q167" s="219"/>
      <c r="R167" s="219"/>
      <c r="S167" s="219"/>
      <c r="T167" s="219"/>
    </row>
    <row r="168" spans="1:20" s="213" customFormat="1" ht="18" x14ac:dyDescent="0.3">
      <c r="A168" s="109" t="str">
        <f>IF(B168="","",B168&amp;"_"&amp;COUNTIF($B$8:$B168,B168))</f>
        <v/>
      </c>
      <c r="B168" s="109" t="str">
        <f t="shared" si="2"/>
        <v/>
      </c>
      <c r="C168" s="175" t="str">
        <f>IF(D168="","",ROWS($E$8:E168))</f>
        <v/>
      </c>
      <c r="D168" s="162"/>
      <c r="E168" s="162"/>
      <c r="F168" s="163"/>
      <c r="G168" s="235" t="str">
        <f>IFERROR(VLOOKUP($F168,VENDOR_DATA,COLUMNS($E$6:F$6),0),"")</f>
        <v/>
      </c>
      <c r="H168" s="249" t="str">
        <f>IFERROR(VLOOKUP($F168,VENDOR_DATA,COLUMNS($E$6:G$6),0),"")</f>
        <v/>
      </c>
      <c r="I168" s="235" t="str">
        <f>IFERROR(VLOOKUP($F168,VENDOR_DATA,COLUMNS($E$6:H$6),0),"")</f>
        <v/>
      </c>
      <c r="J168" s="216"/>
      <c r="K168" s="219"/>
      <c r="L168" s="219"/>
      <c r="M168" s="214"/>
      <c r="N168" s="219"/>
      <c r="O168" s="219"/>
      <c r="P168" s="219"/>
      <c r="Q168" s="219"/>
      <c r="R168" s="219"/>
      <c r="S168" s="219"/>
      <c r="T168" s="219"/>
    </row>
    <row r="169" spans="1:20" s="213" customFormat="1" ht="18" x14ac:dyDescent="0.3">
      <c r="A169" s="109" t="str">
        <f>IF(B169="","",B169&amp;"_"&amp;COUNTIF($B$8:$B169,B169))</f>
        <v/>
      </c>
      <c r="B169" s="109" t="str">
        <f t="shared" si="2"/>
        <v/>
      </c>
      <c r="C169" s="175" t="str">
        <f>IF(D169="","",ROWS($E$8:E169))</f>
        <v/>
      </c>
      <c r="D169" s="162"/>
      <c r="E169" s="162"/>
      <c r="F169" s="163"/>
      <c r="G169" s="235" t="str">
        <f>IFERROR(VLOOKUP($F169,VENDOR_DATA,COLUMNS($E$6:F$6),0),"")</f>
        <v/>
      </c>
      <c r="H169" s="249" t="str">
        <f>IFERROR(VLOOKUP($F169,VENDOR_DATA,COLUMNS($E$6:G$6),0),"")</f>
        <v/>
      </c>
      <c r="I169" s="235" t="str">
        <f>IFERROR(VLOOKUP($F169,VENDOR_DATA,COLUMNS($E$6:H$6),0),"")</f>
        <v/>
      </c>
      <c r="J169" s="216"/>
      <c r="K169" s="219"/>
      <c r="L169" s="219"/>
      <c r="M169" s="214"/>
      <c r="N169" s="219"/>
      <c r="O169" s="219"/>
      <c r="P169" s="219"/>
      <c r="Q169" s="219"/>
      <c r="R169" s="219"/>
      <c r="S169" s="219"/>
      <c r="T169" s="219"/>
    </row>
    <row r="170" spans="1:20" s="213" customFormat="1" ht="18" x14ac:dyDescent="0.3">
      <c r="A170" s="109" t="str">
        <f>IF(B170="","",B170&amp;"_"&amp;COUNTIF($B$8:$B170,B170))</f>
        <v/>
      </c>
      <c r="B170" s="109" t="str">
        <f t="shared" si="2"/>
        <v/>
      </c>
      <c r="C170" s="175" t="str">
        <f>IF(D170="","",ROWS($E$8:E170))</f>
        <v/>
      </c>
      <c r="D170" s="162"/>
      <c r="E170" s="162"/>
      <c r="F170" s="163"/>
      <c r="G170" s="235" t="str">
        <f>IFERROR(VLOOKUP($F170,VENDOR_DATA,COLUMNS($E$6:F$6),0),"")</f>
        <v/>
      </c>
      <c r="H170" s="249" t="str">
        <f>IFERROR(VLOOKUP($F170,VENDOR_DATA,COLUMNS($E$6:G$6),0),"")</f>
        <v/>
      </c>
      <c r="I170" s="235" t="str">
        <f>IFERROR(VLOOKUP($F170,VENDOR_DATA,COLUMNS($E$6:H$6),0),"")</f>
        <v/>
      </c>
      <c r="J170" s="216"/>
      <c r="K170" s="219"/>
      <c r="L170" s="219"/>
      <c r="M170" s="214"/>
      <c r="N170" s="219"/>
      <c r="O170" s="219"/>
      <c r="P170" s="219"/>
      <c r="Q170" s="219"/>
      <c r="R170" s="219"/>
      <c r="S170" s="219"/>
      <c r="T170" s="219"/>
    </row>
    <row r="171" spans="1:20" s="213" customFormat="1" ht="18" x14ac:dyDescent="0.3">
      <c r="A171" s="109" t="str">
        <f>IF(B171="","",B171&amp;"_"&amp;COUNTIF($B$8:$B171,B171))</f>
        <v/>
      </c>
      <c r="B171" s="109" t="str">
        <f t="shared" si="2"/>
        <v/>
      </c>
      <c r="C171" s="175" t="str">
        <f>IF(D171="","",ROWS($E$8:E171))</f>
        <v/>
      </c>
      <c r="D171" s="162"/>
      <c r="E171" s="162"/>
      <c r="F171" s="163"/>
      <c r="G171" s="235" t="str">
        <f>IFERROR(VLOOKUP($F171,VENDOR_DATA,COLUMNS($E$6:F$6),0),"")</f>
        <v/>
      </c>
      <c r="H171" s="249" t="str">
        <f>IFERROR(VLOOKUP($F171,VENDOR_DATA,COLUMNS($E$6:G$6),0),"")</f>
        <v/>
      </c>
      <c r="I171" s="235" t="str">
        <f>IFERROR(VLOOKUP($F171,VENDOR_DATA,COLUMNS($E$6:H$6),0),"")</f>
        <v/>
      </c>
      <c r="J171" s="216"/>
      <c r="K171" s="219"/>
      <c r="L171" s="219"/>
      <c r="M171" s="214"/>
      <c r="N171" s="219"/>
      <c r="O171" s="219"/>
      <c r="P171" s="219"/>
      <c r="Q171" s="219"/>
      <c r="R171" s="219"/>
      <c r="S171" s="219"/>
      <c r="T171" s="219"/>
    </row>
    <row r="172" spans="1:20" s="213" customFormat="1" ht="18" x14ac:dyDescent="0.3">
      <c r="A172" s="109" t="str">
        <f>IF(B172="","",B172&amp;"_"&amp;COUNTIF($B$8:$B172,B172))</f>
        <v/>
      </c>
      <c r="B172" s="109" t="str">
        <f t="shared" si="2"/>
        <v/>
      </c>
      <c r="C172" s="175" t="str">
        <f>IF(D172="","",ROWS($E$8:E172))</f>
        <v/>
      </c>
      <c r="D172" s="162"/>
      <c r="E172" s="162"/>
      <c r="F172" s="163"/>
      <c r="G172" s="235" t="str">
        <f>IFERROR(VLOOKUP($F172,VENDOR_DATA,COLUMNS($E$6:F$6),0),"")</f>
        <v/>
      </c>
      <c r="H172" s="249" t="str">
        <f>IFERROR(VLOOKUP($F172,VENDOR_DATA,COLUMNS($E$6:G$6),0),"")</f>
        <v/>
      </c>
      <c r="I172" s="235" t="str">
        <f>IFERROR(VLOOKUP($F172,VENDOR_DATA,COLUMNS($E$6:H$6),0),"")</f>
        <v/>
      </c>
      <c r="J172" s="216"/>
      <c r="K172" s="219"/>
      <c r="L172" s="219"/>
      <c r="M172" s="214"/>
      <c r="N172" s="219"/>
      <c r="O172" s="219"/>
      <c r="P172" s="219"/>
      <c r="Q172" s="219"/>
      <c r="R172" s="219"/>
      <c r="S172" s="219"/>
      <c r="T172" s="219"/>
    </row>
    <row r="173" spans="1:20" s="213" customFormat="1" ht="18" x14ac:dyDescent="0.3">
      <c r="A173" s="109" t="str">
        <f>IF(B173="","",B173&amp;"_"&amp;COUNTIF($B$8:$B173,B173))</f>
        <v/>
      </c>
      <c r="B173" s="109" t="str">
        <f t="shared" si="2"/>
        <v/>
      </c>
      <c r="C173" s="175" t="str">
        <f>IF(D173="","",ROWS($E$8:E173))</f>
        <v/>
      </c>
      <c r="D173" s="162"/>
      <c r="E173" s="162"/>
      <c r="F173" s="163"/>
      <c r="G173" s="235" t="str">
        <f>IFERROR(VLOOKUP($F173,VENDOR_DATA,COLUMNS($E$6:F$6),0),"")</f>
        <v/>
      </c>
      <c r="H173" s="249" t="str">
        <f>IFERROR(VLOOKUP($F173,VENDOR_DATA,COLUMNS($E$6:G$6),0),"")</f>
        <v/>
      </c>
      <c r="I173" s="235" t="str">
        <f>IFERROR(VLOOKUP($F173,VENDOR_DATA,COLUMNS($E$6:H$6),0),"")</f>
        <v/>
      </c>
      <c r="J173" s="216"/>
      <c r="K173" s="219"/>
      <c r="L173" s="219"/>
      <c r="M173" s="214"/>
      <c r="N173" s="219"/>
      <c r="O173" s="219"/>
      <c r="P173" s="219"/>
      <c r="Q173" s="219"/>
      <c r="R173" s="219"/>
      <c r="S173" s="219"/>
      <c r="T173" s="219"/>
    </row>
    <row r="174" spans="1:20" s="213" customFormat="1" ht="18" x14ac:dyDescent="0.3">
      <c r="A174" s="109" t="str">
        <f>IF(B174="","",B174&amp;"_"&amp;COUNTIF($B$8:$B174,B174))</f>
        <v/>
      </c>
      <c r="B174" s="109" t="str">
        <f t="shared" si="2"/>
        <v/>
      </c>
      <c r="C174" s="175" t="str">
        <f>IF(D174="","",ROWS($E$8:E174))</f>
        <v/>
      </c>
      <c r="D174" s="162"/>
      <c r="E174" s="162"/>
      <c r="F174" s="163"/>
      <c r="G174" s="235" t="str">
        <f>IFERROR(VLOOKUP($F174,VENDOR_DATA,COLUMNS($E$6:F$6),0),"")</f>
        <v/>
      </c>
      <c r="H174" s="249" t="str">
        <f>IFERROR(VLOOKUP($F174,VENDOR_DATA,COLUMNS($E$6:G$6),0),"")</f>
        <v/>
      </c>
      <c r="I174" s="235" t="str">
        <f>IFERROR(VLOOKUP($F174,VENDOR_DATA,COLUMNS($E$6:H$6),0),"")</f>
        <v/>
      </c>
      <c r="J174" s="216"/>
      <c r="K174" s="219"/>
      <c r="L174" s="219"/>
      <c r="M174" s="214"/>
      <c r="N174" s="219"/>
      <c r="O174" s="219"/>
      <c r="P174" s="219"/>
      <c r="Q174" s="219"/>
      <c r="R174" s="219"/>
      <c r="S174" s="219"/>
      <c r="T174" s="219"/>
    </row>
    <row r="175" spans="1:20" s="213" customFormat="1" ht="18" x14ac:dyDescent="0.3">
      <c r="A175" s="109" t="str">
        <f>IF(B175="","",B175&amp;"_"&amp;COUNTIF($B$8:$B175,B175))</f>
        <v/>
      </c>
      <c r="B175" s="109" t="str">
        <f t="shared" si="2"/>
        <v/>
      </c>
      <c r="C175" s="175" t="str">
        <f>IF(D175="","",ROWS($E$8:E175))</f>
        <v/>
      </c>
      <c r="D175" s="162"/>
      <c r="E175" s="162"/>
      <c r="F175" s="163"/>
      <c r="G175" s="235" t="str">
        <f>IFERROR(VLOOKUP($F175,VENDOR_DATA,COLUMNS($E$6:F$6),0),"")</f>
        <v/>
      </c>
      <c r="H175" s="249" t="str">
        <f>IFERROR(VLOOKUP($F175,VENDOR_DATA,COLUMNS($E$6:G$6),0),"")</f>
        <v/>
      </c>
      <c r="I175" s="235" t="str">
        <f>IFERROR(VLOOKUP($F175,VENDOR_DATA,COLUMNS($E$6:H$6),0),"")</f>
        <v/>
      </c>
      <c r="J175" s="216"/>
      <c r="K175" s="219"/>
      <c r="L175" s="219"/>
      <c r="M175" s="214"/>
      <c r="N175" s="219"/>
      <c r="O175" s="219"/>
      <c r="P175" s="219"/>
      <c r="Q175" s="219"/>
      <c r="R175" s="219"/>
      <c r="S175" s="219"/>
      <c r="T175" s="219"/>
    </row>
    <row r="176" spans="1:20" s="213" customFormat="1" ht="18" x14ac:dyDescent="0.3">
      <c r="A176" s="109" t="str">
        <f>IF(B176="","",B176&amp;"_"&amp;COUNTIF($B$8:$B176,B176))</f>
        <v/>
      </c>
      <c r="B176" s="109" t="str">
        <f t="shared" si="2"/>
        <v/>
      </c>
      <c r="C176" s="175" t="str">
        <f>IF(D176="","",ROWS($E$8:E176))</f>
        <v/>
      </c>
      <c r="D176" s="162"/>
      <c r="E176" s="162"/>
      <c r="F176" s="163"/>
      <c r="G176" s="235" t="str">
        <f>IFERROR(VLOOKUP($F176,VENDOR_DATA,COLUMNS($E$6:F$6),0),"")</f>
        <v/>
      </c>
      <c r="H176" s="249" t="str">
        <f>IFERROR(VLOOKUP($F176,VENDOR_DATA,COLUMNS($E$6:G$6),0),"")</f>
        <v/>
      </c>
      <c r="I176" s="235" t="str">
        <f>IFERROR(VLOOKUP($F176,VENDOR_DATA,COLUMNS($E$6:H$6),0),"")</f>
        <v/>
      </c>
      <c r="J176" s="216"/>
      <c r="K176" s="219"/>
      <c r="L176" s="219"/>
      <c r="M176" s="214"/>
      <c r="N176" s="219"/>
      <c r="O176" s="219"/>
      <c r="P176" s="219"/>
      <c r="Q176" s="219"/>
      <c r="R176" s="219"/>
      <c r="S176" s="219"/>
      <c r="T176" s="219"/>
    </row>
    <row r="177" spans="1:20" s="213" customFormat="1" ht="18" x14ac:dyDescent="0.3">
      <c r="A177" s="109" t="str">
        <f>IF(B177="","",B177&amp;"_"&amp;COUNTIF($B$8:$B177,B177))</f>
        <v/>
      </c>
      <c r="B177" s="109" t="str">
        <f t="shared" si="2"/>
        <v/>
      </c>
      <c r="C177" s="175" t="str">
        <f>IF(D177="","",ROWS($E$8:E177))</f>
        <v/>
      </c>
      <c r="D177" s="162"/>
      <c r="E177" s="162"/>
      <c r="F177" s="163"/>
      <c r="G177" s="235" t="str">
        <f>IFERROR(VLOOKUP($F177,VENDOR_DATA,COLUMNS($E$6:F$6),0),"")</f>
        <v/>
      </c>
      <c r="H177" s="249" t="str">
        <f>IFERROR(VLOOKUP($F177,VENDOR_DATA,COLUMNS($E$6:G$6),0),"")</f>
        <v/>
      </c>
      <c r="I177" s="235" t="str">
        <f>IFERROR(VLOOKUP($F177,VENDOR_DATA,COLUMNS($E$6:H$6),0),"")</f>
        <v/>
      </c>
      <c r="J177" s="216"/>
      <c r="K177" s="219"/>
      <c r="L177" s="219"/>
      <c r="M177" s="214"/>
      <c r="N177" s="219"/>
      <c r="O177" s="219"/>
      <c r="P177" s="219"/>
      <c r="Q177" s="219"/>
      <c r="R177" s="219"/>
      <c r="S177" s="219"/>
      <c r="T177" s="219"/>
    </row>
    <row r="178" spans="1:20" s="213" customFormat="1" ht="18" x14ac:dyDescent="0.3">
      <c r="A178" s="109" t="str">
        <f>IF(B178="","",B178&amp;"_"&amp;COUNTIF($B$8:$B178,B178))</f>
        <v/>
      </c>
      <c r="B178" s="109" t="str">
        <f t="shared" si="2"/>
        <v/>
      </c>
      <c r="C178" s="175" t="str">
        <f>IF(D178="","",ROWS($E$8:E178))</f>
        <v/>
      </c>
      <c r="D178" s="162"/>
      <c r="E178" s="162"/>
      <c r="F178" s="163"/>
      <c r="G178" s="235" t="str">
        <f>IFERROR(VLOOKUP($F178,VENDOR_DATA,COLUMNS($E$6:F$6),0),"")</f>
        <v/>
      </c>
      <c r="H178" s="249" t="str">
        <f>IFERROR(VLOOKUP($F178,VENDOR_DATA,COLUMNS($E$6:G$6),0),"")</f>
        <v/>
      </c>
      <c r="I178" s="235" t="str">
        <f>IFERROR(VLOOKUP($F178,VENDOR_DATA,COLUMNS($E$6:H$6),0),"")</f>
        <v/>
      </c>
      <c r="J178" s="216"/>
      <c r="K178" s="219"/>
      <c r="L178" s="219"/>
      <c r="M178" s="214"/>
      <c r="N178" s="219"/>
      <c r="O178" s="219"/>
      <c r="P178" s="219"/>
      <c r="Q178" s="219"/>
      <c r="R178" s="219"/>
      <c r="S178" s="219"/>
      <c r="T178" s="219"/>
    </row>
    <row r="179" spans="1:20" s="213" customFormat="1" ht="18" x14ac:dyDescent="0.3">
      <c r="A179" s="109" t="str">
        <f>IF(B179="","",B179&amp;"_"&amp;COUNTIF($B$8:$B179,B179))</f>
        <v/>
      </c>
      <c r="B179" s="109" t="str">
        <f t="shared" si="2"/>
        <v/>
      </c>
      <c r="C179" s="175" t="str">
        <f>IF(D179="","",ROWS($E$8:E179))</f>
        <v/>
      </c>
      <c r="D179" s="162"/>
      <c r="E179" s="162"/>
      <c r="F179" s="163"/>
      <c r="G179" s="235" t="str">
        <f>IFERROR(VLOOKUP($F179,VENDOR_DATA,COLUMNS($E$6:F$6),0),"")</f>
        <v/>
      </c>
      <c r="H179" s="249" t="str">
        <f>IFERROR(VLOOKUP($F179,VENDOR_DATA,COLUMNS($E$6:G$6),0),"")</f>
        <v/>
      </c>
      <c r="I179" s="235" t="str">
        <f>IFERROR(VLOOKUP($F179,VENDOR_DATA,COLUMNS($E$6:H$6),0),"")</f>
        <v/>
      </c>
      <c r="J179" s="216"/>
      <c r="K179" s="219"/>
      <c r="L179" s="219"/>
      <c r="M179" s="214"/>
      <c r="N179" s="219"/>
      <c r="O179" s="219"/>
      <c r="P179" s="219"/>
      <c r="Q179" s="219"/>
      <c r="R179" s="219"/>
      <c r="S179" s="219"/>
      <c r="T179" s="219"/>
    </row>
    <row r="180" spans="1:20" s="213" customFormat="1" ht="18" x14ac:dyDescent="0.3">
      <c r="A180" s="109" t="str">
        <f>IF(B180="","",B180&amp;"_"&amp;COUNTIF($B$8:$B180,B180))</f>
        <v/>
      </c>
      <c r="B180" s="109" t="str">
        <f t="shared" si="2"/>
        <v/>
      </c>
      <c r="C180" s="175" t="str">
        <f>IF(D180="","",ROWS($E$8:E180))</f>
        <v/>
      </c>
      <c r="D180" s="162"/>
      <c r="E180" s="162"/>
      <c r="F180" s="163"/>
      <c r="G180" s="235" t="str">
        <f>IFERROR(VLOOKUP($F180,VENDOR_DATA,COLUMNS($E$6:F$6),0),"")</f>
        <v/>
      </c>
      <c r="H180" s="249" t="str">
        <f>IFERROR(VLOOKUP($F180,VENDOR_DATA,COLUMNS($E$6:G$6),0),"")</f>
        <v/>
      </c>
      <c r="I180" s="235" t="str">
        <f>IFERROR(VLOOKUP($F180,VENDOR_DATA,COLUMNS($E$6:H$6),0),"")</f>
        <v/>
      </c>
      <c r="J180" s="216"/>
      <c r="K180" s="219"/>
      <c r="L180" s="219"/>
      <c r="M180" s="214"/>
      <c r="N180" s="219"/>
      <c r="O180" s="219"/>
      <c r="P180" s="219"/>
      <c r="Q180" s="219"/>
      <c r="R180" s="219"/>
      <c r="S180" s="219"/>
      <c r="T180" s="219"/>
    </row>
    <row r="181" spans="1:20" s="213" customFormat="1" ht="18" x14ac:dyDescent="0.3">
      <c r="A181" s="109" t="str">
        <f>IF(B181="","",B181&amp;"_"&amp;COUNTIF($B$8:$B181,B181))</f>
        <v/>
      </c>
      <c r="B181" s="109" t="str">
        <f t="shared" si="2"/>
        <v/>
      </c>
      <c r="C181" s="175" t="str">
        <f>IF(D181="","",ROWS($E$8:E181))</f>
        <v/>
      </c>
      <c r="D181" s="162"/>
      <c r="E181" s="162"/>
      <c r="F181" s="163"/>
      <c r="G181" s="235" t="str">
        <f>IFERROR(VLOOKUP($F181,VENDOR_DATA,COLUMNS($E$6:F$6),0),"")</f>
        <v/>
      </c>
      <c r="H181" s="249" t="str">
        <f>IFERROR(VLOOKUP($F181,VENDOR_DATA,COLUMNS($E$6:G$6),0),"")</f>
        <v/>
      </c>
      <c r="I181" s="235" t="str">
        <f>IFERROR(VLOOKUP($F181,VENDOR_DATA,COLUMNS($E$6:H$6),0),"")</f>
        <v/>
      </c>
      <c r="J181" s="216"/>
      <c r="K181" s="219"/>
      <c r="L181" s="219"/>
      <c r="M181" s="214"/>
      <c r="N181" s="219"/>
      <c r="O181" s="219"/>
      <c r="P181" s="219"/>
      <c r="Q181" s="219"/>
      <c r="R181" s="219"/>
      <c r="S181" s="219"/>
      <c r="T181" s="219"/>
    </row>
    <row r="182" spans="1:20" s="213" customFormat="1" ht="18" x14ac:dyDescent="0.3">
      <c r="A182" s="109" t="str">
        <f>IF(B182="","",B182&amp;"_"&amp;COUNTIF($B$8:$B182,B182))</f>
        <v/>
      </c>
      <c r="B182" s="109" t="str">
        <f t="shared" si="2"/>
        <v/>
      </c>
      <c r="C182" s="175" t="str">
        <f>IF(D182="","",ROWS($E$8:E182))</f>
        <v/>
      </c>
      <c r="D182" s="162"/>
      <c r="E182" s="162"/>
      <c r="F182" s="163"/>
      <c r="G182" s="235" t="str">
        <f>IFERROR(VLOOKUP($F182,VENDOR_DATA,COLUMNS($E$6:F$6),0),"")</f>
        <v/>
      </c>
      <c r="H182" s="249" t="str">
        <f>IFERROR(VLOOKUP($F182,VENDOR_DATA,COLUMNS($E$6:G$6),0),"")</f>
        <v/>
      </c>
      <c r="I182" s="235" t="str">
        <f>IFERROR(VLOOKUP($F182,VENDOR_DATA,COLUMNS($E$6:H$6),0),"")</f>
        <v/>
      </c>
      <c r="J182" s="216"/>
      <c r="K182" s="219"/>
      <c r="L182" s="219"/>
      <c r="M182" s="214"/>
      <c r="N182" s="219"/>
      <c r="O182" s="219"/>
      <c r="P182" s="219"/>
      <c r="Q182" s="219"/>
      <c r="R182" s="219"/>
      <c r="S182" s="219"/>
      <c r="T182" s="219"/>
    </row>
    <row r="183" spans="1:20" s="213" customFormat="1" ht="18" x14ac:dyDescent="0.3">
      <c r="A183" s="109" t="str">
        <f>IF(B183="","",B183&amp;"_"&amp;COUNTIF($B$8:$B183,B183))</f>
        <v/>
      </c>
      <c r="B183" s="109" t="str">
        <f t="shared" si="2"/>
        <v/>
      </c>
      <c r="C183" s="175" t="str">
        <f>IF(D183="","",ROWS($E$8:E183))</f>
        <v/>
      </c>
      <c r="D183" s="162"/>
      <c r="E183" s="162"/>
      <c r="F183" s="163"/>
      <c r="G183" s="235" t="str">
        <f>IFERROR(VLOOKUP($F183,VENDOR_DATA,COLUMNS($E$6:F$6),0),"")</f>
        <v/>
      </c>
      <c r="H183" s="249" t="str">
        <f>IFERROR(VLOOKUP($F183,VENDOR_DATA,COLUMNS($E$6:G$6),0),"")</f>
        <v/>
      </c>
      <c r="I183" s="235" t="str">
        <f>IFERROR(VLOOKUP($F183,VENDOR_DATA,COLUMNS($E$6:H$6),0),"")</f>
        <v/>
      </c>
      <c r="J183" s="216"/>
      <c r="K183" s="219"/>
      <c r="L183" s="219"/>
      <c r="M183" s="214"/>
      <c r="N183" s="219"/>
      <c r="O183" s="219"/>
      <c r="P183" s="219"/>
      <c r="Q183" s="219"/>
      <c r="R183" s="219"/>
      <c r="S183" s="219"/>
      <c r="T183" s="219"/>
    </row>
    <row r="184" spans="1:20" s="213" customFormat="1" ht="18" x14ac:dyDescent="0.3">
      <c r="A184" s="109" t="str">
        <f>IF(B184="","",B184&amp;"_"&amp;COUNTIF($B$8:$B184,B184))</f>
        <v/>
      </c>
      <c r="B184" s="109" t="str">
        <f t="shared" si="2"/>
        <v/>
      </c>
      <c r="C184" s="175" t="str">
        <f>IF(D184="","",ROWS($E$8:E184))</f>
        <v/>
      </c>
      <c r="D184" s="162"/>
      <c r="E184" s="162"/>
      <c r="F184" s="163"/>
      <c r="G184" s="235" t="str">
        <f>IFERROR(VLOOKUP($F184,VENDOR_DATA,COLUMNS($E$6:F$6),0),"")</f>
        <v/>
      </c>
      <c r="H184" s="249" t="str">
        <f>IFERROR(VLOOKUP($F184,VENDOR_DATA,COLUMNS($E$6:G$6),0),"")</f>
        <v/>
      </c>
      <c r="I184" s="235" t="str">
        <f>IFERROR(VLOOKUP($F184,VENDOR_DATA,COLUMNS($E$6:H$6),0),"")</f>
        <v/>
      </c>
      <c r="J184" s="216"/>
      <c r="K184" s="219"/>
      <c r="L184" s="219"/>
      <c r="M184" s="214"/>
      <c r="N184" s="219"/>
      <c r="O184" s="219"/>
      <c r="P184" s="219"/>
      <c r="Q184" s="219"/>
      <c r="R184" s="219"/>
      <c r="S184" s="219"/>
      <c r="T184" s="219"/>
    </row>
    <row r="185" spans="1:20" s="213" customFormat="1" ht="18" x14ac:dyDescent="0.3">
      <c r="A185" s="109" t="str">
        <f>IF(B185="","",B185&amp;"_"&amp;COUNTIF($B$8:$B185,B185))</f>
        <v/>
      </c>
      <c r="B185" s="109" t="str">
        <f t="shared" si="2"/>
        <v/>
      </c>
      <c r="C185" s="175" t="str">
        <f>IF(D185="","",ROWS($E$8:E185))</f>
        <v/>
      </c>
      <c r="D185" s="162"/>
      <c r="E185" s="162"/>
      <c r="F185" s="163"/>
      <c r="G185" s="235" t="str">
        <f>IFERROR(VLOOKUP($F185,VENDOR_DATA,COLUMNS($E$6:F$6),0),"")</f>
        <v/>
      </c>
      <c r="H185" s="249" t="str">
        <f>IFERROR(VLOOKUP($F185,VENDOR_DATA,COLUMNS($E$6:G$6),0),"")</f>
        <v/>
      </c>
      <c r="I185" s="235" t="str">
        <f>IFERROR(VLOOKUP($F185,VENDOR_DATA,COLUMNS($E$6:H$6),0),"")</f>
        <v/>
      </c>
      <c r="J185" s="216"/>
      <c r="K185" s="219"/>
      <c r="L185" s="219"/>
      <c r="M185" s="214"/>
      <c r="N185" s="219"/>
      <c r="O185" s="219"/>
      <c r="P185" s="219"/>
      <c r="Q185" s="219"/>
      <c r="R185" s="219"/>
      <c r="S185" s="219"/>
      <c r="T185" s="219"/>
    </row>
    <row r="186" spans="1:20" s="213" customFormat="1" ht="18" x14ac:dyDescent="0.3">
      <c r="A186" s="109" t="str">
        <f>IF(B186="","",B186&amp;"_"&amp;COUNTIF($B$8:$B186,B186))</f>
        <v/>
      </c>
      <c r="B186" s="109" t="str">
        <f t="shared" si="2"/>
        <v/>
      </c>
      <c r="C186" s="175" t="str">
        <f>IF(D186="","",ROWS($E$8:E186))</f>
        <v/>
      </c>
      <c r="D186" s="162"/>
      <c r="E186" s="162"/>
      <c r="F186" s="163"/>
      <c r="G186" s="235" t="str">
        <f>IFERROR(VLOOKUP($F186,VENDOR_DATA,COLUMNS($E$6:F$6),0),"")</f>
        <v/>
      </c>
      <c r="H186" s="249" t="str">
        <f>IFERROR(VLOOKUP($F186,VENDOR_DATA,COLUMNS($E$6:G$6),0),"")</f>
        <v/>
      </c>
      <c r="I186" s="235" t="str">
        <f>IFERROR(VLOOKUP($F186,VENDOR_DATA,COLUMNS($E$6:H$6),0),"")</f>
        <v/>
      </c>
      <c r="J186" s="216"/>
      <c r="K186" s="219"/>
      <c r="L186" s="219"/>
      <c r="M186" s="214"/>
      <c r="N186" s="219"/>
      <c r="O186" s="219"/>
      <c r="P186" s="219"/>
      <c r="Q186" s="219"/>
      <c r="R186" s="219"/>
      <c r="S186" s="219"/>
      <c r="T186" s="219"/>
    </row>
    <row r="187" spans="1:20" s="213" customFormat="1" ht="18" x14ac:dyDescent="0.3">
      <c r="A187" s="109" t="str">
        <f>IF(B187="","",B187&amp;"_"&amp;COUNTIF($B$8:$B187,B187))</f>
        <v/>
      </c>
      <c r="B187" s="109" t="str">
        <f t="shared" si="2"/>
        <v/>
      </c>
      <c r="C187" s="175" t="str">
        <f>IF(D187="","",ROWS($E$8:E187))</f>
        <v/>
      </c>
      <c r="D187" s="162"/>
      <c r="E187" s="162"/>
      <c r="F187" s="163"/>
      <c r="G187" s="235" t="str">
        <f>IFERROR(VLOOKUP($F187,VENDOR_DATA,COLUMNS($E$6:F$6),0),"")</f>
        <v/>
      </c>
      <c r="H187" s="249" t="str">
        <f>IFERROR(VLOOKUP($F187,VENDOR_DATA,COLUMNS($E$6:G$6),0),"")</f>
        <v/>
      </c>
      <c r="I187" s="235" t="str">
        <f>IFERROR(VLOOKUP($F187,VENDOR_DATA,COLUMNS($E$6:H$6),0),"")</f>
        <v/>
      </c>
      <c r="J187" s="216"/>
      <c r="K187" s="219"/>
      <c r="L187" s="219"/>
      <c r="M187" s="214"/>
      <c r="N187" s="219"/>
      <c r="O187" s="219"/>
      <c r="P187" s="219"/>
      <c r="Q187" s="219"/>
      <c r="R187" s="219"/>
      <c r="S187" s="219"/>
      <c r="T187" s="219"/>
    </row>
    <row r="188" spans="1:20" s="213" customFormat="1" ht="18" x14ac:dyDescent="0.3">
      <c r="A188" s="109" t="str">
        <f>IF(B188="","",B188&amp;"_"&amp;COUNTIF($B$8:$B188,B188))</f>
        <v/>
      </c>
      <c r="B188" s="109" t="str">
        <f t="shared" si="2"/>
        <v/>
      </c>
      <c r="C188" s="175" t="str">
        <f>IF(D188="","",ROWS($E$8:E188))</f>
        <v/>
      </c>
      <c r="D188" s="162"/>
      <c r="E188" s="162"/>
      <c r="F188" s="163"/>
      <c r="G188" s="235" t="str">
        <f>IFERROR(VLOOKUP($F188,VENDOR_DATA,COLUMNS($E$6:F$6),0),"")</f>
        <v/>
      </c>
      <c r="H188" s="249" t="str">
        <f>IFERROR(VLOOKUP($F188,VENDOR_DATA,COLUMNS($E$6:G$6),0),"")</f>
        <v/>
      </c>
      <c r="I188" s="235" t="str">
        <f>IFERROR(VLOOKUP($F188,VENDOR_DATA,COLUMNS($E$6:H$6),0),"")</f>
        <v/>
      </c>
      <c r="J188" s="216"/>
      <c r="K188" s="219"/>
      <c r="L188" s="219"/>
      <c r="M188" s="214"/>
      <c r="N188" s="219"/>
      <c r="O188" s="219"/>
      <c r="P188" s="219"/>
      <c r="Q188" s="219"/>
      <c r="R188" s="219"/>
      <c r="S188" s="219"/>
      <c r="T188" s="219"/>
    </row>
    <row r="189" spans="1:20" s="213" customFormat="1" ht="18" x14ac:dyDescent="0.3">
      <c r="A189" s="109" t="str">
        <f>IF(B189="","",B189&amp;"_"&amp;COUNTIF($B$8:$B189,B189))</f>
        <v/>
      </c>
      <c r="B189" s="109" t="str">
        <f t="shared" si="2"/>
        <v/>
      </c>
      <c r="C189" s="175" t="str">
        <f>IF(D189="","",ROWS($E$8:E189))</f>
        <v/>
      </c>
      <c r="D189" s="162"/>
      <c r="E189" s="162"/>
      <c r="F189" s="163"/>
      <c r="G189" s="235" t="str">
        <f>IFERROR(VLOOKUP($F189,VENDOR_DATA,COLUMNS($E$6:F$6),0),"")</f>
        <v/>
      </c>
      <c r="H189" s="249" t="str">
        <f>IFERROR(VLOOKUP($F189,VENDOR_DATA,COLUMNS($E$6:G$6),0),"")</f>
        <v/>
      </c>
      <c r="I189" s="235" t="str">
        <f>IFERROR(VLOOKUP($F189,VENDOR_DATA,COLUMNS($E$6:H$6),0),"")</f>
        <v/>
      </c>
      <c r="J189" s="216"/>
      <c r="K189" s="219"/>
      <c r="L189" s="219"/>
      <c r="M189" s="214"/>
      <c r="N189" s="219"/>
      <c r="O189" s="219"/>
      <c r="P189" s="219"/>
      <c r="Q189" s="219"/>
      <c r="R189" s="219"/>
      <c r="S189" s="219"/>
      <c r="T189" s="219"/>
    </row>
    <row r="190" spans="1:20" s="213" customFormat="1" ht="18" x14ac:dyDescent="0.3">
      <c r="A190" s="109" t="str">
        <f>IF(B190="","",B190&amp;"_"&amp;COUNTIF($B$8:$B190,B190))</f>
        <v/>
      </c>
      <c r="B190" s="109" t="str">
        <f t="shared" si="2"/>
        <v/>
      </c>
      <c r="C190" s="175" t="str">
        <f>IF(D190="","",ROWS($E$8:E190))</f>
        <v/>
      </c>
      <c r="D190" s="162"/>
      <c r="E190" s="162"/>
      <c r="F190" s="163"/>
      <c r="G190" s="235" t="str">
        <f>IFERROR(VLOOKUP($F190,VENDOR_DATA,COLUMNS($E$6:F$6),0),"")</f>
        <v/>
      </c>
      <c r="H190" s="249" t="str">
        <f>IFERROR(VLOOKUP($F190,VENDOR_DATA,COLUMNS($E$6:G$6),0),"")</f>
        <v/>
      </c>
      <c r="I190" s="235" t="str">
        <f>IFERROR(VLOOKUP($F190,VENDOR_DATA,COLUMNS($E$6:H$6),0),"")</f>
        <v/>
      </c>
      <c r="J190" s="216"/>
      <c r="K190" s="219"/>
      <c r="L190" s="219"/>
      <c r="M190" s="214"/>
      <c r="N190" s="219"/>
      <c r="O190" s="219"/>
      <c r="P190" s="219"/>
      <c r="Q190" s="219"/>
      <c r="R190" s="219"/>
      <c r="S190" s="219"/>
      <c r="T190" s="219"/>
    </row>
    <row r="191" spans="1:20" s="213" customFormat="1" ht="18" x14ac:dyDescent="0.3">
      <c r="A191" s="109" t="str">
        <f>IF(B191="","",B191&amp;"_"&amp;COUNTIF($B$8:$B191,B191))</f>
        <v/>
      </c>
      <c r="B191" s="109" t="str">
        <f t="shared" si="2"/>
        <v/>
      </c>
      <c r="C191" s="175" t="str">
        <f>IF(D191="","",ROWS($E$8:E191))</f>
        <v/>
      </c>
      <c r="D191" s="162"/>
      <c r="E191" s="162"/>
      <c r="F191" s="163"/>
      <c r="G191" s="235" t="str">
        <f>IFERROR(VLOOKUP($F191,VENDOR_DATA,COLUMNS($E$6:F$6),0),"")</f>
        <v/>
      </c>
      <c r="H191" s="249" t="str">
        <f>IFERROR(VLOOKUP($F191,VENDOR_DATA,COLUMNS($E$6:G$6),0),"")</f>
        <v/>
      </c>
      <c r="I191" s="235" t="str">
        <f>IFERROR(VLOOKUP($F191,VENDOR_DATA,COLUMNS($E$6:H$6),0),"")</f>
        <v/>
      </c>
      <c r="J191" s="216"/>
      <c r="K191" s="219"/>
      <c r="L191" s="219"/>
      <c r="M191" s="214"/>
      <c r="N191" s="219"/>
      <c r="O191" s="219"/>
      <c r="P191" s="219"/>
      <c r="Q191" s="219"/>
      <c r="R191" s="219"/>
      <c r="S191" s="219"/>
      <c r="T191" s="219"/>
    </row>
    <row r="192" spans="1:20" s="213" customFormat="1" ht="18" x14ac:dyDescent="0.3">
      <c r="A192" s="109" t="str">
        <f>IF(B192="","",B192&amp;"_"&amp;COUNTIF($B$8:$B192,B192))</f>
        <v/>
      </c>
      <c r="B192" s="109" t="str">
        <f t="shared" si="2"/>
        <v/>
      </c>
      <c r="C192" s="175" t="str">
        <f>IF(D192="","",ROWS($E$8:E192))</f>
        <v/>
      </c>
      <c r="D192" s="162"/>
      <c r="E192" s="162"/>
      <c r="F192" s="163"/>
      <c r="G192" s="235" t="str">
        <f>IFERROR(VLOOKUP($F192,VENDOR_DATA,COLUMNS($E$6:F$6),0),"")</f>
        <v/>
      </c>
      <c r="H192" s="249" t="str">
        <f>IFERROR(VLOOKUP($F192,VENDOR_DATA,COLUMNS($E$6:G$6),0),"")</f>
        <v/>
      </c>
      <c r="I192" s="235" t="str">
        <f>IFERROR(VLOOKUP($F192,VENDOR_DATA,COLUMNS($E$6:H$6),0),"")</f>
        <v/>
      </c>
      <c r="J192" s="216"/>
      <c r="K192" s="219"/>
      <c r="L192" s="219"/>
      <c r="M192" s="214"/>
      <c r="N192" s="219"/>
      <c r="O192" s="219"/>
      <c r="P192" s="219"/>
      <c r="Q192" s="219"/>
      <c r="R192" s="219"/>
      <c r="S192" s="219"/>
      <c r="T192" s="219"/>
    </row>
    <row r="193" spans="1:20" s="213" customFormat="1" ht="18" x14ac:dyDescent="0.3">
      <c r="A193" s="109" t="str">
        <f>IF(B193="","",B193&amp;"_"&amp;COUNTIF($B$8:$B193,B193))</f>
        <v/>
      </c>
      <c r="B193" s="109" t="str">
        <f t="shared" si="2"/>
        <v/>
      </c>
      <c r="C193" s="175" t="str">
        <f>IF(D193="","",ROWS($E$8:E193))</f>
        <v/>
      </c>
      <c r="D193" s="162"/>
      <c r="E193" s="162"/>
      <c r="F193" s="163"/>
      <c r="G193" s="235" t="str">
        <f>IFERROR(VLOOKUP($F193,VENDOR_DATA,COLUMNS($E$6:F$6),0),"")</f>
        <v/>
      </c>
      <c r="H193" s="249" t="str">
        <f>IFERROR(VLOOKUP($F193,VENDOR_DATA,COLUMNS($E$6:G$6),0),"")</f>
        <v/>
      </c>
      <c r="I193" s="235" t="str">
        <f>IFERROR(VLOOKUP($F193,VENDOR_DATA,COLUMNS($E$6:H$6),0),"")</f>
        <v/>
      </c>
      <c r="J193" s="216"/>
      <c r="K193" s="219"/>
      <c r="L193" s="219"/>
      <c r="M193" s="214"/>
      <c r="N193" s="219"/>
      <c r="O193" s="219"/>
      <c r="P193" s="219"/>
      <c r="Q193" s="219"/>
      <c r="R193" s="219"/>
      <c r="S193" s="219"/>
      <c r="T193" s="219"/>
    </row>
    <row r="194" spans="1:20" s="213" customFormat="1" ht="18" x14ac:dyDescent="0.3">
      <c r="A194" s="109" t="str">
        <f>IF(B194="","",B194&amp;"_"&amp;COUNTIF($B$8:$B194,B194))</f>
        <v/>
      </c>
      <c r="B194" s="109" t="str">
        <f t="shared" si="2"/>
        <v/>
      </c>
      <c r="C194" s="175" t="str">
        <f>IF(D194="","",ROWS($E$8:E194))</f>
        <v/>
      </c>
      <c r="D194" s="162"/>
      <c r="E194" s="162"/>
      <c r="F194" s="163"/>
      <c r="G194" s="235" t="str">
        <f>IFERROR(VLOOKUP($F194,VENDOR_DATA,COLUMNS($E$6:F$6),0),"")</f>
        <v/>
      </c>
      <c r="H194" s="249" t="str">
        <f>IFERROR(VLOOKUP($F194,VENDOR_DATA,COLUMNS($E$6:G$6),0),"")</f>
        <v/>
      </c>
      <c r="I194" s="235" t="str">
        <f>IFERROR(VLOOKUP($F194,VENDOR_DATA,COLUMNS($E$6:H$6),0),"")</f>
        <v/>
      </c>
      <c r="J194" s="216"/>
      <c r="K194" s="219"/>
      <c r="L194" s="219"/>
      <c r="M194" s="214"/>
      <c r="N194" s="219"/>
      <c r="O194" s="219"/>
      <c r="P194" s="219"/>
      <c r="Q194" s="219"/>
      <c r="R194" s="219"/>
      <c r="S194" s="219"/>
      <c r="T194" s="219"/>
    </row>
    <row r="195" spans="1:20" s="213" customFormat="1" ht="18" x14ac:dyDescent="0.3">
      <c r="A195" s="109" t="str">
        <f>IF(B195="","",B195&amp;"_"&amp;COUNTIF($B$8:$B195,B195))</f>
        <v/>
      </c>
      <c r="B195" s="109" t="str">
        <f t="shared" si="2"/>
        <v/>
      </c>
      <c r="C195" s="175" t="str">
        <f>IF(D195="","",ROWS($E$8:E195))</f>
        <v/>
      </c>
      <c r="D195" s="162"/>
      <c r="E195" s="162"/>
      <c r="F195" s="163"/>
      <c r="G195" s="235" t="str">
        <f>IFERROR(VLOOKUP($F195,VENDOR_DATA,COLUMNS($E$6:F$6),0),"")</f>
        <v/>
      </c>
      <c r="H195" s="249" t="str">
        <f>IFERROR(VLOOKUP($F195,VENDOR_DATA,COLUMNS($E$6:G$6),0),"")</f>
        <v/>
      </c>
      <c r="I195" s="235" t="str">
        <f>IFERROR(VLOOKUP($F195,VENDOR_DATA,COLUMNS($E$6:H$6),0),"")</f>
        <v/>
      </c>
      <c r="J195" s="216"/>
      <c r="K195" s="219"/>
      <c r="L195" s="219"/>
      <c r="M195" s="214"/>
      <c r="N195" s="219"/>
      <c r="O195" s="219"/>
      <c r="P195" s="219"/>
      <c r="Q195" s="219"/>
      <c r="R195" s="219"/>
      <c r="S195" s="219"/>
      <c r="T195" s="219"/>
    </row>
    <row r="196" spans="1:20" s="213" customFormat="1" ht="18" x14ac:dyDescent="0.3">
      <c r="A196" s="109" t="str">
        <f>IF(B196="","",B196&amp;"_"&amp;COUNTIF($B$8:$B196,B196))</f>
        <v/>
      </c>
      <c r="B196" s="109" t="str">
        <f t="shared" si="2"/>
        <v/>
      </c>
      <c r="C196" s="175" t="str">
        <f>IF(D196="","",ROWS($E$8:E196))</f>
        <v/>
      </c>
      <c r="D196" s="162"/>
      <c r="E196" s="162"/>
      <c r="F196" s="163"/>
      <c r="G196" s="235" t="str">
        <f>IFERROR(VLOOKUP($F196,VENDOR_DATA,COLUMNS($E$6:F$6),0),"")</f>
        <v/>
      </c>
      <c r="H196" s="249" t="str">
        <f>IFERROR(VLOOKUP($F196,VENDOR_DATA,COLUMNS($E$6:G$6),0),"")</f>
        <v/>
      </c>
      <c r="I196" s="235" t="str">
        <f>IFERROR(VLOOKUP($F196,VENDOR_DATA,COLUMNS($E$6:H$6),0),"")</f>
        <v/>
      </c>
      <c r="J196" s="216"/>
      <c r="K196" s="219"/>
      <c r="L196" s="219"/>
      <c r="M196" s="214"/>
      <c r="N196" s="219"/>
      <c r="O196" s="219"/>
      <c r="P196" s="219"/>
      <c r="Q196" s="219"/>
      <c r="R196" s="219"/>
      <c r="S196" s="219"/>
      <c r="T196" s="219"/>
    </row>
    <row r="197" spans="1:20" s="213" customFormat="1" ht="18" x14ac:dyDescent="0.3">
      <c r="A197" s="109" t="str">
        <f>IF(B197="","",B197&amp;"_"&amp;COUNTIF($B$8:$B197,B197))</f>
        <v/>
      </c>
      <c r="B197" s="109" t="str">
        <f t="shared" si="2"/>
        <v/>
      </c>
      <c r="C197" s="175" t="str">
        <f>IF(D197="","",ROWS($E$8:E197))</f>
        <v/>
      </c>
      <c r="D197" s="162"/>
      <c r="E197" s="162"/>
      <c r="F197" s="163"/>
      <c r="G197" s="235" t="str">
        <f>IFERROR(VLOOKUP($F197,VENDOR_DATA,COLUMNS($E$6:F$6),0),"")</f>
        <v/>
      </c>
      <c r="H197" s="249" t="str">
        <f>IFERROR(VLOOKUP($F197,VENDOR_DATA,COLUMNS($E$6:G$6),0),"")</f>
        <v/>
      </c>
      <c r="I197" s="235" t="str">
        <f>IFERROR(VLOOKUP($F197,VENDOR_DATA,COLUMNS($E$6:H$6),0),"")</f>
        <v/>
      </c>
      <c r="J197" s="216"/>
      <c r="K197" s="219"/>
      <c r="L197" s="219"/>
      <c r="M197" s="214"/>
      <c r="N197" s="219"/>
      <c r="O197" s="219"/>
      <c r="P197" s="219"/>
      <c r="Q197" s="219"/>
      <c r="R197" s="219"/>
      <c r="S197" s="219"/>
      <c r="T197" s="219"/>
    </row>
    <row r="198" spans="1:20" s="213" customFormat="1" ht="18" x14ac:dyDescent="0.3">
      <c r="C198" s="175" t="str">
        <f>IF(D198="","",ROWS($E$8:E198))</f>
        <v/>
      </c>
      <c r="D198" s="162"/>
      <c r="E198" s="162"/>
      <c r="F198" s="163"/>
      <c r="G198" s="235" t="str">
        <f>IFERROR(VLOOKUP($F198,VENDOR_DATA,COLUMNS($E$6:F$6),0),"")</f>
        <v/>
      </c>
      <c r="H198" s="249" t="str">
        <f>IFERROR(VLOOKUP($F198,VENDOR_DATA,COLUMNS($E$6:G$6),0),"")</f>
        <v/>
      </c>
      <c r="I198" s="235" t="str">
        <f>IFERROR(VLOOKUP($F198,VENDOR_DATA,COLUMNS($E$6:H$6),0),"")</f>
        <v/>
      </c>
      <c r="J198" s="216"/>
      <c r="K198" s="219"/>
      <c r="L198" s="219"/>
      <c r="M198" s="214"/>
      <c r="N198" s="219"/>
      <c r="O198" s="219"/>
      <c r="P198" s="219"/>
      <c r="Q198" s="219"/>
      <c r="R198" s="219"/>
      <c r="S198" s="219"/>
      <c r="T198" s="219"/>
    </row>
    <row r="199" spans="1:20" s="213" customFormat="1" ht="18" x14ac:dyDescent="0.3">
      <c r="C199" s="175" t="str">
        <f>IF(D199="","",ROWS($E$8:E199))</f>
        <v/>
      </c>
      <c r="D199" s="162"/>
      <c r="E199" s="162"/>
      <c r="F199" s="163"/>
      <c r="G199" s="235" t="str">
        <f>IFERROR(VLOOKUP($F199,VENDOR_DATA,COLUMNS($E$6:F$6),0),"")</f>
        <v/>
      </c>
      <c r="H199" s="249" t="str">
        <f>IFERROR(VLOOKUP($F199,VENDOR_DATA,COLUMNS($E$6:G$6),0),"")</f>
        <v/>
      </c>
      <c r="I199" s="235" t="str">
        <f>IFERROR(VLOOKUP($F199,VENDOR_DATA,COLUMNS($E$6:H$6),0),"")</f>
        <v/>
      </c>
      <c r="J199" s="216"/>
      <c r="K199" s="219"/>
      <c r="L199" s="219"/>
      <c r="M199" s="214"/>
      <c r="N199" s="219"/>
      <c r="O199" s="219"/>
      <c r="P199" s="219"/>
      <c r="Q199" s="219"/>
      <c r="R199" s="219"/>
      <c r="S199" s="219"/>
      <c r="T199" s="219"/>
    </row>
    <row r="200" spans="1:20" s="213" customFormat="1" ht="18" x14ac:dyDescent="0.3">
      <c r="C200" s="175" t="str">
        <f>IF(D200="","",ROWS($E$8:E200))</f>
        <v/>
      </c>
      <c r="D200" s="162"/>
      <c r="E200" s="162"/>
      <c r="F200" s="163"/>
      <c r="G200" s="235" t="str">
        <f>IFERROR(VLOOKUP($F200,VENDOR_DATA,COLUMNS($E$6:F$6),0),"")</f>
        <v/>
      </c>
      <c r="H200" s="249" t="str">
        <f>IFERROR(VLOOKUP($F200,VENDOR_DATA,COLUMNS($E$6:G$6),0),"")</f>
        <v/>
      </c>
      <c r="I200" s="235" t="str">
        <f>IFERROR(VLOOKUP($F200,VENDOR_DATA,COLUMNS($E$6:H$6),0),"")</f>
        <v/>
      </c>
      <c r="J200" s="216"/>
      <c r="K200" s="219"/>
      <c r="L200" s="219"/>
      <c r="M200" s="214"/>
      <c r="N200" s="219"/>
      <c r="O200" s="219"/>
      <c r="P200" s="219"/>
      <c r="Q200" s="219"/>
      <c r="R200" s="219"/>
      <c r="S200" s="219"/>
      <c r="T200" s="219"/>
    </row>
    <row r="201" spans="1:20" s="213" customFormat="1" x14ac:dyDescent="0.3">
      <c r="D201" s="220"/>
      <c r="E201" s="220"/>
      <c r="F201" s="255"/>
      <c r="M201" s="215"/>
    </row>
    <row r="202" spans="1:20" s="213" customFormat="1" x14ac:dyDescent="0.3">
      <c r="D202" s="220"/>
      <c r="E202" s="220"/>
      <c r="F202" s="255"/>
      <c r="M202" s="215"/>
    </row>
    <row r="203" spans="1:20" s="213" customFormat="1" x14ac:dyDescent="0.3">
      <c r="D203" s="220"/>
      <c r="E203" s="220"/>
      <c r="F203" s="255"/>
      <c r="M203" s="215"/>
    </row>
    <row r="204" spans="1:20" s="213" customFormat="1" x14ac:dyDescent="0.3">
      <c r="D204" s="220"/>
      <c r="E204" s="220"/>
      <c r="F204" s="255"/>
      <c r="M204" s="215"/>
    </row>
    <row r="205" spans="1:20" s="213" customFormat="1" x14ac:dyDescent="0.3">
      <c r="D205" s="220"/>
      <c r="E205" s="220"/>
      <c r="F205" s="255"/>
      <c r="M205" s="215"/>
    </row>
    <row r="206" spans="1:20" s="213" customFormat="1" x14ac:dyDescent="0.3">
      <c r="D206" s="220"/>
      <c r="E206" s="220"/>
      <c r="F206" s="255"/>
      <c r="M206" s="215"/>
    </row>
    <row r="207" spans="1:20" s="213" customFormat="1" x14ac:dyDescent="0.3">
      <c r="D207" s="220"/>
      <c r="E207" s="220"/>
      <c r="F207" s="255"/>
      <c r="M207" s="215"/>
    </row>
    <row r="208" spans="1:20" s="213" customFormat="1" x14ac:dyDescent="0.3">
      <c r="D208" s="220"/>
      <c r="E208" s="220"/>
      <c r="F208" s="255"/>
      <c r="M208" s="215"/>
    </row>
    <row r="209" spans="4:13" s="213" customFormat="1" x14ac:dyDescent="0.3">
      <c r="D209" s="220"/>
      <c r="E209" s="220"/>
      <c r="F209" s="255"/>
      <c r="M209" s="215"/>
    </row>
    <row r="210" spans="4:13" s="213" customFormat="1" x14ac:dyDescent="0.3">
      <c r="D210" s="220"/>
      <c r="E210" s="220"/>
      <c r="F210" s="255"/>
      <c r="M210" s="215"/>
    </row>
    <row r="211" spans="4:13" s="213" customFormat="1" x14ac:dyDescent="0.3">
      <c r="D211" s="220"/>
      <c r="E211" s="220"/>
      <c r="F211" s="255"/>
      <c r="M211" s="215"/>
    </row>
    <row r="212" spans="4:13" s="213" customFormat="1" x14ac:dyDescent="0.3">
      <c r="D212" s="220"/>
      <c r="E212" s="220"/>
      <c r="F212" s="255"/>
      <c r="M212" s="215"/>
    </row>
    <row r="213" spans="4:13" x14ac:dyDescent="0.3">
      <c r="M213" s="215"/>
    </row>
    <row r="214" spans="4:13" x14ac:dyDescent="0.3">
      <c r="M214" s="215"/>
    </row>
    <row r="215" spans="4:13" x14ac:dyDescent="0.3">
      <c r="M215" s="215"/>
    </row>
    <row r="216" spans="4:13" x14ac:dyDescent="0.3">
      <c r="M216" s="215"/>
    </row>
    <row r="217" spans="4:13" x14ac:dyDescent="0.3">
      <c r="M217" s="215"/>
    </row>
    <row r="218" spans="4:13" x14ac:dyDescent="0.3">
      <c r="M218" s="215"/>
    </row>
    <row r="219" spans="4:13" x14ac:dyDescent="0.3">
      <c r="M219" s="215"/>
    </row>
    <row r="220" spans="4:13" x14ac:dyDescent="0.3">
      <c r="M220" s="215"/>
    </row>
    <row r="221" spans="4:13" x14ac:dyDescent="0.3">
      <c r="M221" s="215"/>
    </row>
    <row r="222" spans="4:13" x14ac:dyDescent="0.3">
      <c r="M222" s="215"/>
    </row>
    <row r="223" spans="4:13" x14ac:dyDescent="0.3">
      <c r="M223" s="215"/>
    </row>
    <row r="224" spans="4:13" x14ac:dyDescent="0.3">
      <c r="M224" s="215"/>
    </row>
  </sheetData>
  <sheetProtection password="CE88" sheet="1" objects="1" scenarios="1" formatCells="0" formatColumns="0" formatRows="0"/>
  <mergeCells count="3">
    <mergeCell ref="E4:I4"/>
    <mergeCell ref="E3:I3"/>
    <mergeCell ref="C1:M1"/>
  </mergeCells>
  <dataValidations count="4">
    <dataValidation type="list" allowBlank="1" showInputMessage="1" showErrorMessage="1" sqref="D8:D200">
      <formula1>SCHOOLNAME</formula1>
    </dataValidation>
    <dataValidation type="list" allowBlank="1" showInputMessage="1" showErrorMessage="1" sqref="E8:E200">
      <formula1>मद_नाम</formula1>
    </dataValidation>
    <dataValidation type="list" allowBlank="1" showInputMessage="1" showErrorMessage="1" sqref="M8:M201">
      <formula1>"YES,NO"</formula1>
    </dataValidation>
    <dataValidation type="list" allowBlank="1" showInputMessage="1" showErrorMessage="1" sqref="F8:F200">
      <formula1>VENDOR</formula1>
    </dataValidation>
  </dataValidations>
  <printOptions horizontalCentered="1"/>
  <pageMargins left="0.31496062992125984" right="0.31496062992125984" top="0.35433070866141736" bottom="0.35433070866141736" header="0.11811023622047245" footer="0.11811023622047245"/>
  <pageSetup paperSize="9" scale="70" orientation="landscape" blackAndWhite="1"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47"/>
  <sheetViews>
    <sheetView showGridLines="0" topLeftCell="B1" zoomScaleNormal="100" workbookViewId="0">
      <selection activeCell="L17" sqref="L17"/>
    </sheetView>
  </sheetViews>
  <sheetFormatPr defaultRowHeight="14.4" x14ac:dyDescent="0.3"/>
  <cols>
    <col min="1" max="1" width="3.77734375" hidden="1" customWidth="1"/>
    <col min="2" max="2" width="5" customWidth="1"/>
    <col min="3" max="3" width="28.88671875" customWidth="1"/>
    <col min="4" max="4" width="14.109375" customWidth="1"/>
    <col min="5" max="5" width="19.88671875" customWidth="1"/>
    <col min="6" max="6" width="15.44140625" customWidth="1"/>
    <col min="7" max="7" width="16.5546875" customWidth="1"/>
    <col min="8" max="8" width="15" customWidth="1"/>
    <col min="9" max="9" width="14.88671875" customWidth="1"/>
  </cols>
  <sheetData>
    <row r="1" spans="1:25" ht="25.2" customHeight="1" thickBot="1" x14ac:dyDescent="0.45">
      <c r="B1" s="366" t="str">
        <f>PROFILE!B4 &amp;PROFILE!D4&amp;PROFILE!D6</f>
        <v>dk;kZy; &amp;jktdh; mPp ek/;fed fo|ky; jktiqjk fiisju Jhxaxkuxj</v>
      </c>
      <c r="C1" s="366"/>
      <c r="D1" s="366"/>
      <c r="E1" s="366"/>
      <c r="F1" s="366"/>
      <c r="G1" s="366"/>
      <c r="H1" s="366"/>
      <c r="I1" s="366"/>
      <c r="J1" s="127"/>
      <c r="K1" s="127"/>
      <c r="L1" s="127"/>
      <c r="M1" s="127"/>
      <c r="N1" s="127"/>
      <c r="O1" s="127"/>
      <c r="P1" s="127"/>
      <c r="Q1" s="127"/>
      <c r="R1" s="127"/>
      <c r="S1" s="127"/>
      <c r="T1" s="127"/>
      <c r="U1" s="127"/>
      <c r="V1" s="127"/>
      <c r="W1" s="127"/>
      <c r="X1" s="127"/>
      <c r="Y1" s="127"/>
    </row>
    <row r="2" spans="1:25" ht="15" customHeight="1" x14ac:dyDescent="0.35">
      <c r="C2" s="121" t="s">
        <v>139</v>
      </c>
      <c r="G2" s="128" t="s">
        <v>140</v>
      </c>
    </row>
    <row r="3" spans="1:25" ht="19.8" customHeight="1" x14ac:dyDescent="0.4">
      <c r="B3" s="370" t="s">
        <v>121</v>
      </c>
      <c r="C3" s="370"/>
      <c r="D3" s="370"/>
      <c r="E3" s="370"/>
      <c r="F3" s="370"/>
      <c r="G3" s="370"/>
      <c r="H3" s="370"/>
      <c r="I3" s="370"/>
    </row>
    <row r="4" spans="1:25" ht="6" customHeight="1" x14ac:dyDescent="0.3"/>
    <row r="5" spans="1:25" ht="18" x14ac:dyDescent="0.35">
      <c r="B5" s="367" t="s">
        <v>136</v>
      </c>
      <c r="C5" s="367"/>
      <c r="D5" s="367"/>
      <c r="E5" s="367"/>
      <c r="F5" s="367"/>
      <c r="G5" s="367"/>
      <c r="H5" s="367"/>
      <c r="I5" s="367"/>
    </row>
    <row r="6" spans="1:25" ht="18" x14ac:dyDescent="0.35">
      <c r="B6" s="367" t="s">
        <v>137</v>
      </c>
      <c r="C6" s="367"/>
      <c r="D6" s="367"/>
      <c r="E6" s="367"/>
      <c r="F6" s="368" t="s">
        <v>43</v>
      </c>
      <c r="G6" s="368"/>
      <c r="H6" s="368"/>
      <c r="I6" s="368"/>
    </row>
    <row r="7" spans="1:25" ht="35.4" customHeight="1" x14ac:dyDescent="0.35">
      <c r="B7" s="369" t="s">
        <v>138</v>
      </c>
      <c r="C7" s="369"/>
      <c r="D7" s="369"/>
      <c r="E7" s="369"/>
      <c r="F7" s="369"/>
      <c r="G7" s="369"/>
      <c r="H7" s="369"/>
      <c r="I7" s="369"/>
    </row>
    <row r="8" spans="1:25" ht="36" x14ac:dyDescent="0.3">
      <c r="B8" s="144" t="s">
        <v>63</v>
      </c>
      <c r="C8" s="144" t="s">
        <v>142</v>
      </c>
      <c r="D8" s="144" t="s">
        <v>143</v>
      </c>
      <c r="E8" s="144" t="s">
        <v>144</v>
      </c>
      <c r="F8" s="145" t="s">
        <v>145</v>
      </c>
      <c r="G8" s="144" t="s">
        <v>133</v>
      </c>
      <c r="H8" s="144" t="s">
        <v>134</v>
      </c>
      <c r="I8" s="133" t="s">
        <v>234</v>
      </c>
    </row>
    <row r="9" spans="1:25" ht="15.6" x14ac:dyDescent="0.3">
      <c r="B9" s="6">
        <v>1</v>
      </c>
      <c r="C9" s="120">
        <v>2</v>
      </c>
      <c r="D9" s="120">
        <v>3</v>
      </c>
      <c r="E9" s="120">
        <v>4</v>
      </c>
      <c r="F9" s="120">
        <v>5</v>
      </c>
      <c r="G9" s="120">
        <v>6</v>
      </c>
      <c r="H9" s="120">
        <v>7</v>
      </c>
      <c r="I9" s="120">
        <v>8</v>
      </c>
    </row>
    <row r="10" spans="1:25" ht="31.8" customHeight="1" x14ac:dyDescent="0.3">
      <c r="A10">
        <v>1</v>
      </c>
      <c r="B10" s="149">
        <f>IF(C10="","",ROWS($C$10:$C10))</f>
        <v>1</v>
      </c>
      <c r="C10" s="211" t="str">
        <f t="shared" ref="C10:C34" si="0">IFERROR(VLOOKUP($F$6&amp;"_"&amp;$A10,POEntry,6,0),"")</f>
        <v>A</v>
      </c>
      <c r="D10" s="150">
        <f t="shared" ref="D10:D34" si="1">IFERROR(VLOOKUP($F$6&amp;"_"&amp;$A10,POEntry,7,0),"")</f>
        <v>1234567891</v>
      </c>
      <c r="E10" s="150" t="str">
        <f t="shared" ref="E10:E34" si="2">IFERROR(VLOOKUP($F$6&amp;"_"&amp;$A10,POEntry,8,0),"")</f>
        <v>1234567</v>
      </c>
      <c r="F10" s="150" t="str">
        <f t="shared" ref="F10:F34" si="3">IFERROR(VLOOKUP($F$6&amp;"_"&amp;$A10,POEntry,9,0),"")</f>
        <v>AAAA0001111</v>
      </c>
      <c r="G10" s="278">
        <f t="shared" ref="G10:G34" si="4">IFERROR(VLOOKUP($F$6&amp;"_"&amp;$A10,POEntry,10,0),"")</f>
        <v>0</v>
      </c>
      <c r="H10" s="223">
        <f t="shared" ref="H10:H34" si="5">IFERROR(VLOOKUP($F$6&amp;"_"&amp;$A10,POEntry,11,0),"")</f>
        <v>109</v>
      </c>
      <c r="I10" s="150" t="str">
        <f t="shared" ref="I10:I34" si="6">IFERROR(VLOOKUP($F$6&amp;"_"&amp;$A10,POEntry,5,0),"")</f>
        <v>CSG ELE</v>
      </c>
    </row>
    <row r="11" spans="1:25" ht="30.6" customHeight="1" x14ac:dyDescent="0.3">
      <c r="A11">
        <v>2</v>
      </c>
      <c r="B11" s="149">
        <f>IF(C11="","",ROWS($C$10:$C11))</f>
        <v>2</v>
      </c>
      <c r="C11" s="211" t="str">
        <f t="shared" si="0"/>
        <v>A</v>
      </c>
      <c r="D11" s="150">
        <f t="shared" si="1"/>
        <v>1234567891</v>
      </c>
      <c r="E11" s="150" t="str">
        <f t="shared" si="2"/>
        <v>1234567</v>
      </c>
      <c r="F11" s="150" t="str">
        <f t="shared" si="3"/>
        <v>AAAA0001111</v>
      </c>
      <c r="G11" s="278">
        <f t="shared" si="4"/>
        <v>0</v>
      </c>
      <c r="H11" s="223">
        <f t="shared" si="5"/>
        <v>110</v>
      </c>
      <c r="I11" s="150" t="str">
        <f t="shared" si="6"/>
        <v>CSG ELE</v>
      </c>
    </row>
    <row r="12" spans="1:25" ht="22.8" customHeight="1" x14ac:dyDescent="0.3">
      <c r="A12">
        <v>3</v>
      </c>
      <c r="B12" s="149">
        <f>IF(C12="","",ROWS($C$10:$C12))</f>
        <v>3</v>
      </c>
      <c r="C12" s="211" t="str">
        <f t="shared" si="0"/>
        <v>D</v>
      </c>
      <c r="D12" s="150">
        <f t="shared" si="1"/>
        <v>1234567891</v>
      </c>
      <c r="E12" s="150" t="str">
        <f t="shared" si="2"/>
        <v>1234570</v>
      </c>
      <c r="F12" s="150" t="str">
        <f t="shared" si="3"/>
        <v>AAAA0001114</v>
      </c>
      <c r="G12" s="278">
        <f t="shared" si="4"/>
        <v>0</v>
      </c>
      <c r="H12" s="223">
        <f t="shared" si="5"/>
        <v>111</v>
      </c>
      <c r="I12" s="150" t="str">
        <f t="shared" si="6"/>
        <v>CSG ELE</v>
      </c>
    </row>
    <row r="13" spans="1:25" ht="22.8" customHeight="1" x14ac:dyDescent="0.3">
      <c r="A13">
        <v>4</v>
      </c>
      <c r="B13" s="149">
        <f>IF(C13="","",ROWS($C$10:$C13))</f>
        <v>4</v>
      </c>
      <c r="C13" s="211" t="str">
        <f t="shared" si="0"/>
        <v>A</v>
      </c>
      <c r="D13" s="150">
        <f t="shared" si="1"/>
        <v>1234567891</v>
      </c>
      <c r="E13" s="150" t="str">
        <f t="shared" si="2"/>
        <v>1234567</v>
      </c>
      <c r="F13" s="150" t="str">
        <f t="shared" si="3"/>
        <v>AAAA0001111</v>
      </c>
      <c r="G13" s="278">
        <f t="shared" si="4"/>
        <v>0</v>
      </c>
      <c r="H13" s="223">
        <f t="shared" si="5"/>
        <v>112</v>
      </c>
      <c r="I13" s="150" t="str">
        <f t="shared" si="6"/>
        <v>CSG ELE</v>
      </c>
    </row>
    <row r="14" spans="1:25" ht="28.8" customHeight="1" x14ac:dyDescent="0.3">
      <c r="A14">
        <v>5</v>
      </c>
      <c r="B14" s="149">
        <f>IF(C14="","",ROWS($C$10:$C14))</f>
        <v>5</v>
      </c>
      <c r="C14" s="211" t="str">
        <f t="shared" si="0"/>
        <v>D</v>
      </c>
      <c r="D14" s="150">
        <f t="shared" si="1"/>
        <v>1234567891</v>
      </c>
      <c r="E14" s="150" t="str">
        <f t="shared" si="2"/>
        <v>1234570</v>
      </c>
      <c r="F14" s="150" t="str">
        <f t="shared" si="3"/>
        <v>AAAA0001114</v>
      </c>
      <c r="G14" s="150">
        <f t="shared" si="4"/>
        <v>0</v>
      </c>
      <c r="H14" s="223">
        <f t="shared" si="5"/>
        <v>113</v>
      </c>
      <c r="I14" s="150" t="str">
        <f t="shared" si="6"/>
        <v>CSG ELE</v>
      </c>
    </row>
    <row r="15" spans="1:25" ht="22.8" customHeight="1" x14ac:dyDescent="0.3">
      <c r="A15">
        <v>6</v>
      </c>
      <c r="B15" s="149">
        <f>IF(C15="","",ROWS($C$10:$C15))</f>
        <v>6</v>
      </c>
      <c r="C15" s="211" t="str">
        <f t="shared" si="0"/>
        <v>A</v>
      </c>
      <c r="D15" s="150">
        <f t="shared" si="1"/>
        <v>1234567891</v>
      </c>
      <c r="E15" s="150" t="str">
        <f t="shared" si="2"/>
        <v>1234567</v>
      </c>
      <c r="F15" s="150" t="str">
        <f t="shared" si="3"/>
        <v>AAAA0001111</v>
      </c>
      <c r="G15" s="150">
        <f t="shared" si="4"/>
        <v>0</v>
      </c>
      <c r="H15" s="223">
        <f t="shared" si="5"/>
        <v>114</v>
      </c>
      <c r="I15" s="150" t="str">
        <f t="shared" si="6"/>
        <v>CSG ELE</v>
      </c>
    </row>
    <row r="16" spans="1:25" ht="22.8" customHeight="1" x14ac:dyDescent="0.3">
      <c r="A16">
        <v>7</v>
      </c>
      <c r="B16" s="149">
        <f>IF(C16="","",ROWS($C$10:$C16))</f>
        <v>7</v>
      </c>
      <c r="C16" s="211" t="str">
        <f t="shared" si="0"/>
        <v>D</v>
      </c>
      <c r="D16" s="150">
        <f t="shared" si="1"/>
        <v>1234567891</v>
      </c>
      <c r="E16" s="150" t="str">
        <f t="shared" si="2"/>
        <v>1234570</v>
      </c>
      <c r="F16" s="150" t="str">
        <f t="shared" si="3"/>
        <v>AAAA0001114</v>
      </c>
      <c r="G16" s="278">
        <f t="shared" si="4"/>
        <v>0</v>
      </c>
      <c r="H16" s="223">
        <f t="shared" si="5"/>
        <v>115</v>
      </c>
      <c r="I16" s="150" t="str">
        <f t="shared" si="6"/>
        <v>CSG ELE</v>
      </c>
    </row>
    <row r="17" spans="1:9" ht="22.8" customHeight="1" x14ac:dyDescent="0.3">
      <c r="A17">
        <v>8</v>
      </c>
      <c r="B17" s="149">
        <f>IF(C17="","",ROWS($C$10:$C17))</f>
        <v>8</v>
      </c>
      <c r="C17" s="211" t="str">
        <f t="shared" si="0"/>
        <v>A</v>
      </c>
      <c r="D17" s="150">
        <f t="shared" si="1"/>
        <v>1234567891</v>
      </c>
      <c r="E17" s="150" t="str">
        <f t="shared" si="2"/>
        <v>1234567</v>
      </c>
      <c r="F17" s="150" t="str">
        <f t="shared" si="3"/>
        <v>AAAA0001111</v>
      </c>
      <c r="G17" s="150">
        <f t="shared" si="4"/>
        <v>0</v>
      </c>
      <c r="H17" s="223">
        <f t="shared" si="5"/>
        <v>116</v>
      </c>
      <c r="I17" s="150" t="str">
        <f t="shared" si="6"/>
        <v>CSG ELE</v>
      </c>
    </row>
    <row r="18" spans="1:9" ht="22.8" customHeight="1" x14ac:dyDescent="0.3">
      <c r="A18">
        <v>9</v>
      </c>
      <c r="B18" s="149">
        <f>IF(C18="","",ROWS($C$10:$C18))</f>
        <v>9</v>
      </c>
      <c r="C18" s="211" t="str">
        <f t="shared" si="0"/>
        <v>D</v>
      </c>
      <c r="D18" s="150">
        <f t="shared" si="1"/>
        <v>1234567891</v>
      </c>
      <c r="E18" s="150" t="str">
        <f t="shared" si="2"/>
        <v>1234570</v>
      </c>
      <c r="F18" s="150" t="str">
        <f t="shared" si="3"/>
        <v>AAAA0001114</v>
      </c>
      <c r="G18" s="278">
        <f t="shared" si="4"/>
        <v>0</v>
      </c>
      <c r="H18" s="223">
        <f t="shared" si="5"/>
        <v>117</v>
      </c>
      <c r="I18" s="150" t="str">
        <f t="shared" si="6"/>
        <v>CSG ELE</v>
      </c>
    </row>
    <row r="19" spans="1:9" ht="27" customHeight="1" x14ac:dyDescent="0.3">
      <c r="A19">
        <v>10</v>
      </c>
      <c r="B19" s="149">
        <f>IF(C19="","",ROWS($C$10:$C19))</f>
        <v>10</v>
      </c>
      <c r="C19" s="211" t="str">
        <f t="shared" si="0"/>
        <v>A</v>
      </c>
      <c r="D19" s="150">
        <f t="shared" si="1"/>
        <v>1234567891</v>
      </c>
      <c r="E19" s="150" t="str">
        <f t="shared" si="2"/>
        <v>1234567</v>
      </c>
      <c r="F19" s="150" t="str">
        <f t="shared" si="3"/>
        <v>AAAA0001111</v>
      </c>
      <c r="G19" s="278">
        <f t="shared" si="4"/>
        <v>0</v>
      </c>
      <c r="H19" s="223">
        <f t="shared" si="5"/>
        <v>118</v>
      </c>
      <c r="I19" s="150" t="str">
        <f t="shared" si="6"/>
        <v>CSG ELE</v>
      </c>
    </row>
    <row r="20" spans="1:9" ht="26.4" customHeight="1" x14ac:dyDescent="0.3">
      <c r="A20">
        <v>11</v>
      </c>
      <c r="B20" s="149">
        <f>IF(C20="","",ROWS($C$10:$C20))</f>
        <v>11</v>
      </c>
      <c r="C20" s="211" t="str">
        <f t="shared" si="0"/>
        <v>D</v>
      </c>
      <c r="D20" s="150">
        <f t="shared" si="1"/>
        <v>1234567891</v>
      </c>
      <c r="E20" s="150" t="str">
        <f t="shared" si="2"/>
        <v>1234570</v>
      </c>
      <c r="F20" s="150" t="str">
        <f t="shared" si="3"/>
        <v>AAAA0001114</v>
      </c>
      <c r="G20" s="150">
        <f t="shared" si="4"/>
        <v>0</v>
      </c>
      <c r="H20" s="223">
        <f t="shared" si="5"/>
        <v>119</v>
      </c>
      <c r="I20" s="150" t="str">
        <f t="shared" si="6"/>
        <v>CSG ELE</v>
      </c>
    </row>
    <row r="21" spans="1:9" ht="25.8" customHeight="1" x14ac:dyDescent="0.3">
      <c r="A21">
        <v>12</v>
      </c>
      <c r="B21" s="149">
        <f>IF(C21="","",ROWS($C$10:$C21))</f>
        <v>12</v>
      </c>
      <c r="C21" s="211" t="str">
        <f t="shared" si="0"/>
        <v>D</v>
      </c>
      <c r="D21" s="150">
        <f t="shared" si="1"/>
        <v>1234567891</v>
      </c>
      <c r="E21" s="150" t="str">
        <f t="shared" si="2"/>
        <v>1234570</v>
      </c>
      <c r="F21" s="150" t="str">
        <f t="shared" si="3"/>
        <v>AAAA0001114</v>
      </c>
      <c r="G21" s="150">
        <f t="shared" si="4"/>
        <v>0</v>
      </c>
      <c r="H21" s="223">
        <f t="shared" si="5"/>
        <v>120</v>
      </c>
      <c r="I21" s="150" t="str">
        <f t="shared" si="6"/>
        <v>CSG ELE</v>
      </c>
    </row>
    <row r="22" spans="1:9" ht="26.4" customHeight="1" x14ac:dyDescent="0.3">
      <c r="A22">
        <v>13</v>
      </c>
      <c r="B22" s="149">
        <f>IF(C22="","",ROWS($C$10:$C22))</f>
        <v>13</v>
      </c>
      <c r="C22" s="211" t="str">
        <f t="shared" si="0"/>
        <v>D</v>
      </c>
      <c r="D22" s="150">
        <f t="shared" si="1"/>
        <v>1234567891</v>
      </c>
      <c r="E22" s="150" t="str">
        <f t="shared" si="2"/>
        <v>1234570</v>
      </c>
      <c r="F22" s="150" t="str">
        <f t="shared" si="3"/>
        <v>AAAA0001114</v>
      </c>
      <c r="G22" s="150">
        <f t="shared" si="4"/>
        <v>0</v>
      </c>
      <c r="H22" s="223">
        <f t="shared" si="5"/>
        <v>121</v>
      </c>
      <c r="I22" s="150" t="str">
        <f t="shared" si="6"/>
        <v>CSG ELE</v>
      </c>
    </row>
    <row r="23" spans="1:9" ht="22.8" customHeight="1" x14ac:dyDescent="0.3">
      <c r="A23">
        <v>14</v>
      </c>
      <c r="B23" s="149">
        <f>IF(C23="","",ROWS($C$10:$C23))</f>
        <v>14</v>
      </c>
      <c r="C23" s="211" t="str">
        <f t="shared" si="0"/>
        <v>D</v>
      </c>
      <c r="D23" s="150">
        <f t="shared" si="1"/>
        <v>1234567891</v>
      </c>
      <c r="E23" s="150" t="str">
        <f t="shared" si="2"/>
        <v>1234570</v>
      </c>
      <c r="F23" s="150" t="str">
        <f t="shared" si="3"/>
        <v>AAAA0001114</v>
      </c>
      <c r="G23" s="150">
        <f t="shared" si="4"/>
        <v>0</v>
      </c>
      <c r="H23" s="223">
        <f t="shared" si="5"/>
        <v>122</v>
      </c>
      <c r="I23" s="150" t="str">
        <f t="shared" si="6"/>
        <v>CSG ELE</v>
      </c>
    </row>
    <row r="24" spans="1:9" ht="22.8" customHeight="1" x14ac:dyDescent="0.3">
      <c r="A24">
        <v>15</v>
      </c>
      <c r="B24" s="149">
        <f>IF(C24="","",ROWS($C$10:$C24))</f>
        <v>15</v>
      </c>
      <c r="C24" s="211" t="str">
        <f t="shared" si="0"/>
        <v>A</v>
      </c>
      <c r="D24" s="150">
        <f t="shared" si="1"/>
        <v>1234567891</v>
      </c>
      <c r="E24" s="150" t="str">
        <f t="shared" si="2"/>
        <v>1234567</v>
      </c>
      <c r="F24" s="150" t="str">
        <f t="shared" si="3"/>
        <v>AAAA0001111</v>
      </c>
      <c r="G24" s="150">
        <f t="shared" si="4"/>
        <v>0</v>
      </c>
      <c r="H24" s="223">
        <f t="shared" si="5"/>
        <v>123</v>
      </c>
      <c r="I24" s="150" t="str">
        <f t="shared" si="6"/>
        <v>CSG ELE</v>
      </c>
    </row>
    <row r="25" spans="1:9" ht="28.2" customHeight="1" x14ac:dyDescent="0.3">
      <c r="A25">
        <v>16</v>
      </c>
      <c r="B25" s="149">
        <f>IF(C25="","",ROWS($C$10:$C25))</f>
        <v>16</v>
      </c>
      <c r="C25" s="211" t="str">
        <f t="shared" si="0"/>
        <v>C</v>
      </c>
      <c r="D25" s="150">
        <f t="shared" si="1"/>
        <v>1234567891</v>
      </c>
      <c r="E25" s="150" t="str">
        <f t="shared" si="2"/>
        <v>1234569</v>
      </c>
      <c r="F25" s="150" t="str">
        <f t="shared" si="3"/>
        <v>AAAA0001113</v>
      </c>
      <c r="G25" s="150">
        <f t="shared" si="4"/>
        <v>0</v>
      </c>
      <c r="H25" s="223">
        <f t="shared" si="5"/>
        <v>124</v>
      </c>
      <c r="I25" s="150" t="str">
        <f t="shared" si="6"/>
        <v>CSG ELE</v>
      </c>
    </row>
    <row r="26" spans="1:9" ht="22.8" customHeight="1" x14ac:dyDescent="0.3">
      <c r="A26">
        <v>17</v>
      </c>
      <c r="B26" s="149">
        <f>IF(C26="","",ROWS($C$10:$C26))</f>
        <v>17</v>
      </c>
      <c r="C26" s="211" t="str">
        <f t="shared" si="0"/>
        <v>A</v>
      </c>
      <c r="D26" s="150">
        <f t="shared" si="1"/>
        <v>1234567891</v>
      </c>
      <c r="E26" s="150" t="str">
        <f t="shared" si="2"/>
        <v>1234567</v>
      </c>
      <c r="F26" s="150" t="str">
        <f t="shared" si="3"/>
        <v>AAAA0001111</v>
      </c>
      <c r="G26" s="150">
        <f t="shared" si="4"/>
        <v>0</v>
      </c>
      <c r="H26" s="223">
        <f t="shared" si="5"/>
        <v>125</v>
      </c>
      <c r="I26" s="150" t="str">
        <f t="shared" si="6"/>
        <v>CSG ELE</v>
      </c>
    </row>
    <row r="27" spans="1:9" ht="22.8" customHeight="1" x14ac:dyDescent="0.3">
      <c r="A27">
        <v>18</v>
      </c>
      <c r="B27" s="149">
        <f>IF(C27="","",ROWS($C$10:$C27))</f>
        <v>18</v>
      </c>
      <c r="C27" s="211" t="str">
        <f t="shared" si="0"/>
        <v>D</v>
      </c>
      <c r="D27" s="150">
        <f t="shared" si="1"/>
        <v>1234567891</v>
      </c>
      <c r="E27" s="150" t="str">
        <f t="shared" si="2"/>
        <v>1234570</v>
      </c>
      <c r="F27" s="150" t="str">
        <f t="shared" si="3"/>
        <v>AAAA0001114</v>
      </c>
      <c r="G27" s="150">
        <f t="shared" si="4"/>
        <v>0</v>
      </c>
      <c r="H27" s="223">
        <f t="shared" si="5"/>
        <v>126</v>
      </c>
      <c r="I27" s="150" t="str">
        <f t="shared" si="6"/>
        <v>CSG ELE</v>
      </c>
    </row>
    <row r="28" spans="1:9" ht="22.8" customHeight="1" x14ac:dyDescent="0.3">
      <c r="A28">
        <v>19</v>
      </c>
      <c r="B28" s="149">
        <f>IF(C28="","",ROWS($C$10:$C28))</f>
        <v>19</v>
      </c>
      <c r="C28" s="211" t="str">
        <f t="shared" si="0"/>
        <v>A</v>
      </c>
      <c r="D28" s="150">
        <f t="shared" si="1"/>
        <v>1234567891</v>
      </c>
      <c r="E28" s="150" t="str">
        <f t="shared" si="2"/>
        <v>1234567</v>
      </c>
      <c r="F28" s="150" t="str">
        <f t="shared" si="3"/>
        <v>AAAA0001111</v>
      </c>
      <c r="G28" s="150">
        <f t="shared" si="4"/>
        <v>0</v>
      </c>
      <c r="H28" s="223">
        <f t="shared" si="5"/>
        <v>127</v>
      </c>
      <c r="I28" s="150" t="str">
        <f t="shared" si="6"/>
        <v>CSG ELE</v>
      </c>
    </row>
    <row r="29" spans="1:9" ht="22.8" customHeight="1" x14ac:dyDescent="0.3">
      <c r="A29">
        <v>20</v>
      </c>
      <c r="B29" s="149">
        <f>IF(C29="","",ROWS($C$10:$C29))</f>
        <v>20</v>
      </c>
      <c r="C29" s="211" t="str">
        <f t="shared" si="0"/>
        <v>CA</v>
      </c>
      <c r="D29" s="150" t="str">
        <f t="shared" si="1"/>
        <v/>
      </c>
      <c r="E29" s="150" t="str">
        <f t="shared" si="2"/>
        <v/>
      </c>
      <c r="F29" s="150" t="str">
        <f t="shared" si="3"/>
        <v/>
      </c>
      <c r="G29" s="150">
        <f t="shared" si="4"/>
        <v>0</v>
      </c>
      <c r="H29" s="223">
        <f t="shared" si="5"/>
        <v>128</v>
      </c>
      <c r="I29" s="150" t="str">
        <f t="shared" si="6"/>
        <v>CSG ELE</v>
      </c>
    </row>
    <row r="30" spans="1:9" ht="22.8" customHeight="1" x14ac:dyDescent="0.3">
      <c r="A30">
        <v>21</v>
      </c>
      <c r="B30" s="149">
        <f>IF(C30="","",ROWS($C$10:$C30))</f>
        <v>21</v>
      </c>
      <c r="C30" s="211" t="str">
        <f t="shared" si="0"/>
        <v>D</v>
      </c>
      <c r="D30" s="150">
        <f t="shared" si="1"/>
        <v>1234567891</v>
      </c>
      <c r="E30" s="150" t="str">
        <f t="shared" si="2"/>
        <v>1234570</v>
      </c>
      <c r="F30" s="150" t="str">
        <f t="shared" si="3"/>
        <v>AAAA0001114</v>
      </c>
      <c r="G30" s="278">
        <f t="shared" si="4"/>
        <v>0</v>
      </c>
      <c r="H30" s="223">
        <f t="shared" si="5"/>
        <v>129</v>
      </c>
      <c r="I30" s="150" t="str">
        <f t="shared" si="6"/>
        <v>CSG ELE</v>
      </c>
    </row>
    <row r="31" spans="1:9" ht="22.8" customHeight="1" x14ac:dyDescent="0.3">
      <c r="A31">
        <v>22</v>
      </c>
      <c r="B31" s="149">
        <f>IF(C31="","",ROWS($C$10:$C31))</f>
        <v>22</v>
      </c>
      <c r="C31" s="211" t="str">
        <f t="shared" si="0"/>
        <v>D</v>
      </c>
      <c r="D31" s="150">
        <f t="shared" si="1"/>
        <v>1234567891</v>
      </c>
      <c r="E31" s="150" t="str">
        <f t="shared" si="2"/>
        <v>1234570</v>
      </c>
      <c r="F31" s="150" t="str">
        <f t="shared" si="3"/>
        <v>AAAA0001114</v>
      </c>
      <c r="G31" s="278">
        <f t="shared" si="4"/>
        <v>0</v>
      </c>
      <c r="H31" s="223">
        <f t="shared" si="5"/>
        <v>130</v>
      </c>
      <c r="I31" s="150" t="str">
        <f t="shared" si="6"/>
        <v>CSG ELE</v>
      </c>
    </row>
    <row r="32" spans="1:9" ht="22.8" customHeight="1" x14ac:dyDescent="0.3">
      <c r="A32">
        <v>23</v>
      </c>
      <c r="B32" s="149">
        <f>IF(C32="","",ROWS($C$10:$C32))</f>
        <v>23</v>
      </c>
      <c r="C32" s="211" t="str">
        <f t="shared" si="0"/>
        <v>D</v>
      </c>
      <c r="D32" s="150">
        <f t="shared" si="1"/>
        <v>1234567891</v>
      </c>
      <c r="E32" s="150" t="str">
        <f t="shared" si="2"/>
        <v>1234570</v>
      </c>
      <c r="F32" s="150" t="str">
        <f t="shared" si="3"/>
        <v>AAAA0001114</v>
      </c>
      <c r="G32" s="278">
        <f t="shared" si="4"/>
        <v>0</v>
      </c>
      <c r="H32" s="223">
        <f t="shared" si="5"/>
        <v>131</v>
      </c>
      <c r="I32" s="150" t="str">
        <f t="shared" si="6"/>
        <v>CSG ELE</v>
      </c>
    </row>
    <row r="33" spans="1:9" ht="22.8" customHeight="1" x14ac:dyDescent="0.3">
      <c r="A33">
        <v>24</v>
      </c>
      <c r="B33" s="149" t="str">
        <f>IF(C33="","",ROWS($C$10:$C33))</f>
        <v/>
      </c>
      <c r="C33" s="211" t="str">
        <f t="shared" si="0"/>
        <v/>
      </c>
      <c r="D33" s="150" t="str">
        <f t="shared" si="1"/>
        <v/>
      </c>
      <c r="E33" s="150" t="str">
        <f t="shared" si="2"/>
        <v/>
      </c>
      <c r="F33" s="150" t="str">
        <f t="shared" si="3"/>
        <v/>
      </c>
      <c r="G33" s="150" t="str">
        <f t="shared" si="4"/>
        <v/>
      </c>
      <c r="H33" s="223" t="str">
        <f t="shared" si="5"/>
        <v/>
      </c>
      <c r="I33" s="150" t="str">
        <f t="shared" si="6"/>
        <v/>
      </c>
    </row>
    <row r="34" spans="1:9" ht="22.8" customHeight="1" x14ac:dyDescent="0.3">
      <c r="A34">
        <v>25</v>
      </c>
      <c r="B34" s="149" t="str">
        <f>IF(C34="","",ROWS($C$10:$C34))</f>
        <v/>
      </c>
      <c r="C34" s="211" t="str">
        <f t="shared" si="0"/>
        <v/>
      </c>
      <c r="D34" s="150" t="str">
        <f t="shared" si="1"/>
        <v/>
      </c>
      <c r="E34" s="150" t="str">
        <f t="shared" si="2"/>
        <v/>
      </c>
      <c r="F34" s="150" t="str">
        <f t="shared" si="3"/>
        <v/>
      </c>
      <c r="G34" s="150" t="str">
        <f t="shared" si="4"/>
        <v/>
      </c>
      <c r="H34" s="223" t="str">
        <f t="shared" si="5"/>
        <v/>
      </c>
      <c r="I34" s="150" t="str">
        <f t="shared" si="6"/>
        <v/>
      </c>
    </row>
    <row r="35" spans="1:9" ht="15.6" x14ac:dyDescent="0.3">
      <c r="B35" s="149"/>
      <c r="C35" s="363" t="s">
        <v>224</v>
      </c>
      <c r="D35" s="364"/>
      <c r="E35" s="364"/>
      <c r="F35" s="364"/>
      <c r="G35" s="365"/>
      <c r="H35" s="223">
        <f>SUM(H10:H34)</f>
        <v>2760</v>
      </c>
      <c r="I35" s="150"/>
    </row>
    <row r="36" spans="1:9" ht="18" customHeight="1" x14ac:dyDescent="0.3">
      <c r="C36" s="222" t="str">
        <f>"In Words :- "&amp;[2]!SpellNumber(H35)</f>
        <v xml:space="preserve">In Words :- Rupees Two Thousand Seven Hundred Sixty Only </v>
      </c>
      <c r="D36" s="221"/>
    </row>
    <row r="37" spans="1:9" ht="18" customHeight="1" x14ac:dyDescent="0.3">
      <c r="C37" s="222"/>
      <c r="D37" s="221"/>
    </row>
    <row r="38" spans="1:9" ht="18" customHeight="1" x14ac:dyDescent="0.35">
      <c r="C38" s="222"/>
      <c r="D38" s="221"/>
      <c r="G38" s="269" t="str">
        <f>IF(PROFILE!K2="","",PROFILE!K2)</f>
        <v>iz/kkukpk;Z</v>
      </c>
    </row>
    <row r="39" spans="1:9" ht="18" customHeight="1" x14ac:dyDescent="0.35">
      <c r="C39" s="222"/>
      <c r="D39" s="221"/>
      <c r="G39" s="269" t="str">
        <f>IF(PROFILE!D4="","",PROFILE!D4)</f>
        <v xml:space="preserve">jktdh; mPp ek/;fed fo|ky; jktiqjk fiisju </v>
      </c>
    </row>
    <row r="40" spans="1:9" ht="18" customHeight="1" x14ac:dyDescent="0.35">
      <c r="C40" s="222"/>
      <c r="D40" s="221"/>
      <c r="F40" s="269"/>
      <c r="G40" s="275" t="str">
        <f>IF(PROFILE!F6="","","DDO CODE"&amp;":- "&amp;PROFILE!F6)</f>
        <v>DDO CODE:- 2495</v>
      </c>
    </row>
    <row r="41" spans="1:9" ht="18" customHeight="1" x14ac:dyDescent="0.35">
      <c r="C41" s="121" t="s">
        <v>139</v>
      </c>
      <c r="G41" s="128" t="s">
        <v>140</v>
      </c>
    </row>
    <row r="42" spans="1:9" ht="18" x14ac:dyDescent="0.35">
      <c r="B42" s="27"/>
      <c r="C42" s="121" t="s">
        <v>226</v>
      </c>
    </row>
    <row r="43" spans="1:9" ht="18" x14ac:dyDescent="0.35">
      <c r="B43" s="27">
        <v>1</v>
      </c>
      <c r="C43" s="121" t="s">
        <v>225</v>
      </c>
    </row>
    <row r="44" spans="1:9" ht="18" x14ac:dyDescent="0.35">
      <c r="B44" s="27">
        <v>2</v>
      </c>
      <c r="C44" s="121" t="s">
        <v>129</v>
      </c>
    </row>
    <row r="45" spans="1:9" ht="18" x14ac:dyDescent="0.35">
      <c r="C45" s="189"/>
      <c r="G45" s="269" t="str">
        <f>G38</f>
        <v>iz/kkukpk;Z</v>
      </c>
    </row>
    <row r="46" spans="1:9" ht="18" x14ac:dyDescent="0.35">
      <c r="G46" s="269" t="str">
        <f t="shared" ref="G46:G47" si="7">G39</f>
        <v xml:space="preserve">jktdh; mPp ek/;fed fo|ky; jktiqjk fiisju </v>
      </c>
    </row>
    <row r="47" spans="1:9" x14ac:dyDescent="0.3">
      <c r="G47" t="str">
        <f t="shared" si="7"/>
        <v>DDO CODE:- 2495</v>
      </c>
    </row>
  </sheetData>
  <sheetProtection password="CE88" sheet="1" objects="1" scenarios="1" formatCells="0" formatColumns="0" formatRows="0"/>
  <mergeCells count="7">
    <mergeCell ref="C35:G35"/>
    <mergeCell ref="B1:I1"/>
    <mergeCell ref="B5:I5"/>
    <mergeCell ref="F6:I6"/>
    <mergeCell ref="B6:E6"/>
    <mergeCell ref="B7:I7"/>
    <mergeCell ref="B3:I3"/>
  </mergeCells>
  <dataValidations count="1">
    <dataValidation type="list" allowBlank="1" showInputMessage="1" showErrorMessage="1" sqref="F6">
      <formula1>SCHOOLNAME</formula1>
    </dataValidation>
  </dataValidations>
  <pageMargins left="0.51181102362204722" right="0.51181102362204722" top="0.35433070866141736" bottom="0.35433070866141736" header="0.11811023622047245" footer="0.31496062992125984"/>
  <pageSetup paperSize="9" scale="7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11</vt:i4>
      </vt:variant>
    </vt:vector>
  </HeadingPairs>
  <TitlesOfParts>
    <vt:vector size="34" baseType="lpstr">
      <vt:lpstr>Sheet1</vt:lpstr>
      <vt:lpstr>INTRO</vt:lpstr>
      <vt:lpstr>PROFILE</vt:lpstr>
      <vt:lpstr>SNA_Received</vt:lpstr>
      <vt:lpstr>SNA_Received (2)</vt:lpstr>
      <vt:lpstr>order</vt:lpstr>
      <vt:lpstr>VENDOR Master</vt:lpstr>
      <vt:lpstr>Demand Register</vt:lpstr>
      <vt:lpstr>Payment sanction</vt:lpstr>
      <vt:lpstr>EXPENDITURE</vt:lpstr>
      <vt:lpstr>SCHOOLWISE</vt:lpstr>
      <vt:lpstr>bhikharam dhani</vt:lpstr>
      <vt:lpstr>Chak Haribaba</vt:lpstr>
      <vt:lpstr>Dhadhiyawala</vt:lpstr>
      <vt:lpstr>Gusai mandir</vt:lpstr>
      <vt:lpstr>Natho ki dhani</vt:lpstr>
      <vt:lpstr>Tilaniya Dairy</vt:lpstr>
      <vt:lpstr>3-4PPN</vt:lpstr>
      <vt:lpstr>5BJW</vt:lpstr>
      <vt:lpstr>Kishanpura</vt:lpstr>
      <vt:lpstr>MPR</vt:lpstr>
      <vt:lpstr>Deemand</vt:lpstr>
      <vt:lpstr>Bill Register</vt:lpstr>
      <vt:lpstr>HELPER</vt:lpstr>
      <vt:lpstr>POEntry</vt:lpstr>
      <vt:lpstr>Deemand!Print_Area</vt:lpstr>
      <vt:lpstr>'Payment sanction'!Print_Area</vt:lpstr>
      <vt:lpstr>SCHOOLWISE!Print_Area</vt:lpstr>
      <vt:lpstr>EXPENDITURE!Print_Titles</vt:lpstr>
      <vt:lpstr>RECEIVED</vt:lpstr>
      <vt:lpstr>SCHOOLNAME</vt:lpstr>
      <vt:lpstr>VENDOR</vt:lpstr>
      <vt:lpstr>VENDOR_DATA</vt:lpstr>
      <vt:lpstr>मद_नाम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HANSRAJ JOSHI</dc:creator>
  <cp:lastModifiedBy>HANS RAJ JOSHI</cp:lastModifiedBy>
  <cp:lastPrinted>2023-01-15T14:42:10Z</cp:lastPrinted>
  <dcterms:created xsi:type="dcterms:W3CDTF">2022-10-22T11:49:26Z</dcterms:created>
  <dcterms:modified xsi:type="dcterms:W3CDTF">2023-01-15T14:44:01Z</dcterms:modified>
</cp:coreProperties>
</file>