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120" yWindow="120" windowWidth="15135" windowHeight="9300" tabRatio="870" activeTab="2"/>
  </bookViews>
  <sheets>
    <sheet name="About File" sheetId="32" r:id="rId1"/>
    <sheet name="Data Entry" sheetId="1" r:id="rId2"/>
    <sheet name="Exp" sheetId="22" r:id="rId3"/>
    <sheet name="P 8" sheetId="28" r:id="rId4"/>
    <sheet name="GA2" sheetId="19" r:id="rId5"/>
    <sheet name="GA4" sheetId="20" r:id="rId6"/>
    <sheet name="GA 3" sheetId="27" r:id="rId7"/>
    <sheet name="P7" sheetId="29" r:id="rId8"/>
    <sheet name="Surrender" sheetId="30" r:id="rId9"/>
    <sheet name="Form18" sheetId="31" r:id="rId10"/>
  </sheets>
  <definedNames>
    <definedName name="_xlnm.Print_Titles" localSheetId="3">'P 8'!$2:$3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2" i="22"/>
  <c r="E51"/>
  <c r="C41"/>
  <c r="I10"/>
  <c r="I11"/>
  <c r="I12"/>
  <c r="I13"/>
  <c r="I14"/>
  <c r="I15"/>
  <c r="I16"/>
  <c r="I17"/>
  <c r="I18"/>
  <c r="I19"/>
  <c r="I20"/>
  <c r="I21"/>
  <c r="C5" i="31"/>
  <c r="AJ5" i="1"/>
  <c r="AK5"/>
  <c r="AN5"/>
  <c r="AN6"/>
  <c r="AJ7"/>
  <c r="AK7"/>
  <c r="AN7"/>
  <c r="AJ8"/>
  <c r="AK8"/>
  <c r="AN8"/>
  <c r="AJ9"/>
  <c r="AK9"/>
  <c r="AN9"/>
  <c r="AJ10"/>
  <c r="AK10"/>
  <c r="AN10"/>
  <c r="AJ11"/>
  <c r="AK11"/>
  <c r="AN11"/>
  <c r="AJ12"/>
  <c r="AK12"/>
  <c r="AN12"/>
  <c r="AJ13"/>
  <c r="AK13"/>
  <c r="AN13"/>
  <c r="AJ14"/>
  <c r="AK14"/>
  <c r="AN14"/>
  <c r="AJ15"/>
  <c r="AK15"/>
  <c r="AN15"/>
  <c r="AJ16"/>
  <c r="AK16"/>
  <c r="AN16"/>
  <c r="AJ17"/>
  <c r="AK17"/>
  <c r="AN17"/>
  <c r="AJ18"/>
  <c r="AK18"/>
  <c r="AN18"/>
  <c r="AJ19"/>
  <c r="AK19"/>
  <c r="AN19"/>
  <c r="AJ20"/>
  <c r="AK20"/>
  <c r="AN20"/>
  <c r="AJ21"/>
  <c r="AK21"/>
  <c r="AN21"/>
  <c r="AJ22"/>
  <c r="AK22"/>
  <c r="AN22"/>
  <c r="AJ23"/>
  <c r="AK23"/>
  <c r="AN23"/>
  <c r="AJ24"/>
  <c r="AK24"/>
  <c r="AN24"/>
  <c r="AJ25"/>
  <c r="AK25"/>
  <c r="AN25"/>
  <c r="AJ26"/>
  <c r="AK26"/>
  <c r="AN26"/>
  <c r="AJ27"/>
  <c r="AK27"/>
  <c r="AN27"/>
  <c r="AJ28"/>
  <c r="AK28"/>
  <c r="AN28"/>
  <c r="AJ29"/>
  <c r="AK29"/>
  <c r="AN29"/>
  <c r="AJ30"/>
  <c r="AK30"/>
  <c r="AN30"/>
  <c r="AJ31"/>
  <c r="AK31"/>
  <c r="AN31"/>
  <c r="AJ32"/>
  <c r="AK32"/>
  <c r="AN32"/>
  <c r="AJ33"/>
  <c r="AK33"/>
  <c r="AN33"/>
  <c r="AJ34"/>
  <c r="AK34"/>
  <c r="AN34"/>
  <c r="AJ35"/>
  <c r="AK35"/>
  <c r="AN35"/>
  <c r="AJ36"/>
  <c r="AK36"/>
  <c r="AN36"/>
  <c r="AJ37"/>
  <c r="AK37"/>
  <c r="AN37"/>
  <c r="AJ38"/>
  <c r="AK38"/>
  <c r="AN38"/>
  <c r="AJ39"/>
  <c r="AK39"/>
  <c r="AN39"/>
  <c r="AJ40"/>
  <c r="AK40"/>
  <c r="AN40"/>
  <c r="AJ41"/>
  <c r="AK41"/>
  <c r="AN41"/>
  <c r="AJ42"/>
  <c r="AK42"/>
  <c r="AN42"/>
  <c r="AJ43"/>
  <c r="AK43"/>
  <c r="AN43"/>
  <c r="AJ44"/>
  <c r="AK44"/>
  <c r="AN44"/>
  <c r="AJ45"/>
  <c r="AK45"/>
  <c r="AN45"/>
  <c r="AJ46"/>
  <c r="AK46"/>
  <c r="AN46"/>
  <c r="AJ47"/>
  <c r="AK47"/>
  <c r="AN47"/>
  <c r="AJ48"/>
  <c r="AK48"/>
  <c r="AN48"/>
  <c r="AJ49"/>
  <c r="AK49"/>
  <c r="AN49"/>
  <c r="AJ50"/>
  <c r="AK50"/>
  <c r="AN50"/>
  <c r="AJ51"/>
  <c r="AK51"/>
  <c r="AN51"/>
  <c r="AJ52"/>
  <c r="AK52"/>
  <c r="AN52"/>
  <c r="AJ53"/>
  <c r="AK53"/>
  <c r="AN53"/>
  <c r="AJ54"/>
  <c r="AK54"/>
  <c r="AN54"/>
  <c r="AJ55"/>
  <c r="AK55"/>
  <c r="AN55"/>
  <c r="AJ56"/>
  <c r="AK56"/>
  <c r="AN56"/>
  <c r="AJ57"/>
  <c r="AK57"/>
  <c r="AN57"/>
  <c r="AJ58"/>
  <c r="AK58"/>
  <c r="AN58"/>
  <c r="AJ59"/>
  <c r="AK59"/>
  <c r="AN59"/>
  <c r="AJ60"/>
  <c r="AK60"/>
  <c r="AN60"/>
  <c r="AJ61"/>
  <c r="AK61"/>
  <c r="AN61"/>
  <c r="AJ62"/>
  <c r="AK62"/>
  <c r="AN62"/>
  <c r="AJ63"/>
  <c r="AK63"/>
  <c r="AN63"/>
  <c r="AJ64"/>
  <c r="AK64"/>
  <c r="AN64"/>
  <c r="AJ65"/>
  <c r="AK65"/>
  <c r="AN65"/>
  <c r="AJ66"/>
  <c r="AK66"/>
  <c r="AN66"/>
  <c r="AJ67"/>
  <c r="AK67"/>
  <c r="AN67"/>
  <c r="AJ68"/>
  <c r="AK68"/>
  <c r="AN68"/>
  <c r="AJ69"/>
  <c r="AK69"/>
  <c r="AN69"/>
  <c r="AJ70"/>
  <c r="AK70"/>
  <c r="AN70"/>
  <c r="AJ71"/>
  <c r="AK71"/>
  <c r="AN71"/>
  <c r="AJ72"/>
  <c r="AK72"/>
  <c r="AN72"/>
  <c r="AJ73"/>
  <c r="AK73"/>
  <c r="AN73"/>
  <c r="AJ74"/>
  <c r="AK74"/>
  <c r="AN74"/>
  <c r="AJ75"/>
  <c r="AK75"/>
  <c r="AN75"/>
  <c r="AJ76"/>
  <c r="AK76"/>
  <c r="AN76"/>
  <c r="AJ77"/>
  <c r="AK77"/>
  <c r="AN77"/>
  <c r="AJ78"/>
  <c r="AK78"/>
  <c r="AN78"/>
  <c r="AJ79"/>
  <c r="AK79"/>
  <c r="AN79"/>
  <c r="AJ80"/>
  <c r="AK80"/>
  <c r="AN80"/>
  <c r="AJ81"/>
  <c r="AK81"/>
  <c r="AN81"/>
  <c r="AJ82"/>
  <c r="AK82"/>
  <c r="AN82"/>
  <c r="AJ83"/>
  <c r="AK83"/>
  <c r="AN83"/>
  <c r="AJ84"/>
  <c r="AK84"/>
  <c r="AN84"/>
  <c r="AJ85"/>
  <c r="AK85"/>
  <c r="AN85"/>
  <c r="AJ86"/>
  <c r="AK86"/>
  <c r="AN86"/>
  <c r="AJ87"/>
  <c r="AK87"/>
  <c r="AN87"/>
  <c r="AJ88"/>
  <c r="AK88"/>
  <c r="AN88"/>
  <c r="AJ89"/>
  <c r="AK89"/>
  <c r="AN89"/>
  <c r="AJ90"/>
  <c r="AK90"/>
  <c r="AN90"/>
  <c r="AJ91"/>
  <c r="AK91"/>
  <c r="AN91"/>
  <c r="AJ92"/>
  <c r="AK92"/>
  <c r="AN92"/>
  <c r="AJ93"/>
  <c r="AK93"/>
  <c r="AN93"/>
  <c r="AJ94"/>
  <c r="AK94"/>
  <c r="AN94"/>
  <c r="AJ95"/>
  <c r="AK95"/>
  <c r="AN95"/>
  <c r="AJ96"/>
  <c r="AK96"/>
  <c r="AN96"/>
  <c r="AJ97"/>
  <c r="AK97"/>
  <c r="AN97"/>
  <c r="AJ98"/>
  <c r="AK98"/>
  <c r="AN98"/>
  <c r="AJ99"/>
  <c r="AK99"/>
  <c r="AN99"/>
  <c r="AJ100"/>
  <c r="AK100"/>
  <c r="AN100"/>
  <c r="AJ101"/>
  <c r="AK101"/>
  <c r="AN101"/>
  <c r="AJ102"/>
  <c r="AK102"/>
  <c r="AN102"/>
  <c r="AJ103"/>
  <c r="AK103"/>
  <c r="AN103"/>
  <c r="J12" i="30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"/>
  <c r="J7"/>
  <c r="J8"/>
  <c r="J9"/>
  <c r="J10"/>
  <c r="J11"/>
  <c r="J5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"/>
  <c r="B37"/>
  <c r="F37"/>
  <c r="G37"/>
  <c r="H37"/>
  <c r="B38"/>
  <c r="F38"/>
  <c r="G38"/>
  <c r="H38"/>
  <c r="B39"/>
  <c r="D39"/>
  <c r="B40"/>
  <c r="F40"/>
  <c r="G40"/>
  <c r="H40"/>
  <c r="B41"/>
  <c r="D41"/>
  <c r="B42"/>
  <c r="F42"/>
  <c r="G42"/>
  <c r="H42"/>
  <c r="B43"/>
  <c r="D43"/>
  <c r="B44"/>
  <c r="F44"/>
  <c r="G44"/>
  <c r="H44"/>
  <c r="B45"/>
  <c r="D45"/>
  <c r="B46"/>
  <c r="F46"/>
  <c r="G46"/>
  <c r="H46"/>
  <c r="B47"/>
  <c r="D47"/>
  <c r="B48"/>
  <c r="F48"/>
  <c r="G48"/>
  <c r="H48"/>
  <c r="B49"/>
  <c r="D49"/>
  <c r="B50"/>
  <c r="F50"/>
  <c r="G50"/>
  <c r="H50"/>
  <c r="B51"/>
  <c r="D51"/>
  <c r="B52"/>
  <c r="F52"/>
  <c r="G52"/>
  <c r="H52"/>
  <c r="B53"/>
  <c r="D53"/>
  <c r="B54"/>
  <c r="F54"/>
  <c r="G54"/>
  <c r="H54"/>
  <c r="B55"/>
  <c r="D55"/>
  <c r="B56"/>
  <c r="F56"/>
  <c r="G56"/>
  <c r="H56"/>
  <c r="B57"/>
  <c r="D57"/>
  <c r="B58"/>
  <c r="F58"/>
  <c r="G58"/>
  <c r="H58"/>
  <c r="B59"/>
  <c r="D59"/>
  <c r="B60"/>
  <c r="F60"/>
  <c r="G60"/>
  <c r="H60"/>
  <c r="B19"/>
  <c r="C19"/>
  <c r="E19"/>
  <c r="B20"/>
  <c r="D20"/>
  <c r="B21"/>
  <c r="F21"/>
  <c r="G21"/>
  <c r="H21"/>
  <c r="B22"/>
  <c r="D22"/>
  <c r="B23"/>
  <c r="F23"/>
  <c r="G23"/>
  <c r="H23"/>
  <c r="B24"/>
  <c r="D24"/>
  <c r="B25"/>
  <c r="F25"/>
  <c r="G25"/>
  <c r="H25"/>
  <c r="B26"/>
  <c r="D26"/>
  <c r="B27"/>
  <c r="F27"/>
  <c r="G27"/>
  <c r="H27"/>
  <c r="B28"/>
  <c r="D28"/>
  <c r="B29"/>
  <c r="F29"/>
  <c r="G29"/>
  <c r="H29"/>
  <c r="B30"/>
  <c r="D30"/>
  <c r="B31"/>
  <c r="F31"/>
  <c r="G31"/>
  <c r="H31"/>
  <c r="B32"/>
  <c r="D32"/>
  <c r="B33"/>
  <c r="F33"/>
  <c r="G33"/>
  <c r="H33"/>
  <c r="B34"/>
  <c r="D34"/>
  <c r="B35"/>
  <c r="F35"/>
  <c r="G35"/>
  <c r="H35"/>
  <c r="B36"/>
  <c r="D36"/>
  <c r="B7"/>
  <c r="C7"/>
  <c r="E7"/>
  <c r="B8"/>
  <c r="F8"/>
  <c r="G8"/>
  <c r="H8"/>
  <c r="B9"/>
  <c r="C9"/>
  <c r="E9"/>
  <c r="B10"/>
  <c r="F10"/>
  <c r="G10"/>
  <c r="H10"/>
  <c r="B11"/>
  <c r="C11"/>
  <c r="E11"/>
  <c r="B12"/>
  <c r="F12"/>
  <c r="G12"/>
  <c r="H12"/>
  <c r="B13"/>
  <c r="C13"/>
  <c r="E13"/>
  <c r="B14"/>
  <c r="F14"/>
  <c r="G14"/>
  <c r="H14"/>
  <c r="B15"/>
  <c r="C15"/>
  <c r="E15"/>
  <c r="B16"/>
  <c r="F16"/>
  <c r="G16"/>
  <c r="H16"/>
  <c r="B17"/>
  <c r="C17"/>
  <c r="E17"/>
  <c r="B18"/>
  <c r="F18"/>
  <c r="G18"/>
  <c r="H18"/>
  <c r="B61"/>
  <c r="B62"/>
  <c r="B63"/>
  <c r="B64"/>
  <c r="B65"/>
  <c r="B66"/>
  <c r="B67"/>
  <c r="B68"/>
  <c r="B69"/>
  <c r="B70"/>
  <c r="B71"/>
  <c r="B72"/>
  <c r="B73"/>
  <c r="B5" i="31"/>
  <c r="I30" i="20"/>
  <c r="E5" i="31"/>
  <c r="G30" i="20"/>
  <c r="D5" i="31"/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7"/>
  <c r="J20" i="22"/>
  <c r="K20"/>
  <c r="C59" i="30"/>
  <c r="E59"/>
  <c r="C57"/>
  <c r="E57"/>
  <c r="C55"/>
  <c r="E55"/>
  <c r="C53"/>
  <c r="E53"/>
  <c r="C51"/>
  <c r="E51"/>
  <c r="C49"/>
  <c r="E49"/>
  <c r="C47"/>
  <c r="E47"/>
  <c r="C45"/>
  <c r="E45"/>
  <c r="C43"/>
  <c r="E43"/>
  <c r="C41"/>
  <c r="E41"/>
  <c r="C39"/>
  <c r="E39"/>
  <c r="C36"/>
  <c r="E36"/>
  <c r="C34"/>
  <c r="E34"/>
  <c r="C32"/>
  <c r="E32"/>
  <c r="C30"/>
  <c r="E30"/>
  <c r="C28"/>
  <c r="E28"/>
  <c r="C26"/>
  <c r="E26"/>
  <c r="C24"/>
  <c r="E24"/>
  <c r="C22"/>
  <c r="E22"/>
  <c r="C20"/>
  <c r="E20"/>
  <c r="C18"/>
  <c r="E18"/>
  <c r="C16"/>
  <c r="E16"/>
  <c r="C14"/>
  <c r="E14"/>
  <c r="C12"/>
  <c r="E12"/>
  <c r="C10"/>
  <c r="E10"/>
  <c r="C8"/>
  <c r="E8"/>
  <c r="D60"/>
  <c r="D58"/>
  <c r="D56"/>
  <c r="D54"/>
  <c r="D52"/>
  <c r="D50"/>
  <c r="D48"/>
  <c r="D46"/>
  <c r="D44"/>
  <c r="D42"/>
  <c r="D40"/>
  <c r="D38"/>
  <c r="D35"/>
  <c r="D33"/>
  <c r="D31"/>
  <c r="D29"/>
  <c r="D27"/>
  <c r="D25"/>
  <c r="D23"/>
  <c r="D21"/>
  <c r="D19"/>
  <c r="D17"/>
  <c r="D15"/>
  <c r="D13"/>
  <c r="D11"/>
  <c r="D9"/>
  <c r="D7"/>
  <c r="F19"/>
  <c r="G19"/>
  <c r="H19"/>
  <c r="F17"/>
  <c r="G17"/>
  <c r="H17"/>
  <c r="F15"/>
  <c r="G15"/>
  <c r="H15"/>
  <c r="F13"/>
  <c r="G13"/>
  <c r="H13"/>
  <c r="F11"/>
  <c r="G11"/>
  <c r="H11"/>
  <c r="F9"/>
  <c r="G9"/>
  <c r="H9"/>
  <c r="F7"/>
  <c r="G7"/>
  <c r="H7"/>
  <c r="F59"/>
  <c r="G59"/>
  <c r="H59"/>
  <c r="F57"/>
  <c r="G57"/>
  <c r="H57"/>
  <c r="F55"/>
  <c r="G55"/>
  <c r="H55"/>
  <c r="F53"/>
  <c r="G53"/>
  <c r="H53"/>
  <c r="F51"/>
  <c r="G51"/>
  <c r="H51"/>
  <c r="F49"/>
  <c r="G49"/>
  <c r="H49"/>
  <c r="F47"/>
  <c r="G47"/>
  <c r="H47"/>
  <c r="F45"/>
  <c r="G45"/>
  <c r="H45"/>
  <c r="F43"/>
  <c r="G43"/>
  <c r="H43"/>
  <c r="F41"/>
  <c r="G41"/>
  <c r="H41"/>
  <c r="F39"/>
  <c r="G39"/>
  <c r="H39"/>
  <c r="F36"/>
  <c r="G36"/>
  <c r="H36"/>
  <c r="F34"/>
  <c r="G34"/>
  <c r="H34"/>
  <c r="F32"/>
  <c r="G32"/>
  <c r="H32"/>
  <c r="F30"/>
  <c r="G30"/>
  <c r="H30"/>
  <c r="F28"/>
  <c r="G28"/>
  <c r="H28"/>
  <c r="F26"/>
  <c r="G26"/>
  <c r="H26"/>
  <c r="F24"/>
  <c r="G24"/>
  <c r="H24"/>
  <c r="F22"/>
  <c r="G22"/>
  <c r="H22"/>
  <c r="F20"/>
  <c r="G20"/>
  <c r="H20"/>
  <c r="C60"/>
  <c r="E60"/>
  <c r="C58"/>
  <c r="E58"/>
  <c r="C56"/>
  <c r="E56"/>
  <c r="C54"/>
  <c r="E54"/>
  <c r="C52"/>
  <c r="E52"/>
  <c r="C50"/>
  <c r="E50"/>
  <c r="C48"/>
  <c r="E48"/>
  <c r="C46"/>
  <c r="E46"/>
  <c r="C44"/>
  <c r="E44"/>
  <c r="C42"/>
  <c r="E42"/>
  <c r="C40"/>
  <c r="E40"/>
  <c r="C38"/>
  <c r="E38"/>
  <c r="C35"/>
  <c r="E35"/>
  <c r="C33"/>
  <c r="E33"/>
  <c r="C31"/>
  <c r="E31"/>
  <c r="C29"/>
  <c r="E29"/>
  <c r="C27"/>
  <c r="E27"/>
  <c r="C25"/>
  <c r="E25"/>
  <c r="C23"/>
  <c r="E23"/>
  <c r="C21"/>
  <c r="E21"/>
  <c r="D18"/>
  <c r="D16"/>
  <c r="D14"/>
  <c r="D12"/>
  <c r="D10"/>
  <c r="D8"/>
  <c r="C37"/>
  <c r="E37"/>
  <c r="D37"/>
  <c r="D113" i="29"/>
  <c r="D114"/>
  <c r="D115"/>
  <c r="D116"/>
  <c r="D117"/>
  <c r="D118"/>
  <c r="D119"/>
  <c r="D120"/>
  <c r="D121"/>
  <c r="D122"/>
  <c r="D123"/>
  <c r="D124"/>
  <c r="H113"/>
  <c r="H114"/>
  <c r="H115"/>
  <c r="H116"/>
  <c r="H117"/>
  <c r="H118"/>
  <c r="H119"/>
  <c r="H120"/>
  <c r="H121"/>
  <c r="H122"/>
  <c r="H123"/>
  <c r="H124"/>
  <c r="G112"/>
  <c r="G113"/>
  <c r="G114"/>
  <c r="G115"/>
  <c r="G116"/>
  <c r="G117"/>
  <c r="G118"/>
  <c r="G119"/>
  <c r="G120"/>
  <c r="G121"/>
  <c r="G122"/>
  <c r="G123"/>
  <c r="G124"/>
  <c r="C112"/>
  <c r="B112"/>
  <c r="L5" i="20"/>
  <c r="L5" i="19"/>
  <c r="E1" i="28"/>
  <c r="B6"/>
  <c r="P103" i="1"/>
  <c r="U103"/>
  <c r="P102"/>
  <c r="U102"/>
  <c r="P101"/>
  <c r="U101"/>
  <c r="P100"/>
  <c r="U100"/>
  <c r="P99"/>
  <c r="U99"/>
  <c r="P98"/>
  <c r="U98"/>
  <c r="P97"/>
  <c r="U97"/>
  <c r="P96"/>
  <c r="U96"/>
  <c r="P95"/>
  <c r="U95"/>
  <c r="P94"/>
  <c r="U94"/>
  <c r="P93"/>
  <c r="U93"/>
  <c r="P92"/>
  <c r="U92"/>
  <c r="P90"/>
  <c r="U90"/>
  <c r="P89"/>
  <c r="U89"/>
  <c r="P88"/>
  <c r="U88"/>
  <c r="P86"/>
  <c r="U86"/>
  <c r="P85"/>
  <c r="U85"/>
  <c r="P83"/>
  <c r="U83"/>
  <c r="P82"/>
  <c r="U82"/>
  <c r="P80"/>
  <c r="U80"/>
  <c r="P79"/>
  <c r="U79"/>
  <c r="P77"/>
  <c r="U77"/>
  <c r="P75"/>
  <c r="U75"/>
  <c r="P73"/>
  <c r="U73"/>
  <c r="P72"/>
  <c r="U72"/>
  <c r="P71"/>
  <c r="U71"/>
  <c r="P69"/>
  <c r="U69"/>
  <c r="P67"/>
  <c r="U67"/>
  <c r="P66"/>
  <c r="U66"/>
  <c r="P65"/>
  <c r="U65"/>
  <c r="P64"/>
  <c r="U64"/>
  <c r="P63"/>
  <c r="U63"/>
  <c r="P61"/>
  <c r="U61"/>
  <c r="P59"/>
  <c r="U59"/>
  <c r="P58"/>
  <c r="U58"/>
  <c r="P57"/>
  <c r="U57"/>
  <c r="P56"/>
  <c r="U56"/>
  <c r="P55"/>
  <c r="U55"/>
  <c r="P54"/>
  <c r="U54"/>
  <c r="P53"/>
  <c r="U53"/>
  <c r="P52"/>
  <c r="U52"/>
  <c r="P51"/>
  <c r="U51"/>
  <c r="P50"/>
  <c r="U50"/>
  <c r="P49"/>
  <c r="U49"/>
  <c r="P48"/>
  <c r="U48"/>
  <c r="P47"/>
  <c r="U47"/>
  <c r="P46"/>
  <c r="U46"/>
  <c r="P45"/>
  <c r="U45"/>
  <c r="P44"/>
  <c r="U44"/>
  <c r="P43"/>
  <c r="U43"/>
  <c r="P42"/>
  <c r="U42"/>
  <c r="P41"/>
  <c r="U41"/>
  <c r="P40"/>
  <c r="U40"/>
  <c r="P39"/>
  <c r="U39"/>
  <c r="P38"/>
  <c r="U38"/>
  <c r="P35"/>
  <c r="U35"/>
  <c r="P33"/>
  <c r="U33"/>
  <c r="P32"/>
  <c r="U32"/>
  <c r="P31"/>
  <c r="U31"/>
  <c r="P30"/>
  <c r="U30"/>
  <c r="P29"/>
  <c r="U29"/>
  <c r="P28"/>
  <c r="U28"/>
  <c r="P27"/>
  <c r="U27"/>
  <c r="P26"/>
  <c r="U26"/>
  <c r="P25"/>
  <c r="U25"/>
  <c r="P24"/>
  <c r="U24"/>
  <c r="P23"/>
  <c r="U23"/>
  <c r="P22"/>
  <c r="U22"/>
  <c r="P21"/>
  <c r="U21"/>
  <c r="P20"/>
  <c r="U20"/>
  <c r="P19"/>
  <c r="U19"/>
  <c r="P18"/>
  <c r="U18"/>
  <c r="P17"/>
  <c r="U17"/>
  <c r="P16"/>
  <c r="U16"/>
  <c r="P15"/>
  <c r="U15"/>
  <c r="P14"/>
  <c r="U14"/>
  <c r="P13"/>
  <c r="U13"/>
  <c r="P12"/>
  <c r="U12"/>
  <c r="P11"/>
  <c r="U11"/>
  <c r="P10"/>
  <c r="U10"/>
  <c r="P9"/>
  <c r="U9"/>
  <c r="P8"/>
  <c r="U8"/>
  <c r="P7"/>
  <c r="U7"/>
  <c r="U5"/>
  <c r="L5" i="27"/>
  <c r="AJ105" i="1"/>
  <c r="U120"/>
  <c r="K28" i="20"/>
  <c r="L16"/>
  <c r="L17"/>
  <c r="L19"/>
  <c r="L22"/>
  <c r="L27"/>
  <c r="K19"/>
  <c r="K22"/>
  <c r="K27"/>
  <c r="AI103" i="1"/>
  <c r="AI102"/>
  <c r="AI101"/>
  <c r="AI100"/>
  <c r="AI99"/>
  <c r="AI98"/>
  <c r="AI97"/>
  <c r="AI96"/>
  <c r="AI95"/>
  <c r="AI94"/>
  <c r="AI93"/>
  <c r="AI92"/>
  <c r="AI90"/>
  <c r="AI89"/>
  <c r="AI88"/>
  <c r="AI86"/>
  <c r="AI85"/>
  <c r="AI83"/>
  <c r="AI82"/>
  <c r="AI80"/>
  <c r="AI79"/>
  <c r="AI77"/>
  <c r="AI75"/>
  <c r="AI73"/>
  <c r="AI72"/>
  <c r="AI71"/>
  <c r="AI69"/>
  <c r="AI64"/>
  <c r="AI65"/>
  <c r="AI66"/>
  <c r="AI67"/>
  <c r="AI63"/>
  <c r="AI61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5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7"/>
  <c r="AI5"/>
  <c r="I5" i="22"/>
  <c r="I6"/>
  <c r="I7"/>
  <c r="I8"/>
  <c r="I12" i="27"/>
  <c r="I13"/>
  <c r="I14"/>
  <c r="I15"/>
  <c r="I11"/>
  <c r="AB158" i="1"/>
  <c r="AB160"/>
  <c r="AG134"/>
  <c r="AH134"/>
  <c r="AF158"/>
  <c r="AG158"/>
  <c r="AH158"/>
  <c r="AF160"/>
  <c r="AG160"/>
  <c r="AH160"/>
  <c r="S148"/>
  <c r="E103"/>
  <c r="E102"/>
  <c r="E101"/>
  <c r="E100"/>
  <c r="E99"/>
  <c r="E98"/>
  <c r="E97"/>
  <c r="E96"/>
  <c r="E95"/>
  <c r="E94"/>
  <c r="E93"/>
  <c r="E92"/>
  <c r="E90"/>
  <c r="E89"/>
  <c r="E88"/>
  <c r="E86"/>
  <c r="E85"/>
  <c r="E83"/>
  <c r="E82"/>
  <c r="E80"/>
  <c r="E79"/>
  <c r="E77"/>
  <c r="E75"/>
  <c r="E73"/>
  <c r="E72"/>
  <c r="E71"/>
  <c r="E69"/>
  <c r="E67"/>
  <c r="E66"/>
  <c r="E65"/>
  <c r="E64"/>
  <c r="E63"/>
  <c r="E61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38"/>
  <c r="I10" i="27"/>
  <c r="J10"/>
  <c r="K10"/>
  <c r="E27" i="22"/>
  <c r="E29"/>
  <c r="E28"/>
  <c r="U126" i="1"/>
  <c r="U125"/>
  <c r="T126"/>
  <c r="T125"/>
  <c r="U109"/>
  <c r="K17" i="20"/>
  <c r="E47" i="22"/>
  <c r="U118" i="1"/>
  <c r="K26" i="20"/>
  <c r="E45" i="22"/>
  <c r="U117" i="1"/>
  <c r="K25" i="20"/>
  <c r="E43" i="22"/>
  <c r="U115" i="1"/>
  <c r="K23" i="20"/>
  <c r="C105" i="1"/>
  <c r="C37"/>
  <c r="B58"/>
  <c r="B59"/>
  <c r="B99"/>
  <c r="B100"/>
  <c r="B101"/>
  <c r="B102"/>
  <c r="B103"/>
  <c r="L1" i="28"/>
  <c r="C81" i="1"/>
  <c r="C84"/>
  <c r="C87"/>
  <c r="C91"/>
  <c r="C104"/>
  <c r="C78"/>
  <c r="C76"/>
  <c r="C74"/>
  <c r="C70"/>
  <c r="C68"/>
  <c r="C62"/>
  <c r="B86"/>
  <c r="B65"/>
  <c r="B66"/>
  <c r="B67"/>
  <c r="C60"/>
  <c r="C36"/>
  <c r="C34"/>
  <c r="C6"/>
  <c r="B5"/>
  <c r="J12" i="19"/>
  <c r="K12"/>
  <c r="J13"/>
  <c r="K13"/>
  <c r="J14"/>
  <c r="K14"/>
  <c r="J15"/>
  <c r="K15"/>
  <c r="J16"/>
  <c r="K16"/>
  <c r="K11"/>
  <c r="J11"/>
  <c r="D11"/>
  <c r="E11"/>
  <c r="F11"/>
  <c r="G11"/>
  <c r="H11"/>
  <c r="D12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C12"/>
  <c r="C13"/>
  <c r="C14"/>
  <c r="C15"/>
  <c r="C16"/>
  <c r="C11"/>
  <c r="J19"/>
  <c r="K19"/>
  <c r="J20"/>
  <c r="K20"/>
  <c r="J21"/>
  <c r="K21"/>
  <c r="J22"/>
  <c r="K22"/>
  <c r="J23"/>
  <c r="K23"/>
  <c r="K18"/>
  <c r="J18"/>
  <c r="F18"/>
  <c r="G18"/>
  <c r="H18"/>
  <c r="F19"/>
  <c r="G19"/>
  <c r="H19"/>
  <c r="F20"/>
  <c r="G20"/>
  <c r="H20"/>
  <c r="I20"/>
  <c r="F21"/>
  <c r="G21"/>
  <c r="H21"/>
  <c r="F22"/>
  <c r="G22"/>
  <c r="H22"/>
  <c r="I22"/>
  <c r="F23"/>
  <c r="G23"/>
  <c r="H23"/>
  <c r="D18"/>
  <c r="E18"/>
  <c r="D19"/>
  <c r="E19"/>
  <c r="D20"/>
  <c r="E20"/>
  <c r="D21"/>
  <c r="E21"/>
  <c r="D22"/>
  <c r="E22"/>
  <c r="D23"/>
  <c r="E23"/>
  <c r="C19"/>
  <c r="C20"/>
  <c r="C21"/>
  <c r="C22"/>
  <c r="C23"/>
  <c r="C18"/>
  <c r="D16" i="27"/>
  <c r="E16"/>
  <c r="F16"/>
  <c r="G16"/>
  <c r="H16"/>
  <c r="F5"/>
  <c r="N16"/>
  <c r="M16"/>
  <c r="L16"/>
  <c r="C16"/>
  <c r="J16"/>
  <c r="I16"/>
  <c r="J30" i="20"/>
  <c r="J33"/>
  <c r="J31"/>
  <c r="E31"/>
  <c r="F31"/>
  <c r="G31"/>
  <c r="H31"/>
  <c r="I31"/>
  <c r="D31"/>
  <c r="D34"/>
  <c r="E34"/>
  <c r="F34"/>
  <c r="G34"/>
  <c r="H34"/>
  <c r="I34"/>
  <c r="J34"/>
  <c r="E33"/>
  <c r="F33"/>
  <c r="G33"/>
  <c r="H33"/>
  <c r="I33"/>
  <c r="D33"/>
  <c r="E30"/>
  <c r="F30"/>
  <c r="H30"/>
  <c r="D30"/>
  <c r="F5"/>
  <c r="G5" i="19"/>
  <c r="S59" i="1"/>
  <c r="E34" i="22"/>
  <c r="E35"/>
  <c r="E36"/>
  <c r="E37"/>
  <c r="E38"/>
  <c r="L55" i="1"/>
  <c r="L56"/>
  <c r="L57"/>
  <c r="L58"/>
  <c r="L61"/>
  <c r="L63"/>
  <c r="L64"/>
  <c r="L65"/>
  <c r="L66"/>
  <c r="L67"/>
  <c r="L69"/>
  <c r="L71"/>
  <c r="L72"/>
  <c r="L73"/>
  <c r="L75"/>
  <c r="L77"/>
  <c r="L79"/>
  <c r="L80"/>
  <c r="L82"/>
  <c r="L83"/>
  <c r="L85"/>
  <c r="L86"/>
  <c r="L88"/>
  <c r="L89"/>
  <c r="L90"/>
  <c r="L92"/>
  <c r="L93"/>
  <c r="L94"/>
  <c r="L95"/>
  <c r="L96"/>
  <c r="L97"/>
  <c r="L98"/>
  <c r="L99"/>
  <c r="L100"/>
  <c r="L101"/>
  <c r="L102"/>
  <c r="L103"/>
  <c r="S8"/>
  <c r="S10"/>
  <c r="S12"/>
  <c r="Q13"/>
  <c r="R13"/>
  <c r="T13"/>
  <c r="S14"/>
  <c r="S16"/>
  <c r="S18"/>
  <c r="S20"/>
  <c r="Q21"/>
  <c r="R21"/>
  <c r="T21"/>
  <c r="S22"/>
  <c r="S24"/>
  <c r="S26"/>
  <c r="S30"/>
  <c r="S31"/>
  <c r="S32"/>
  <c r="P36"/>
  <c r="S45"/>
  <c r="Q48"/>
  <c r="R48"/>
  <c r="T48"/>
  <c r="S49"/>
  <c r="S53"/>
  <c r="S55"/>
  <c r="S57"/>
  <c r="P62"/>
  <c r="S71"/>
  <c r="S72"/>
  <c r="P76"/>
  <c r="P78"/>
  <c r="L35"/>
  <c r="L38"/>
  <c r="L39"/>
  <c r="L40"/>
  <c r="L41"/>
  <c r="L42"/>
  <c r="L43"/>
  <c r="L44"/>
  <c r="L45"/>
  <c r="L46"/>
  <c r="L47"/>
  <c r="L48"/>
  <c r="L49"/>
  <c r="L50"/>
  <c r="L51"/>
  <c r="L52"/>
  <c r="L53"/>
  <c r="L54"/>
  <c r="L5"/>
  <c r="S90"/>
  <c r="S96"/>
  <c r="S98"/>
  <c r="S100"/>
  <c r="S102"/>
  <c r="S146"/>
  <c r="I11" i="19"/>
  <c r="D17"/>
  <c r="D24"/>
  <c r="E17"/>
  <c r="E24"/>
  <c r="F17"/>
  <c r="F24"/>
  <c r="G17"/>
  <c r="G24"/>
  <c r="H17"/>
  <c r="H24"/>
  <c r="J17"/>
  <c r="J24"/>
  <c r="K17"/>
  <c r="K24"/>
  <c r="L17"/>
  <c r="M17"/>
  <c r="N17"/>
  <c r="C17"/>
  <c r="C24"/>
  <c r="N24"/>
  <c r="M24"/>
  <c r="L24"/>
  <c r="Q85" i="1"/>
  <c r="R85"/>
  <c r="T85"/>
  <c r="Q55"/>
  <c r="R55"/>
  <c r="Q51"/>
  <c r="R51"/>
  <c r="T51"/>
  <c r="Q39"/>
  <c r="R39"/>
  <c r="T39"/>
  <c r="Q32"/>
  <c r="R32"/>
  <c r="T32"/>
  <c r="Q24"/>
  <c r="R24"/>
  <c r="T24"/>
  <c r="Q20"/>
  <c r="R20"/>
  <c r="T20"/>
  <c r="Q16"/>
  <c r="R16"/>
  <c r="T16"/>
  <c r="Q12"/>
  <c r="R12"/>
  <c r="T12"/>
  <c r="Q8"/>
  <c r="R8"/>
  <c r="T8"/>
  <c r="Q28"/>
  <c r="R28"/>
  <c r="T28"/>
  <c r="AK105"/>
  <c r="T120"/>
  <c r="L28" i="20"/>
  <c r="L34"/>
  <c r="K34"/>
  <c r="L33"/>
  <c r="K33"/>
  <c r="E39" i="22"/>
  <c r="T113" i="1"/>
  <c r="L21" i="20"/>
  <c r="E30" i="22"/>
  <c r="T124" i="1"/>
  <c r="S63"/>
  <c r="Q40"/>
  <c r="R40"/>
  <c r="T40"/>
  <c r="S65"/>
  <c r="S66"/>
  <c r="S67"/>
  <c r="P6"/>
  <c r="S79"/>
  <c r="P70"/>
  <c r="S41"/>
  <c r="S39"/>
  <c r="I18" i="19"/>
  <c r="S69" i="1"/>
  <c r="S73"/>
  <c r="S86"/>
  <c r="S88"/>
  <c r="S89"/>
  <c r="S99"/>
  <c r="S101"/>
  <c r="S103"/>
  <c r="T55"/>
  <c r="S33"/>
  <c r="S35"/>
  <c r="S54"/>
  <c r="S56"/>
  <c r="S58"/>
  <c r="T115"/>
  <c r="L23" i="20"/>
  <c r="S28" i="1"/>
  <c r="S27"/>
  <c r="AI134"/>
  <c r="E25" i="22"/>
  <c r="U108" i="1"/>
  <c r="K16" i="20"/>
  <c r="S85" i="1"/>
  <c r="S82"/>
  <c r="S80"/>
  <c r="S77"/>
  <c r="S75"/>
  <c r="S52"/>
  <c r="S51"/>
  <c r="S50"/>
  <c r="S48"/>
  <c r="S47"/>
  <c r="S46"/>
  <c r="S44"/>
  <c r="S43"/>
  <c r="S42"/>
  <c r="S40"/>
  <c r="S38"/>
  <c r="S29"/>
  <c r="S25"/>
  <c r="S23"/>
  <c r="S21"/>
  <c r="S19"/>
  <c r="S17"/>
  <c r="S15"/>
  <c r="S13"/>
  <c r="S11"/>
  <c r="S9"/>
  <c r="S7"/>
  <c r="S83"/>
  <c r="S95"/>
  <c r="S97"/>
  <c r="S92"/>
  <c r="S93"/>
  <c r="S94"/>
  <c r="S64"/>
  <c r="S61"/>
  <c r="P81"/>
  <c r="H32" i="22"/>
  <c r="C32"/>
  <c r="E32"/>
  <c r="U112" i="1"/>
  <c r="K20" i="20"/>
  <c r="U70" i="1"/>
  <c r="T117"/>
  <c r="L25" i="20"/>
  <c r="I15" i="19"/>
  <c r="P87" i="1"/>
  <c r="P74"/>
  <c r="P68"/>
  <c r="U76"/>
  <c r="T118"/>
  <c r="L26" i="20"/>
  <c r="U124" i="1"/>
  <c r="P91"/>
  <c r="P84"/>
  <c r="P34"/>
  <c r="P37"/>
  <c r="P104"/>
  <c r="P60"/>
  <c r="Q45"/>
  <c r="Q41"/>
  <c r="R41"/>
  <c r="T41"/>
  <c r="Q43"/>
  <c r="Q47"/>
  <c r="Q79"/>
  <c r="R79"/>
  <c r="T79"/>
  <c r="S81"/>
  <c r="Q89"/>
  <c r="Q66"/>
  <c r="Q64"/>
  <c r="Q61"/>
  <c r="R61"/>
  <c r="T61"/>
  <c r="Q57"/>
  <c r="Q67"/>
  <c r="Q65"/>
  <c r="Q63"/>
  <c r="R63"/>
  <c r="T63"/>
  <c r="Q58"/>
  <c r="Q26"/>
  <c r="Q22"/>
  <c r="Q10"/>
  <c r="Q56"/>
  <c r="B6"/>
  <c r="Q86"/>
  <c r="Q73"/>
  <c r="Q71"/>
  <c r="R71"/>
  <c r="T71"/>
  <c r="Q53"/>
  <c r="R53"/>
  <c r="T53"/>
  <c r="Q49"/>
  <c r="R49"/>
  <c r="T49"/>
  <c r="Q18"/>
  <c r="Q14"/>
  <c r="Q82"/>
  <c r="R82"/>
  <c r="T82"/>
  <c r="Q75"/>
  <c r="R75"/>
  <c r="T75"/>
  <c r="Q72"/>
  <c r="Q69"/>
  <c r="R69"/>
  <c r="T69"/>
  <c r="Q35"/>
  <c r="R35"/>
  <c r="T35"/>
  <c r="Q30"/>
  <c r="R30"/>
  <c r="T30"/>
  <c r="Q29"/>
  <c r="R29"/>
  <c r="T29"/>
  <c r="Q88"/>
  <c r="R88"/>
  <c r="T88"/>
  <c r="S5"/>
  <c r="Q5"/>
  <c r="R5"/>
  <c r="T5"/>
  <c r="Q90"/>
  <c r="R90"/>
  <c r="T90"/>
  <c r="Q77"/>
  <c r="R77"/>
  <c r="T77"/>
  <c r="Q50"/>
  <c r="R50"/>
  <c r="T50"/>
  <c r="Q42"/>
  <c r="R42"/>
  <c r="T42"/>
  <c r="Q31"/>
  <c r="R31"/>
  <c r="T31"/>
  <c r="Q23"/>
  <c r="R23"/>
  <c r="T23"/>
  <c r="Q15"/>
  <c r="R15"/>
  <c r="T15"/>
  <c r="Q7"/>
  <c r="R7"/>
  <c r="T7"/>
  <c r="Q83"/>
  <c r="R83"/>
  <c r="T83"/>
  <c r="Q54"/>
  <c r="R54"/>
  <c r="T54"/>
  <c r="Q46"/>
  <c r="R46"/>
  <c r="T46"/>
  <c r="Q38"/>
  <c r="R38"/>
  <c r="T38"/>
  <c r="Q27"/>
  <c r="R27"/>
  <c r="T27"/>
  <c r="Q19"/>
  <c r="R19"/>
  <c r="T19"/>
  <c r="Q11"/>
  <c r="R11"/>
  <c r="T11"/>
  <c r="Q103"/>
  <c r="R103"/>
  <c r="T103"/>
  <c r="Q102"/>
  <c r="R102"/>
  <c r="T102"/>
  <c r="Q101"/>
  <c r="R101"/>
  <c r="T101"/>
  <c r="Q100"/>
  <c r="R100"/>
  <c r="T100"/>
  <c r="Q99"/>
  <c r="R99"/>
  <c r="T99"/>
  <c r="Q98"/>
  <c r="R98"/>
  <c r="T98"/>
  <c r="Q97"/>
  <c r="R97"/>
  <c r="T97"/>
  <c r="Q96"/>
  <c r="R96"/>
  <c r="T96"/>
  <c r="Q95"/>
  <c r="R95"/>
  <c r="T95"/>
  <c r="Q94"/>
  <c r="R94"/>
  <c r="T94"/>
  <c r="Q93"/>
  <c r="R93"/>
  <c r="T93"/>
  <c r="Q92"/>
  <c r="R92"/>
  <c r="T92"/>
  <c r="Q80"/>
  <c r="R80"/>
  <c r="T80"/>
  <c r="Q52"/>
  <c r="R52"/>
  <c r="T52"/>
  <c r="Q44"/>
  <c r="R44"/>
  <c r="T44"/>
  <c r="Q33"/>
  <c r="R33"/>
  <c r="T33"/>
  <c r="Q25"/>
  <c r="R25"/>
  <c r="T25"/>
  <c r="Q17"/>
  <c r="R17"/>
  <c r="T17"/>
  <c r="Q9"/>
  <c r="R9"/>
  <c r="T9"/>
  <c r="Q59"/>
  <c r="R59"/>
  <c r="T59"/>
  <c r="I23" i="19"/>
  <c r="I21"/>
  <c r="I19"/>
  <c r="I16"/>
  <c r="I14"/>
  <c r="I12"/>
  <c r="I13"/>
  <c r="D35" i="20"/>
  <c r="C25" i="19"/>
  <c r="C26"/>
  <c r="I35" i="20"/>
  <c r="H25" i="19"/>
  <c r="H26"/>
  <c r="G35" i="20"/>
  <c r="F25" i="19"/>
  <c r="F26"/>
  <c r="E35" i="20"/>
  <c r="D25" i="19"/>
  <c r="D26"/>
  <c r="J35" i="20"/>
  <c r="I25" i="19"/>
  <c r="K16" i="27"/>
  <c r="H35" i="20"/>
  <c r="G25" i="19"/>
  <c r="G26"/>
  <c r="F35" i="20"/>
  <c r="E25" i="19"/>
  <c r="E26"/>
  <c r="I5" i="30"/>
  <c r="B5"/>
  <c r="K32" i="20"/>
  <c r="L32"/>
  <c r="U113" i="1"/>
  <c r="K21" i="20"/>
  <c r="R65" i="1"/>
  <c r="T65"/>
  <c r="R66"/>
  <c r="T66"/>
  <c r="R72"/>
  <c r="T72"/>
  <c r="R67"/>
  <c r="T67"/>
  <c r="R73"/>
  <c r="T73"/>
  <c r="R86"/>
  <c r="T86"/>
  <c r="R89"/>
  <c r="T89"/>
  <c r="R58"/>
  <c r="R56"/>
  <c r="T56"/>
  <c r="R57"/>
  <c r="T57"/>
  <c r="R47"/>
  <c r="T47"/>
  <c r="R45"/>
  <c r="T45"/>
  <c r="R43"/>
  <c r="T43"/>
  <c r="T112"/>
  <c r="L20" i="20"/>
  <c r="R26" i="1"/>
  <c r="T26"/>
  <c r="R22"/>
  <c r="T22"/>
  <c r="R18"/>
  <c r="T18"/>
  <c r="R14"/>
  <c r="T14"/>
  <c r="R10"/>
  <c r="T10"/>
  <c r="R64"/>
  <c r="T64"/>
  <c r="U36"/>
  <c r="S60"/>
  <c r="Q60"/>
  <c r="U60"/>
  <c r="I17" i="19"/>
  <c r="I24"/>
  <c r="I26"/>
  <c r="U81" i="1"/>
  <c r="U62"/>
  <c r="U68"/>
  <c r="U84"/>
  <c r="U74"/>
  <c r="U6"/>
  <c r="U91"/>
  <c r="U87"/>
  <c r="U78"/>
  <c r="P105"/>
  <c r="P106"/>
  <c r="U34"/>
  <c r="B7"/>
  <c r="R6"/>
  <c r="S6"/>
  <c r="U104"/>
  <c r="S70"/>
  <c r="S76"/>
  <c r="R74"/>
  <c r="S78"/>
  <c r="S68"/>
  <c r="R62"/>
  <c r="S87"/>
  <c r="S91"/>
  <c r="T62"/>
  <c r="S36"/>
  <c r="T76"/>
  <c r="R76"/>
  <c r="S84"/>
  <c r="T87"/>
  <c r="S34"/>
  <c r="S74"/>
  <c r="S104"/>
  <c r="S62"/>
  <c r="C5" i="30"/>
  <c r="E5"/>
  <c r="F5"/>
  <c r="G5"/>
  <c r="H5"/>
  <c r="D5"/>
  <c r="R68" i="1"/>
  <c r="R87"/>
  <c r="T58"/>
  <c r="R60"/>
  <c r="T60"/>
  <c r="U37"/>
  <c r="K11" i="20"/>
  <c r="B8" i="1"/>
  <c r="B9"/>
  <c r="T6"/>
  <c r="S105"/>
  <c r="S106"/>
  <c r="U105"/>
  <c r="K12" i="20"/>
  <c r="S37" i="1"/>
  <c r="R78"/>
  <c r="R34"/>
  <c r="R81"/>
  <c r="T70"/>
  <c r="R36"/>
  <c r="T84"/>
  <c r="T68"/>
  <c r="T91"/>
  <c r="T104"/>
  <c r="R91"/>
  <c r="R104"/>
  <c r="T78"/>
  <c r="T34"/>
  <c r="T81"/>
  <c r="R70"/>
  <c r="T36"/>
  <c r="R84"/>
  <c r="T74"/>
  <c r="U106"/>
  <c r="B10"/>
  <c r="B11"/>
  <c r="T37"/>
  <c r="L11" i="20"/>
  <c r="R37" i="1"/>
  <c r="T105"/>
  <c r="L12" i="20"/>
  <c r="R105" i="1"/>
  <c r="R106"/>
  <c r="U110"/>
  <c r="K18" i="20"/>
  <c r="U107" i="1"/>
  <c r="K15" i="20"/>
  <c r="K13"/>
  <c r="T106" i="1"/>
  <c r="B12"/>
  <c r="T107"/>
  <c r="L15" i="20"/>
  <c r="B13" i="1"/>
  <c r="B14"/>
  <c r="T110"/>
  <c r="L18" i="20"/>
  <c r="L13"/>
  <c r="B15" i="1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E41" i="22"/>
  <c r="B44" i="1"/>
  <c r="T116"/>
  <c r="L24" i="20"/>
  <c r="U116" i="1"/>
  <c r="K24" i="20"/>
  <c r="K29"/>
  <c r="K30"/>
  <c r="F5" i="31"/>
  <c r="G5"/>
  <c r="L29" i="20"/>
  <c r="L30"/>
  <c r="L35"/>
  <c r="B45" i="1"/>
  <c r="T121"/>
  <c r="U121"/>
  <c r="H5" i="31"/>
  <c r="I5"/>
  <c r="K35" i="20"/>
  <c r="J25" i="19"/>
  <c r="J26"/>
  <c r="K25"/>
  <c r="K26"/>
  <c r="B46" i="1"/>
  <c r="U122"/>
  <c r="T122"/>
  <c r="B47"/>
  <c r="T127"/>
  <c r="U127"/>
  <c r="B48"/>
  <c r="B49"/>
  <c r="B50"/>
  <c r="B51"/>
  <c r="B52"/>
  <c r="B53"/>
  <c r="B61"/>
  <c r="B62"/>
  <c r="B74"/>
  <c r="B54"/>
  <c r="B55"/>
  <c r="B56"/>
  <c r="B68"/>
  <c r="B57"/>
  <c r="B60"/>
  <c r="B63"/>
  <c r="B64"/>
  <c r="B71"/>
  <c r="B72"/>
  <c r="B69"/>
  <c r="B70"/>
  <c r="B73"/>
  <c r="B75"/>
  <c r="B76"/>
  <c r="B77"/>
  <c r="B78"/>
  <c r="B79"/>
  <c r="B80"/>
  <c r="B81"/>
  <c r="B82"/>
  <c r="B83"/>
  <c r="B84"/>
  <c r="B85"/>
  <c r="B87"/>
  <c r="B88"/>
  <c r="B89"/>
  <c r="B90"/>
  <c r="B91"/>
  <c r="B92"/>
  <c r="B93"/>
  <c r="B94"/>
  <c r="B95"/>
  <c r="B96"/>
  <c r="B97"/>
  <c r="B98"/>
  <c r="B104"/>
  <c r="B105"/>
  <c r="B106"/>
  <c r="U107" i="28"/>
  <c r="U106"/>
  <c r="U108"/>
  <c r="U111"/>
  <c r="U109"/>
  <c r="U110"/>
  <c r="U104"/>
  <c r="U105"/>
  <c r="U29"/>
  <c r="Q29"/>
  <c r="U45"/>
  <c r="U78"/>
  <c r="U37"/>
  <c r="U77"/>
  <c r="U25"/>
  <c r="U41"/>
  <c r="U83"/>
  <c r="U28"/>
  <c r="U73"/>
  <c r="U26"/>
  <c r="U89"/>
  <c r="U92"/>
  <c r="U34"/>
  <c r="U46"/>
  <c r="U52"/>
  <c r="U40"/>
  <c r="U5"/>
  <c r="U12"/>
  <c r="U57"/>
  <c r="U86"/>
  <c r="U101"/>
  <c r="U82"/>
  <c r="U50"/>
  <c r="U71"/>
  <c r="U96"/>
  <c r="U69"/>
  <c r="U30"/>
  <c r="U95"/>
  <c r="U20"/>
  <c r="U27"/>
  <c r="U64"/>
  <c r="U58"/>
  <c r="U8"/>
  <c r="U90"/>
  <c r="U72"/>
  <c r="U54"/>
  <c r="U63"/>
  <c r="U19"/>
  <c r="U7"/>
  <c r="U102"/>
  <c r="U9"/>
  <c r="U87"/>
  <c r="U18"/>
  <c r="U11"/>
  <c r="U93"/>
  <c r="U21"/>
  <c r="U65"/>
  <c r="U35"/>
  <c r="U15"/>
  <c r="U53"/>
  <c r="U66"/>
  <c r="U49"/>
  <c r="U24"/>
  <c r="U55"/>
  <c r="U61"/>
  <c r="U75"/>
  <c r="U103"/>
  <c r="U91"/>
  <c r="U32"/>
  <c r="U10"/>
  <c r="U16"/>
  <c r="U44"/>
  <c r="U39"/>
  <c r="U98"/>
  <c r="U62"/>
  <c r="U88"/>
  <c r="U13"/>
  <c r="U85"/>
  <c r="U36"/>
  <c r="U51"/>
  <c r="U23"/>
  <c r="U74"/>
  <c r="U60"/>
  <c r="U42"/>
  <c r="U94"/>
  <c r="U100"/>
  <c r="U81"/>
  <c r="U70"/>
  <c r="U31"/>
  <c r="U6"/>
  <c r="Q37"/>
  <c r="U67"/>
  <c r="U17"/>
  <c r="U38"/>
  <c r="U79"/>
  <c r="U84"/>
  <c r="U97"/>
  <c r="U56"/>
  <c r="U47"/>
  <c r="U59"/>
  <c r="U22"/>
  <c r="U43"/>
  <c r="U76"/>
  <c r="U99"/>
  <c r="U14"/>
  <c r="U48"/>
  <c r="U68"/>
  <c r="U80"/>
  <c r="U33"/>
  <c r="Q80"/>
  <c r="K80"/>
  <c r="M80"/>
  <c r="O80"/>
  <c r="N80"/>
  <c r="I80"/>
  <c r="J80"/>
  <c r="G80"/>
  <c r="F80"/>
  <c r="D80"/>
  <c r="H80"/>
  <c r="E80"/>
  <c r="A80"/>
  <c r="X80"/>
  <c r="Q99"/>
  <c r="K99"/>
  <c r="M99"/>
  <c r="O99"/>
  <c r="J99"/>
  <c r="N99"/>
  <c r="I99"/>
  <c r="H99"/>
  <c r="E99"/>
  <c r="A99"/>
  <c r="X99"/>
  <c r="G99"/>
  <c r="F99"/>
  <c r="D99"/>
  <c r="N59"/>
  <c r="Q59"/>
  <c r="K59"/>
  <c r="M59"/>
  <c r="O59"/>
  <c r="J59"/>
  <c r="I59"/>
  <c r="H59"/>
  <c r="E59"/>
  <c r="A59"/>
  <c r="X59"/>
  <c r="G59"/>
  <c r="F59"/>
  <c r="D59"/>
  <c r="N33"/>
  <c r="K33"/>
  <c r="M33"/>
  <c r="O33"/>
  <c r="J33"/>
  <c r="I33"/>
  <c r="H33"/>
  <c r="G33"/>
  <c r="E33"/>
  <c r="A33"/>
  <c r="X33"/>
  <c r="F33"/>
  <c r="D33"/>
  <c r="Q68"/>
  <c r="K68"/>
  <c r="M68"/>
  <c r="O68"/>
  <c r="N68"/>
  <c r="I68"/>
  <c r="J68"/>
  <c r="G68"/>
  <c r="F68"/>
  <c r="D68"/>
  <c r="H68"/>
  <c r="E68"/>
  <c r="A68"/>
  <c r="X68"/>
  <c r="Q76"/>
  <c r="K76"/>
  <c r="M76"/>
  <c r="O76"/>
  <c r="N76"/>
  <c r="I76"/>
  <c r="J76"/>
  <c r="G76"/>
  <c r="F76"/>
  <c r="D76"/>
  <c r="H76"/>
  <c r="E76"/>
  <c r="A76"/>
  <c r="X76"/>
  <c r="K22"/>
  <c r="M22"/>
  <c r="O22"/>
  <c r="N22"/>
  <c r="I22"/>
  <c r="H22"/>
  <c r="J22"/>
  <c r="G22"/>
  <c r="F22"/>
  <c r="D22"/>
  <c r="E22"/>
  <c r="A22"/>
  <c r="X22"/>
  <c r="N47"/>
  <c r="Q47"/>
  <c r="K47"/>
  <c r="M47"/>
  <c r="O47"/>
  <c r="J47"/>
  <c r="I47"/>
  <c r="H47"/>
  <c r="E47"/>
  <c r="A47"/>
  <c r="X47"/>
  <c r="G47"/>
  <c r="F47"/>
  <c r="D47"/>
  <c r="Q97"/>
  <c r="K97"/>
  <c r="M97"/>
  <c r="O97"/>
  <c r="J97"/>
  <c r="N97"/>
  <c r="I97"/>
  <c r="H97"/>
  <c r="G97"/>
  <c r="E97"/>
  <c r="A97"/>
  <c r="X97"/>
  <c r="F97"/>
  <c r="D97"/>
  <c r="N79"/>
  <c r="Q79"/>
  <c r="K79"/>
  <c r="O79"/>
  <c r="J79"/>
  <c r="M79"/>
  <c r="I79"/>
  <c r="H79"/>
  <c r="E79"/>
  <c r="A79"/>
  <c r="X79"/>
  <c r="G79"/>
  <c r="F79"/>
  <c r="D79"/>
  <c r="I17"/>
  <c r="G17"/>
  <c r="F17"/>
  <c r="N31"/>
  <c r="K31"/>
  <c r="M31"/>
  <c r="O31"/>
  <c r="J31"/>
  <c r="I31"/>
  <c r="H31"/>
  <c r="E31"/>
  <c r="A31"/>
  <c r="X31"/>
  <c r="G31"/>
  <c r="F31"/>
  <c r="D31"/>
  <c r="N81"/>
  <c r="Q81"/>
  <c r="M81"/>
  <c r="J81"/>
  <c r="K81"/>
  <c r="O81"/>
  <c r="I81"/>
  <c r="H81"/>
  <c r="G81"/>
  <c r="E81"/>
  <c r="A81"/>
  <c r="X81"/>
  <c r="F81"/>
  <c r="D81"/>
  <c r="Q94"/>
  <c r="N94"/>
  <c r="I94"/>
  <c r="K94"/>
  <c r="M94"/>
  <c r="O94"/>
  <c r="J94"/>
  <c r="G94"/>
  <c r="H94"/>
  <c r="F94"/>
  <c r="D94"/>
  <c r="E94"/>
  <c r="A94"/>
  <c r="X94"/>
  <c r="Q60"/>
  <c r="K60"/>
  <c r="M60"/>
  <c r="O60"/>
  <c r="N60"/>
  <c r="I60"/>
  <c r="J60"/>
  <c r="G60"/>
  <c r="F60"/>
  <c r="D60"/>
  <c r="H60"/>
  <c r="E60"/>
  <c r="A60"/>
  <c r="X60"/>
  <c r="N23"/>
  <c r="K23"/>
  <c r="M23"/>
  <c r="O23"/>
  <c r="J23"/>
  <c r="I23"/>
  <c r="H23"/>
  <c r="E23"/>
  <c r="A23"/>
  <c r="X23"/>
  <c r="G23"/>
  <c r="F23"/>
  <c r="D23"/>
  <c r="K36"/>
  <c r="M36"/>
  <c r="I36"/>
  <c r="J36"/>
  <c r="G36"/>
  <c r="F36"/>
  <c r="D36"/>
  <c r="H36"/>
  <c r="E36"/>
  <c r="A36"/>
  <c r="X36"/>
  <c r="N36"/>
  <c r="O36"/>
  <c r="Q62"/>
  <c r="K62"/>
  <c r="M62"/>
  <c r="O62"/>
  <c r="N62"/>
  <c r="I62"/>
  <c r="J62"/>
  <c r="G62"/>
  <c r="H62"/>
  <c r="F62"/>
  <c r="D62"/>
  <c r="E62"/>
  <c r="A62"/>
  <c r="X62"/>
  <c r="N39"/>
  <c r="K39"/>
  <c r="M39"/>
  <c r="O39"/>
  <c r="J39"/>
  <c r="I39"/>
  <c r="H39"/>
  <c r="E39"/>
  <c r="A39"/>
  <c r="X39"/>
  <c r="G39"/>
  <c r="F39"/>
  <c r="D39"/>
  <c r="G16"/>
  <c r="F16"/>
  <c r="K32"/>
  <c r="M32"/>
  <c r="O32"/>
  <c r="N32"/>
  <c r="I32"/>
  <c r="J32"/>
  <c r="G32"/>
  <c r="F32"/>
  <c r="D32"/>
  <c r="H32"/>
  <c r="E32"/>
  <c r="A32"/>
  <c r="X32"/>
  <c r="Q103"/>
  <c r="K103"/>
  <c r="M103"/>
  <c r="O103"/>
  <c r="J103"/>
  <c r="N103"/>
  <c r="I103"/>
  <c r="H103"/>
  <c r="E103"/>
  <c r="A103"/>
  <c r="X103"/>
  <c r="G103"/>
  <c r="F103"/>
  <c r="D103"/>
  <c r="N61"/>
  <c r="Q61"/>
  <c r="K61"/>
  <c r="M61"/>
  <c r="O61"/>
  <c r="J61"/>
  <c r="I61"/>
  <c r="H61"/>
  <c r="G61"/>
  <c r="E61"/>
  <c r="A61"/>
  <c r="X61"/>
  <c r="F61"/>
  <c r="D61"/>
  <c r="K24"/>
  <c r="M24"/>
  <c r="O24"/>
  <c r="N24"/>
  <c r="I24"/>
  <c r="J24"/>
  <c r="G24"/>
  <c r="F24"/>
  <c r="D24"/>
  <c r="H24"/>
  <c r="E24"/>
  <c r="A24"/>
  <c r="X24"/>
  <c r="Q66"/>
  <c r="K66"/>
  <c r="M66"/>
  <c r="O66"/>
  <c r="N66"/>
  <c r="I66"/>
  <c r="J66"/>
  <c r="G66"/>
  <c r="H66"/>
  <c r="F66"/>
  <c r="D66"/>
  <c r="E66"/>
  <c r="A66"/>
  <c r="X66"/>
  <c r="G15"/>
  <c r="F15"/>
  <c r="N65"/>
  <c r="Q65"/>
  <c r="K65"/>
  <c r="M65"/>
  <c r="O65"/>
  <c r="J65"/>
  <c r="I65"/>
  <c r="H65"/>
  <c r="G65"/>
  <c r="E65"/>
  <c r="A65"/>
  <c r="X65"/>
  <c r="F65"/>
  <c r="D65"/>
  <c r="Q93"/>
  <c r="M93"/>
  <c r="O93"/>
  <c r="J93"/>
  <c r="K93"/>
  <c r="N93"/>
  <c r="I93"/>
  <c r="H93"/>
  <c r="G93"/>
  <c r="E93"/>
  <c r="A93"/>
  <c r="X93"/>
  <c r="F93"/>
  <c r="D93"/>
  <c r="I18"/>
  <c r="G18"/>
  <c r="F18"/>
  <c r="N63"/>
  <c r="Q63"/>
  <c r="K63"/>
  <c r="M63"/>
  <c r="O63"/>
  <c r="J63"/>
  <c r="I63"/>
  <c r="H63"/>
  <c r="E63"/>
  <c r="A63"/>
  <c r="X63"/>
  <c r="G63"/>
  <c r="F63"/>
  <c r="D63"/>
  <c r="Q72"/>
  <c r="K72"/>
  <c r="M72"/>
  <c r="O72"/>
  <c r="N72"/>
  <c r="I72"/>
  <c r="J72"/>
  <c r="G72"/>
  <c r="F72"/>
  <c r="D72"/>
  <c r="H72"/>
  <c r="E72"/>
  <c r="A72"/>
  <c r="X72"/>
  <c r="Q64"/>
  <c r="K64"/>
  <c r="M64"/>
  <c r="O64"/>
  <c r="N64"/>
  <c r="I64"/>
  <c r="J64"/>
  <c r="G64"/>
  <c r="F64"/>
  <c r="D64"/>
  <c r="H64"/>
  <c r="E64"/>
  <c r="A64"/>
  <c r="X64"/>
  <c r="I20"/>
  <c r="G20"/>
  <c r="F20"/>
  <c r="E20"/>
  <c r="K30"/>
  <c r="M30"/>
  <c r="O30"/>
  <c r="N30"/>
  <c r="I30"/>
  <c r="J30"/>
  <c r="G30"/>
  <c r="H30"/>
  <c r="F30"/>
  <c r="D30"/>
  <c r="E30"/>
  <c r="A30"/>
  <c r="X30"/>
  <c r="Q96"/>
  <c r="N96"/>
  <c r="I96"/>
  <c r="K96"/>
  <c r="M96"/>
  <c r="O96"/>
  <c r="J96"/>
  <c r="G96"/>
  <c r="F96"/>
  <c r="D96"/>
  <c r="H96"/>
  <c r="E96"/>
  <c r="A96"/>
  <c r="X96"/>
  <c r="Q50"/>
  <c r="K50"/>
  <c r="M50"/>
  <c r="O50"/>
  <c r="N50"/>
  <c r="I50"/>
  <c r="J50"/>
  <c r="G50"/>
  <c r="H50"/>
  <c r="F50"/>
  <c r="D50"/>
  <c r="E50"/>
  <c r="A50"/>
  <c r="X50"/>
  <c r="Q101"/>
  <c r="K101"/>
  <c r="M101"/>
  <c r="O101"/>
  <c r="J101"/>
  <c r="N101"/>
  <c r="I101"/>
  <c r="H101"/>
  <c r="G101"/>
  <c r="E101"/>
  <c r="A101"/>
  <c r="X101"/>
  <c r="F101"/>
  <c r="D101"/>
  <c r="N57"/>
  <c r="Q57"/>
  <c r="K57"/>
  <c r="M57"/>
  <c r="O57"/>
  <c r="J57"/>
  <c r="I57"/>
  <c r="H57"/>
  <c r="G57"/>
  <c r="E57"/>
  <c r="A57"/>
  <c r="X57"/>
  <c r="F57"/>
  <c r="D57"/>
  <c r="Q52"/>
  <c r="K52"/>
  <c r="M52"/>
  <c r="O52"/>
  <c r="N52"/>
  <c r="I52"/>
  <c r="J52"/>
  <c r="G52"/>
  <c r="F52"/>
  <c r="D52"/>
  <c r="H52"/>
  <c r="E52"/>
  <c r="A52"/>
  <c r="X52"/>
  <c r="K34"/>
  <c r="M34"/>
  <c r="O34"/>
  <c r="N34"/>
  <c r="I34"/>
  <c r="J34"/>
  <c r="G34"/>
  <c r="H34"/>
  <c r="F34"/>
  <c r="D34"/>
  <c r="E34"/>
  <c r="A34"/>
  <c r="X34"/>
  <c r="N89"/>
  <c r="Q89"/>
  <c r="M89"/>
  <c r="J89"/>
  <c r="K89"/>
  <c r="O89"/>
  <c r="I89"/>
  <c r="H89"/>
  <c r="G89"/>
  <c r="E89"/>
  <c r="A89"/>
  <c r="X89"/>
  <c r="F89"/>
  <c r="D89"/>
  <c r="N73"/>
  <c r="Q73"/>
  <c r="K73"/>
  <c r="M73"/>
  <c r="J73"/>
  <c r="O73"/>
  <c r="I73"/>
  <c r="H73"/>
  <c r="G73"/>
  <c r="E73"/>
  <c r="A73"/>
  <c r="X73"/>
  <c r="F73"/>
  <c r="D73"/>
  <c r="N83"/>
  <c r="Q83"/>
  <c r="K83"/>
  <c r="O83"/>
  <c r="J83"/>
  <c r="M83"/>
  <c r="I83"/>
  <c r="H83"/>
  <c r="E83"/>
  <c r="A83"/>
  <c r="X83"/>
  <c r="G83"/>
  <c r="F83"/>
  <c r="D83"/>
  <c r="N25"/>
  <c r="K25"/>
  <c r="M25"/>
  <c r="O25"/>
  <c r="J25"/>
  <c r="I25"/>
  <c r="H25"/>
  <c r="G25"/>
  <c r="E25"/>
  <c r="A25"/>
  <c r="X25"/>
  <c r="F25"/>
  <c r="D25"/>
  <c r="N77"/>
  <c r="Q77"/>
  <c r="M77"/>
  <c r="J77"/>
  <c r="K77"/>
  <c r="O77"/>
  <c r="I77"/>
  <c r="H77"/>
  <c r="G77"/>
  <c r="E77"/>
  <c r="A77"/>
  <c r="X77"/>
  <c r="F77"/>
  <c r="D77"/>
  <c r="Q78"/>
  <c r="K78"/>
  <c r="M78"/>
  <c r="O78"/>
  <c r="I78"/>
  <c r="N78"/>
  <c r="J78"/>
  <c r="G78"/>
  <c r="H78"/>
  <c r="F78"/>
  <c r="D78"/>
  <c r="E78"/>
  <c r="A78"/>
  <c r="X78"/>
  <c r="N29"/>
  <c r="K29"/>
  <c r="M29"/>
  <c r="O29"/>
  <c r="J29"/>
  <c r="I29"/>
  <c r="H29"/>
  <c r="G29"/>
  <c r="E29"/>
  <c r="A29"/>
  <c r="X29"/>
  <c r="F29"/>
  <c r="D29"/>
  <c r="Q104"/>
  <c r="N104"/>
  <c r="I104"/>
  <c r="K104"/>
  <c r="M104"/>
  <c r="O104"/>
  <c r="J104"/>
  <c r="G104"/>
  <c r="F104"/>
  <c r="D104"/>
  <c r="H104"/>
  <c r="E104"/>
  <c r="A104"/>
  <c r="X104"/>
  <c r="Q109"/>
  <c r="K109"/>
  <c r="M109"/>
  <c r="O109"/>
  <c r="J109"/>
  <c r="N109"/>
  <c r="I109"/>
  <c r="H109"/>
  <c r="G109"/>
  <c r="E109"/>
  <c r="A109"/>
  <c r="X109"/>
  <c r="F109"/>
  <c r="D109"/>
  <c r="Q108"/>
  <c r="N108"/>
  <c r="I108"/>
  <c r="K108"/>
  <c r="M108"/>
  <c r="O108"/>
  <c r="J108"/>
  <c r="G108"/>
  <c r="F108"/>
  <c r="D108"/>
  <c r="H108"/>
  <c r="E108"/>
  <c r="A108"/>
  <c r="X108"/>
  <c r="Q107"/>
  <c r="K107"/>
  <c r="M107"/>
  <c r="O107"/>
  <c r="J107"/>
  <c r="N107"/>
  <c r="I107"/>
  <c r="H107"/>
  <c r="E107"/>
  <c r="A107"/>
  <c r="X107"/>
  <c r="G107"/>
  <c r="F107"/>
  <c r="D107"/>
  <c r="Q48"/>
  <c r="K48"/>
  <c r="M48"/>
  <c r="O48"/>
  <c r="N48"/>
  <c r="I48"/>
  <c r="J48"/>
  <c r="G48"/>
  <c r="F48"/>
  <c r="D48"/>
  <c r="H48"/>
  <c r="E48"/>
  <c r="A48"/>
  <c r="X48"/>
  <c r="N43"/>
  <c r="Q43"/>
  <c r="K43"/>
  <c r="M43"/>
  <c r="O43"/>
  <c r="J43"/>
  <c r="I43"/>
  <c r="H43"/>
  <c r="E43"/>
  <c r="A43"/>
  <c r="X43"/>
  <c r="G43"/>
  <c r="F43"/>
  <c r="D43"/>
  <c r="Q56"/>
  <c r="K56"/>
  <c r="M56"/>
  <c r="O56"/>
  <c r="N56"/>
  <c r="I56"/>
  <c r="J56"/>
  <c r="G56"/>
  <c r="F56"/>
  <c r="D56"/>
  <c r="H56"/>
  <c r="E56"/>
  <c r="A56"/>
  <c r="X56"/>
  <c r="Q84"/>
  <c r="K84"/>
  <c r="M84"/>
  <c r="O84"/>
  <c r="N84"/>
  <c r="I84"/>
  <c r="J84"/>
  <c r="G84"/>
  <c r="F84"/>
  <c r="D84"/>
  <c r="H84"/>
  <c r="E84"/>
  <c r="A84"/>
  <c r="X84"/>
  <c r="K38"/>
  <c r="M38"/>
  <c r="O38"/>
  <c r="N38"/>
  <c r="I38"/>
  <c r="J38"/>
  <c r="G38"/>
  <c r="H38"/>
  <c r="F38"/>
  <c r="D38"/>
  <c r="E38"/>
  <c r="A38"/>
  <c r="X38"/>
  <c r="N67"/>
  <c r="Q67"/>
  <c r="K67"/>
  <c r="M67"/>
  <c r="O67"/>
  <c r="J67"/>
  <c r="I67"/>
  <c r="H67"/>
  <c r="E67"/>
  <c r="A67"/>
  <c r="X67"/>
  <c r="G67"/>
  <c r="F67"/>
  <c r="D67"/>
  <c r="Q70"/>
  <c r="K70"/>
  <c r="M70"/>
  <c r="O70"/>
  <c r="N70"/>
  <c r="I70"/>
  <c r="J70"/>
  <c r="G70"/>
  <c r="H70"/>
  <c r="F70"/>
  <c r="D70"/>
  <c r="E70"/>
  <c r="A70"/>
  <c r="X70"/>
  <c r="Q100"/>
  <c r="N100"/>
  <c r="I100"/>
  <c r="K100"/>
  <c r="M100"/>
  <c r="O100"/>
  <c r="J100"/>
  <c r="G100"/>
  <c r="F100"/>
  <c r="D100"/>
  <c r="H100"/>
  <c r="E100"/>
  <c r="A100"/>
  <c r="X100"/>
  <c r="Q42"/>
  <c r="K42"/>
  <c r="M42"/>
  <c r="I42"/>
  <c r="J42"/>
  <c r="G42"/>
  <c r="H42"/>
  <c r="F42"/>
  <c r="D42"/>
  <c r="E42"/>
  <c r="A42"/>
  <c r="X42"/>
  <c r="N42"/>
  <c r="O42"/>
  <c r="Q74"/>
  <c r="K74"/>
  <c r="M74"/>
  <c r="O74"/>
  <c r="I74"/>
  <c r="N74"/>
  <c r="J74"/>
  <c r="G74"/>
  <c r="H74"/>
  <c r="F74"/>
  <c r="D74"/>
  <c r="E74"/>
  <c r="A74"/>
  <c r="X74"/>
  <c r="N51"/>
  <c r="Q51"/>
  <c r="K51"/>
  <c r="M51"/>
  <c r="O51"/>
  <c r="J51"/>
  <c r="I51"/>
  <c r="H51"/>
  <c r="E51"/>
  <c r="A51"/>
  <c r="X51"/>
  <c r="G51"/>
  <c r="F51"/>
  <c r="D51"/>
  <c r="N85"/>
  <c r="Q85"/>
  <c r="M85"/>
  <c r="J85"/>
  <c r="K85"/>
  <c r="O85"/>
  <c r="I85"/>
  <c r="H85"/>
  <c r="G85"/>
  <c r="E85"/>
  <c r="A85"/>
  <c r="X85"/>
  <c r="F85"/>
  <c r="D85"/>
  <c r="Q88"/>
  <c r="K88"/>
  <c r="M88"/>
  <c r="O88"/>
  <c r="N88"/>
  <c r="I88"/>
  <c r="J88"/>
  <c r="G88"/>
  <c r="F88"/>
  <c r="D88"/>
  <c r="H88"/>
  <c r="E88"/>
  <c r="A88"/>
  <c r="X88"/>
  <c r="Q98"/>
  <c r="N98"/>
  <c r="I98"/>
  <c r="K98"/>
  <c r="M98"/>
  <c r="O98"/>
  <c r="J98"/>
  <c r="G98"/>
  <c r="H98"/>
  <c r="F98"/>
  <c r="D98"/>
  <c r="E98"/>
  <c r="A98"/>
  <c r="X98"/>
  <c r="Q44"/>
  <c r="K44"/>
  <c r="M44"/>
  <c r="O44"/>
  <c r="N44"/>
  <c r="I44"/>
  <c r="J44"/>
  <c r="G44"/>
  <c r="F44"/>
  <c r="D44"/>
  <c r="H44"/>
  <c r="E44"/>
  <c r="A44"/>
  <c r="X44"/>
  <c r="N91"/>
  <c r="Q91"/>
  <c r="K91"/>
  <c r="O91"/>
  <c r="J91"/>
  <c r="M91"/>
  <c r="I91"/>
  <c r="H91"/>
  <c r="E91"/>
  <c r="A91"/>
  <c r="X91"/>
  <c r="G91"/>
  <c r="F91"/>
  <c r="D91"/>
  <c r="N75"/>
  <c r="Q75"/>
  <c r="K75"/>
  <c r="O75"/>
  <c r="J75"/>
  <c r="M75"/>
  <c r="I75"/>
  <c r="H75"/>
  <c r="E75"/>
  <c r="A75"/>
  <c r="X75"/>
  <c r="G75"/>
  <c r="F75"/>
  <c r="D75"/>
  <c r="N55"/>
  <c r="Q55"/>
  <c r="K55"/>
  <c r="M55"/>
  <c r="O55"/>
  <c r="J55"/>
  <c r="I55"/>
  <c r="H55"/>
  <c r="E55"/>
  <c r="A55"/>
  <c r="X55"/>
  <c r="G55"/>
  <c r="F55"/>
  <c r="D55"/>
  <c r="N49"/>
  <c r="Q49"/>
  <c r="K49"/>
  <c r="M49"/>
  <c r="O49"/>
  <c r="J49"/>
  <c r="I49"/>
  <c r="H49"/>
  <c r="G49"/>
  <c r="E49"/>
  <c r="A49"/>
  <c r="X49"/>
  <c r="F49"/>
  <c r="D49"/>
  <c r="N53"/>
  <c r="Q53"/>
  <c r="K53"/>
  <c r="M53"/>
  <c r="O53"/>
  <c r="J53"/>
  <c r="I53"/>
  <c r="H53"/>
  <c r="G53"/>
  <c r="E53"/>
  <c r="A53"/>
  <c r="X53"/>
  <c r="F53"/>
  <c r="D53"/>
  <c r="K35"/>
  <c r="M35"/>
  <c r="J35"/>
  <c r="I35"/>
  <c r="H35"/>
  <c r="E35"/>
  <c r="A35"/>
  <c r="X35"/>
  <c r="G35"/>
  <c r="F35"/>
  <c r="D35"/>
  <c r="O35"/>
  <c r="N35"/>
  <c r="I21"/>
  <c r="G21"/>
  <c r="E21"/>
  <c r="A21"/>
  <c r="X21"/>
  <c r="F21"/>
  <c r="N87"/>
  <c r="Q87"/>
  <c r="K87"/>
  <c r="O87"/>
  <c r="J87"/>
  <c r="M87"/>
  <c r="I87"/>
  <c r="H87"/>
  <c r="E87"/>
  <c r="A87"/>
  <c r="X87"/>
  <c r="G87"/>
  <c r="F87"/>
  <c r="D87"/>
  <c r="Q102"/>
  <c r="N102"/>
  <c r="I102"/>
  <c r="K102"/>
  <c r="M102"/>
  <c r="O102"/>
  <c r="J102"/>
  <c r="G102"/>
  <c r="H102"/>
  <c r="F102"/>
  <c r="D102"/>
  <c r="E102"/>
  <c r="A102"/>
  <c r="X102"/>
  <c r="I19"/>
  <c r="E19"/>
  <c r="G19"/>
  <c r="F19"/>
  <c r="Q54"/>
  <c r="K54"/>
  <c r="M54"/>
  <c r="O54"/>
  <c r="N54"/>
  <c r="I54"/>
  <c r="J54"/>
  <c r="G54"/>
  <c r="H54"/>
  <c r="F54"/>
  <c r="D54"/>
  <c r="E54"/>
  <c r="A54"/>
  <c r="X54"/>
  <c r="Q90"/>
  <c r="K90"/>
  <c r="M90"/>
  <c r="O90"/>
  <c r="I90"/>
  <c r="N90"/>
  <c r="J90"/>
  <c r="G90"/>
  <c r="H90"/>
  <c r="F90"/>
  <c r="D90"/>
  <c r="E90"/>
  <c r="A90"/>
  <c r="X90"/>
  <c r="Q58"/>
  <c r="K58"/>
  <c r="M58"/>
  <c r="O58"/>
  <c r="N58"/>
  <c r="I58"/>
  <c r="J58"/>
  <c r="G58"/>
  <c r="H58"/>
  <c r="F58"/>
  <c r="D58"/>
  <c r="E58"/>
  <c r="A58"/>
  <c r="X58"/>
  <c r="N27"/>
  <c r="K27"/>
  <c r="M27"/>
  <c r="O27"/>
  <c r="J27"/>
  <c r="I27"/>
  <c r="H27"/>
  <c r="E27"/>
  <c r="A27"/>
  <c r="X27"/>
  <c r="G27"/>
  <c r="F27"/>
  <c r="D27"/>
  <c r="Q95"/>
  <c r="K95"/>
  <c r="M95"/>
  <c r="O95"/>
  <c r="J95"/>
  <c r="N95"/>
  <c r="I95"/>
  <c r="H95"/>
  <c r="E95"/>
  <c r="A95"/>
  <c r="X95"/>
  <c r="G95"/>
  <c r="F95"/>
  <c r="D95"/>
  <c r="N69"/>
  <c r="Q69"/>
  <c r="K69"/>
  <c r="M69"/>
  <c r="O69"/>
  <c r="J69"/>
  <c r="I69"/>
  <c r="H69"/>
  <c r="G69"/>
  <c r="E69"/>
  <c r="A69"/>
  <c r="X69"/>
  <c r="F69"/>
  <c r="D69"/>
  <c r="N71"/>
  <c r="Q71"/>
  <c r="K71"/>
  <c r="M71"/>
  <c r="O71"/>
  <c r="J71"/>
  <c r="I71"/>
  <c r="H71"/>
  <c r="E71"/>
  <c r="A71"/>
  <c r="X71"/>
  <c r="G71"/>
  <c r="F71"/>
  <c r="D71"/>
  <c r="Q82"/>
  <c r="K82"/>
  <c r="M82"/>
  <c r="O82"/>
  <c r="I82"/>
  <c r="N82"/>
  <c r="J82"/>
  <c r="G82"/>
  <c r="H82"/>
  <c r="F82"/>
  <c r="D82"/>
  <c r="E82"/>
  <c r="A82"/>
  <c r="X82"/>
  <c r="Q86"/>
  <c r="K86"/>
  <c r="M86"/>
  <c r="O86"/>
  <c r="I86"/>
  <c r="N86"/>
  <c r="J86"/>
  <c r="G86"/>
  <c r="H86"/>
  <c r="F86"/>
  <c r="D86"/>
  <c r="E86"/>
  <c r="A86"/>
  <c r="X86"/>
  <c r="K40"/>
  <c r="M40"/>
  <c r="O40"/>
  <c r="N40"/>
  <c r="I40"/>
  <c r="J40"/>
  <c r="G40"/>
  <c r="F40"/>
  <c r="D40"/>
  <c r="H40"/>
  <c r="E40"/>
  <c r="A40"/>
  <c r="X40"/>
  <c r="Q46"/>
  <c r="K46"/>
  <c r="M46"/>
  <c r="O46"/>
  <c r="N46"/>
  <c r="I46"/>
  <c r="J46"/>
  <c r="G46"/>
  <c r="H46"/>
  <c r="F46"/>
  <c r="D46"/>
  <c r="E46"/>
  <c r="A46"/>
  <c r="X46"/>
  <c r="Q92"/>
  <c r="K92"/>
  <c r="M92"/>
  <c r="O92"/>
  <c r="N92"/>
  <c r="I92"/>
  <c r="J92"/>
  <c r="G92"/>
  <c r="F92"/>
  <c r="D92"/>
  <c r="H92"/>
  <c r="E92"/>
  <c r="A92"/>
  <c r="X92"/>
  <c r="K26"/>
  <c r="M26"/>
  <c r="O26"/>
  <c r="N26"/>
  <c r="I26"/>
  <c r="J26"/>
  <c r="G26"/>
  <c r="H26"/>
  <c r="F26"/>
  <c r="D26"/>
  <c r="E26"/>
  <c r="A26"/>
  <c r="X26"/>
  <c r="K28"/>
  <c r="M28"/>
  <c r="O28"/>
  <c r="N28"/>
  <c r="I28"/>
  <c r="J28"/>
  <c r="G28"/>
  <c r="F28"/>
  <c r="D28"/>
  <c r="H28"/>
  <c r="E28"/>
  <c r="A28"/>
  <c r="X28"/>
  <c r="N41"/>
  <c r="K41"/>
  <c r="M41"/>
  <c r="O41"/>
  <c r="J41"/>
  <c r="I41"/>
  <c r="H41"/>
  <c r="G41"/>
  <c r="E41"/>
  <c r="A41"/>
  <c r="X41"/>
  <c r="F41"/>
  <c r="D41"/>
  <c r="K37"/>
  <c r="M37"/>
  <c r="J37"/>
  <c r="I37"/>
  <c r="H37"/>
  <c r="G37"/>
  <c r="E37"/>
  <c r="A37"/>
  <c r="X37"/>
  <c r="F37"/>
  <c r="D37"/>
  <c r="N37"/>
  <c r="O37"/>
  <c r="N45"/>
  <c r="Q45"/>
  <c r="K45"/>
  <c r="M45"/>
  <c r="O45"/>
  <c r="J45"/>
  <c r="I45"/>
  <c r="H45"/>
  <c r="G45"/>
  <c r="E45"/>
  <c r="A45"/>
  <c r="X45"/>
  <c r="F45"/>
  <c r="D45"/>
  <c r="Q105"/>
  <c r="K105"/>
  <c r="M105"/>
  <c r="O105"/>
  <c r="J105"/>
  <c r="N105"/>
  <c r="I105"/>
  <c r="H105"/>
  <c r="G105"/>
  <c r="E105"/>
  <c r="A105"/>
  <c r="X105"/>
  <c r="F105"/>
  <c r="D105"/>
  <c r="Q110"/>
  <c r="N110"/>
  <c r="I110"/>
  <c r="K110"/>
  <c r="M110"/>
  <c r="O110"/>
  <c r="J110"/>
  <c r="H110"/>
  <c r="F110"/>
  <c r="D110"/>
  <c r="G110"/>
  <c r="E110"/>
  <c r="A110"/>
  <c r="X110"/>
  <c r="Q111"/>
  <c r="K111"/>
  <c r="M111"/>
  <c r="O111"/>
  <c r="J111"/>
  <c r="N111"/>
  <c r="I111"/>
  <c r="H111"/>
  <c r="G111"/>
  <c r="E111"/>
  <c r="A111"/>
  <c r="X111"/>
  <c r="F111"/>
  <c r="D111"/>
  <c r="Q106"/>
  <c r="N106"/>
  <c r="I106"/>
  <c r="K106"/>
  <c r="M106"/>
  <c r="O106"/>
  <c r="J106"/>
  <c r="G106"/>
  <c r="H106"/>
  <c r="F106"/>
  <c r="D106"/>
  <c r="E106"/>
  <c r="A106"/>
  <c r="X106"/>
  <c r="Q38"/>
  <c r="Q31"/>
  <c r="Q23"/>
  <c r="Q36"/>
  <c r="H13"/>
  <c r="Q13"/>
  <c r="F13"/>
  <c r="O13"/>
  <c r="J13"/>
  <c r="M13"/>
  <c r="G13"/>
  <c r="I13"/>
  <c r="E13"/>
  <c r="N13"/>
  <c r="D13"/>
  <c r="K13"/>
  <c r="Q39"/>
  <c r="N16"/>
  <c r="D16"/>
  <c r="M16"/>
  <c r="H16"/>
  <c r="Q16"/>
  <c r="E16"/>
  <c r="O16"/>
  <c r="K16"/>
  <c r="J16"/>
  <c r="I16"/>
  <c r="Q32"/>
  <c r="Q24"/>
  <c r="D15"/>
  <c r="K15"/>
  <c r="J15"/>
  <c r="E15"/>
  <c r="O15"/>
  <c r="N15"/>
  <c r="M15"/>
  <c r="I15"/>
  <c r="L15"/>
  <c r="H15"/>
  <c r="Q15"/>
  <c r="N18"/>
  <c r="H18"/>
  <c r="K18"/>
  <c r="E18"/>
  <c r="J18"/>
  <c r="Q18"/>
  <c r="O18"/>
  <c r="M18"/>
  <c r="D18"/>
  <c r="D9"/>
  <c r="K9"/>
  <c r="I9"/>
  <c r="H9"/>
  <c r="Q9"/>
  <c r="J9"/>
  <c r="O9"/>
  <c r="N9"/>
  <c r="M9"/>
  <c r="G9"/>
  <c r="F9"/>
  <c r="E9"/>
  <c r="D7"/>
  <c r="G7"/>
  <c r="M7"/>
  <c r="I7"/>
  <c r="F7"/>
  <c r="E7"/>
  <c r="O7"/>
  <c r="N7"/>
  <c r="K7"/>
  <c r="J7"/>
  <c r="H7"/>
  <c r="Q7"/>
  <c r="G8"/>
  <c r="F8"/>
  <c r="E8"/>
  <c r="D8"/>
  <c r="K8"/>
  <c r="J8"/>
  <c r="I8"/>
  <c r="H8"/>
  <c r="Q8"/>
  <c r="O8"/>
  <c r="N8"/>
  <c r="M8"/>
  <c r="D20"/>
  <c r="K20"/>
  <c r="J20"/>
  <c r="O20"/>
  <c r="N20"/>
  <c r="M20"/>
  <c r="L20"/>
  <c r="H20"/>
  <c r="Q20"/>
  <c r="Q30"/>
  <c r="N5"/>
  <c r="D5"/>
  <c r="K5"/>
  <c r="H5"/>
  <c r="Q5"/>
  <c r="M5"/>
  <c r="F5"/>
  <c r="O5"/>
  <c r="J5"/>
  <c r="G5"/>
  <c r="I5"/>
  <c r="L5"/>
  <c r="E5"/>
  <c r="Q34"/>
  <c r="Q25"/>
  <c r="Q33"/>
  <c r="H14"/>
  <c r="Q14"/>
  <c r="F14"/>
  <c r="O14"/>
  <c r="J14"/>
  <c r="M14"/>
  <c r="G14"/>
  <c r="I14"/>
  <c r="E14"/>
  <c r="N14"/>
  <c r="D14"/>
  <c r="K14"/>
  <c r="Q22"/>
  <c r="K17"/>
  <c r="E17"/>
  <c r="N17"/>
  <c r="M17"/>
  <c r="L17"/>
  <c r="H17"/>
  <c r="J17"/>
  <c r="D17"/>
  <c r="O17"/>
  <c r="Q17"/>
  <c r="M6"/>
  <c r="O6"/>
  <c r="N6"/>
  <c r="Q6"/>
  <c r="I6"/>
  <c r="H6"/>
  <c r="K6"/>
  <c r="J6"/>
  <c r="D6"/>
  <c r="F6"/>
  <c r="E6"/>
  <c r="A6"/>
  <c r="X6"/>
  <c r="G6"/>
  <c r="H10"/>
  <c r="J10"/>
  <c r="M10"/>
  <c r="N10"/>
  <c r="D10"/>
  <c r="F10"/>
  <c r="G10"/>
  <c r="I10"/>
  <c r="L10"/>
  <c r="K10"/>
  <c r="Q10"/>
  <c r="O10"/>
  <c r="E10"/>
  <c r="Q35"/>
  <c r="H21"/>
  <c r="J21"/>
  <c r="K21"/>
  <c r="N21"/>
  <c r="Q21"/>
  <c r="M21"/>
  <c r="O21"/>
  <c r="D21"/>
  <c r="D11"/>
  <c r="K11"/>
  <c r="J11"/>
  <c r="G11"/>
  <c r="F11"/>
  <c r="E11"/>
  <c r="O11"/>
  <c r="N11"/>
  <c r="M11"/>
  <c r="I11"/>
  <c r="H11"/>
  <c r="Q11"/>
  <c r="M19"/>
  <c r="O19"/>
  <c r="Q19"/>
  <c r="D19"/>
  <c r="H19"/>
  <c r="K19"/>
  <c r="J19"/>
  <c r="N19"/>
  <c r="Q27"/>
  <c r="D12"/>
  <c r="K12"/>
  <c r="J12"/>
  <c r="G12"/>
  <c r="F12"/>
  <c r="E12"/>
  <c r="O12"/>
  <c r="N12"/>
  <c r="M12"/>
  <c r="I12"/>
  <c r="H12"/>
  <c r="Q12"/>
  <c r="Q40"/>
  <c r="Q26"/>
  <c r="Q28"/>
  <c r="Q41"/>
  <c r="L19"/>
  <c r="L21"/>
  <c r="A7"/>
  <c r="E6" i="29"/>
  <c r="L14" i="28"/>
  <c r="L8"/>
  <c r="L94"/>
  <c r="L76"/>
  <c r="L68"/>
  <c r="L13"/>
  <c r="L28"/>
  <c r="L92"/>
  <c r="L40"/>
  <c r="L86"/>
  <c r="L82"/>
  <c r="L98"/>
  <c r="L74"/>
  <c r="L84"/>
  <c r="L56"/>
  <c r="L48"/>
  <c r="L78"/>
  <c r="L64"/>
  <c r="L72"/>
  <c r="L18"/>
  <c r="L11"/>
  <c r="L7"/>
  <c r="L106"/>
  <c r="L111"/>
  <c r="L110"/>
  <c r="L105"/>
  <c r="L45"/>
  <c r="L37"/>
  <c r="L26"/>
  <c r="L90"/>
  <c r="L102"/>
  <c r="L87"/>
  <c r="L35"/>
  <c r="L44"/>
  <c r="L88"/>
  <c r="L42"/>
  <c r="L70"/>
  <c r="L38"/>
  <c r="L43"/>
  <c r="L107"/>
  <c r="L108"/>
  <c r="L109"/>
  <c r="L104"/>
  <c r="L29"/>
  <c r="L83"/>
  <c r="L73"/>
  <c r="L89"/>
  <c r="L52"/>
  <c r="L50"/>
  <c r="L30"/>
  <c r="L63"/>
  <c r="L66"/>
  <c r="L24"/>
  <c r="L61"/>
  <c r="L103"/>
  <c r="L81"/>
  <c r="L31"/>
  <c r="L79"/>
  <c r="L97"/>
  <c r="L47"/>
  <c r="L59"/>
  <c r="L99"/>
  <c r="L41"/>
  <c r="L46"/>
  <c r="L71"/>
  <c r="L69"/>
  <c r="L95"/>
  <c r="L27"/>
  <c r="L58"/>
  <c r="L54"/>
  <c r="L53"/>
  <c r="L49"/>
  <c r="L55"/>
  <c r="L75"/>
  <c r="L91"/>
  <c r="L85"/>
  <c r="L51"/>
  <c r="L100"/>
  <c r="L67"/>
  <c r="L77"/>
  <c r="L25"/>
  <c r="L34"/>
  <c r="L57"/>
  <c r="L101"/>
  <c r="L96"/>
  <c r="L93"/>
  <c r="L65"/>
  <c r="L32"/>
  <c r="L39"/>
  <c r="L62"/>
  <c r="L36"/>
  <c r="L23"/>
  <c r="L60"/>
  <c r="L22"/>
  <c r="L33"/>
  <c r="L80"/>
  <c r="L12"/>
  <c r="L9"/>
  <c r="L16"/>
  <c r="L6"/>
  <c r="A5"/>
  <c r="X5"/>
  <c r="F6" i="29"/>
  <c r="H41" i="22"/>
  <c r="G41"/>
  <c r="I41"/>
  <c r="X7" i="28"/>
  <c r="D6" i="29"/>
  <c r="H6"/>
  <c r="A8" i="28"/>
  <c r="C6" i="29"/>
  <c r="B6"/>
  <c r="A9" i="28"/>
  <c r="A10"/>
  <c r="X8"/>
  <c r="X9"/>
  <c r="X10"/>
  <c r="A11"/>
  <c r="A12"/>
  <c r="X11"/>
  <c r="A13"/>
  <c r="X12"/>
  <c r="A14"/>
  <c r="X13"/>
  <c r="A15"/>
  <c r="X14"/>
  <c r="A16"/>
  <c r="A17"/>
  <c r="X15"/>
  <c r="X16"/>
  <c r="A18"/>
  <c r="A19"/>
  <c r="X17"/>
  <c r="X18"/>
  <c r="A20"/>
  <c r="X20"/>
  <c r="X19"/>
  <c r="F7" i="29"/>
  <c r="H7"/>
  <c r="D7"/>
  <c r="E7"/>
  <c r="F8"/>
  <c r="G7"/>
  <c r="H8"/>
  <c r="D8"/>
  <c r="C7"/>
  <c r="B7"/>
  <c r="G8"/>
  <c r="H9"/>
  <c r="C8"/>
  <c r="B8"/>
  <c r="D9"/>
  <c r="E9"/>
  <c r="F9"/>
  <c r="E8"/>
  <c r="D10"/>
  <c r="F10"/>
  <c r="C9"/>
  <c r="B9"/>
  <c r="H10"/>
  <c r="G9"/>
  <c r="E10"/>
  <c r="D11"/>
  <c r="F11"/>
  <c r="C10"/>
  <c r="B10"/>
  <c r="G10"/>
  <c r="H11"/>
  <c r="G11"/>
  <c r="F12"/>
  <c r="D12"/>
  <c r="E12"/>
  <c r="H12"/>
  <c r="C11"/>
  <c r="B11"/>
  <c r="E11"/>
  <c r="D13"/>
  <c r="E13"/>
  <c r="F13"/>
  <c r="G12"/>
  <c r="C12"/>
  <c r="B12"/>
  <c r="H13"/>
  <c r="H14"/>
  <c r="C13"/>
  <c r="B13"/>
  <c r="D14"/>
  <c r="E14"/>
  <c r="F14"/>
  <c r="G13"/>
  <c r="D15"/>
  <c r="F15"/>
  <c r="G14"/>
  <c r="H15"/>
  <c r="C14"/>
  <c r="B14"/>
  <c r="E15"/>
  <c r="G15"/>
  <c r="F16"/>
  <c r="H16"/>
  <c r="D16"/>
  <c r="C15"/>
  <c r="B15"/>
  <c r="D17"/>
  <c r="G16"/>
  <c r="H17"/>
  <c r="F17"/>
  <c r="C16"/>
  <c r="B16"/>
  <c r="E16"/>
  <c r="E17"/>
  <c r="D18"/>
  <c r="E18"/>
  <c r="H18"/>
  <c r="C17"/>
  <c r="B17"/>
  <c r="G17"/>
  <c r="F18"/>
  <c r="D19"/>
  <c r="E19"/>
  <c r="H19"/>
  <c r="C18"/>
  <c r="B18"/>
  <c r="G18"/>
  <c r="F19"/>
  <c r="D20"/>
  <c r="E20"/>
  <c r="H20"/>
  <c r="C19"/>
  <c r="B19"/>
  <c r="G19"/>
  <c r="F20"/>
  <c r="G20"/>
  <c r="F21"/>
  <c r="D21"/>
  <c r="E21"/>
  <c r="H21"/>
  <c r="C20"/>
  <c r="B20"/>
  <c r="G21"/>
  <c r="F22"/>
  <c r="D22"/>
  <c r="E22"/>
  <c r="H22"/>
  <c r="C21"/>
  <c r="B21"/>
  <c r="H23"/>
  <c r="D23"/>
  <c r="E23"/>
  <c r="G22"/>
  <c r="C22"/>
  <c r="B22"/>
  <c r="F23"/>
  <c r="D24"/>
  <c r="E24"/>
  <c r="H24"/>
  <c r="C23"/>
  <c r="B23"/>
  <c r="F24"/>
  <c r="G23"/>
  <c r="D25"/>
  <c r="G24"/>
  <c r="C24"/>
  <c r="B24"/>
  <c r="H25"/>
  <c r="F25"/>
  <c r="D26"/>
  <c r="H26"/>
  <c r="C25"/>
  <c r="B25"/>
  <c r="F26"/>
  <c r="G25"/>
  <c r="E25"/>
  <c r="E26"/>
  <c r="F27"/>
  <c r="D27"/>
  <c r="E27"/>
  <c r="H27"/>
  <c r="C26"/>
  <c r="B26"/>
  <c r="G26"/>
  <c r="D28"/>
  <c r="E28"/>
  <c r="H28"/>
  <c r="C27"/>
  <c r="B27"/>
  <c r="F28"/>
  <c r="G27"/>
  <c r="D29"/>
  <c r="E29"/>
  <c r="H29"/>
  <c r="C28"/>
  <c r="B28"/>
  <c r="F29"/>
  <c r="G28"/>
  <c r="D30"/>
  <c r="E30"/>
  <c r="F30"/>
  <c r="C29"/>
  <c r="B29"/>
  <c r="H30"/>
  <c r="G29"/>
  <c r="D31"/>
  <c r="E31"/>
  <c r="H31"/>
  <c r="C30"/>
  <c r="B30"/>
  <c r="G30"/>
  <c r="F31"/>
  <c r="H32"/>
  <c r="G31"/>
  <c r="C31"/>
  <c r="B31"/>
  <c r="D32"/>
  <c r="E32"/>
  <c r="F32"/>
  <c r="D33"/>
  <c r="E33"/>
  <c r="H33"/>
  <c r="F33"/>
  <c r="C32"/>
  <c r="B32"/>
  <c r="G32"/>
  <c r="D34"/>
  <c r="E34"/>
  <c r="H34"/>
  <c r="F34"/>
  <c r="G33"/>
  <c r="C33"/>
  <c r="B33"/>
  <c r="D35"/>
  <c r="E35"/>
  <c r="H35"/>
  <c r="F35"/>
  <c r="C34"/>
  <c r="B34"/>
  <c r="G34"/>
  <c r="H36"/>
  <c r="F36"/>
  <c r="C35"/>
  <c r="B35"/>
  <c r="D36"/>
  <c r="E36"/>
  <c r="G35"/>
  <c r="D37"/>
  <c r="E37"/>
  <c r="H37"/>
  <c r="C36"/>
  <c r="B36"/>
  <c r="G36"/>
  <c r="F37"/>
  <c r="D38"/>
  <c r="E38"/>
  <c r="H38"/>
  <c r="C37"/>
  <c r="B37"/>
  <c r="G37"/>
  <c r="F38"/>
  <c r="D39"/>
  <c r="E39"/>
  <c r="H39"/>
  <c r="C38"/>
  <c r="B38"/>
  <c r="F39"/>
  <c r="G38"/>
  <c r="D40"/>
  <c r="E40"/>
  <c r="H40"/>
  <c r="F40"/>
  <c r="C39"/>
  <c r="B39"/>
  <c r="G39"/>
  <c r="D41"/>
  <c r="E41"/>
  <c r="G40"/>
  <c r="C40"/>
  <c r="B40"/>
  <c r="H41"/>
  <c r="F41"/>
  <c r="D42"/>
  <c r="E42"/>
  <c r="H42"/>
  <c r="F42"/>
  <c r="C41"/>
  <c r="B41"/>
  <c r="G41"/>
  <c r="D43"/>
  <c r="E43"/>
  <c r="G42"/>
  <c r="F43"/>
  <c r="H43"/>
  <c r="C42"/>
  <c r="B42"/>
  <c r="D44"/>
  <c r="H44"/>
  <c r="F44"/>
  <c r="C43"/>
  <c r="B43"/>
  <c r="G43"/>
  <c r="D45"/>
  <c r="F45"/>
  <c r="C44"/>
  <c r="B44"/>
  <c r="H45"/>
  <c r="G44"/>
  <c r="E44"/>
  <c r="E45"/>
  <c r="D46"/>
  <c r="E46"/>
  <c r="H46"/>
  <c r="C45"/>
  <c r="B45"/>
  <c r="G45"/>
  <c r="F46"/>
  <c r="D47"/>
  <c r="E47"/>
  <c r="H47"/>
  <c r="C46"/>
  <c r="B46"/>
  <c r="G46"/>
  <c r="F47"/>
  <c r="D48"/>
  <c r="E48"/>
  <c r="F48"/>
  <c r="C47"/>
  <c r="B47"/>
  <c r="H48"/>
  <c r="G47"/>
  <c r="D49"/>
  <c r="E49"/>
  <c r="H49"/>
  <c r="G48"/>
  <c r="F49"/>
  <c r="C48"/>
  <c r="B48"/>
  <c r="D50"/>
  <c r="E50"/>
  <c r="H50"/>
  <c r="F50"/>
  <c r="G49"/>
  <c r="C49"/>
  <c r="B49"/>
  <c r="D51"/>
  <c r="E51"/>
  <c r="H51"/>
  <c r="F51"/>
  <c r="G50"/>
  <c r="C50"/>
  <c r="B50"/>
  <c r="D52"/>
  <c r="E52"/>
  <c r="H52"/>
  <c r="F52"/>
  <c r="G51"/>
  <c r="C51"/>
  <c r="B51"/>
  <c r="D53"/>
  <c r="E53"/>
  <c r="H53"/>
  <c r="G52"/>
  <c r="C52"/>
  <c r="B52"/>
  <c r="F53"/>
  <c r="D54"/>
  <c r="E54"/>
  <c r="H54"/>
  <c r="F54"/>
  <c r="C53"/>
  <c r="B53"/>
  <c r="G53"/>
  <c r="D55"/>
  <c r="E55"/>
  <c r="H55"/>
  <c r="C54"/>
  <c r="B54"/>
  <c r="F55"/>
  <c r="G54"/>
  <c r="D56"/>
  <c r="E56"/>
  <c r="H56"/>
  <c r="F56"/>
  <c r="G55"/>
  <c r="C55"/>
  <c r="B55"/>
  <c r="D57"/>
  <c r="E57"/>
  <c r="C56"/>
  <c r="B56"/>
  <c r="G56"/>
  <c r="H57"/>
  <c r="F57"/>
  <c r="D58"/>
  <c r="E58"/>
  <c r="F58"/>
  <c r="C57"/>
  <c r="B57"/>
  <c r="G57"/>
  <c r="H58"/>
  <c r="D59"/>
  <c r="C58"/>
  <c r="B58"/>
  <c r="G58"/>
  <c r="F59"/>
  <c r="H59"/>
  <c r="D60"/>
  <c r="C59"/>
  <c r="B59"/>
  <c r="G59"/>
  <c r="F60"/>
  <c r="H60"/>
  <c r="D61"/>
  <c r="C60"/>
  <c r="B60"/>
  <c r="G60"/>
  <c r="H61"/>
  <c r="F61"/>
  <c r="D62"/>
  <c r="H62"/>
  <c r="C61"/>
  <c r="B61"/>
  <c r="G61"/>
  <c r="F62"/>
  <c r="D63"/>
  <c r="H63"/>
  <c r="C62"/>
  <c r="B62"/>
  <c r="F63"/>
  <c r="G62"/>
  <c r="D64"/>
  <c r="H64"/>
  <c r="F64"/>
  <c r="C63"/>
  <c r="B63"/>
  <c r="G63"/>
  <c r="D65"/>
  <c r="H65"/>
  <c r="F65"/>
  <c r="C64"/>
  <c r="B64"/>
  <c r="G64"/>
  <c r="D66"/>
  <c r="H66"/>
  <c r="F66"/>
  <c r="G65"/>
  <c r="C65"/>
  <c r="B65"/>
  <c r="D67"/>
  <c r="H67"/>
  <c r="F67"/>
  <c r="C66"/>
  <c r="B66"/>
  <c r="G66"/>
  <c r="D68"/>
  <c r="C67"/>
  <c r="B67"/>
  <c r="G67"/>
  <c r="H68"/>
  <c r="F68"/>
  <c r="C68"/>
  <c r="B68"/>
  <c r="G68"/>
  <c r="D69"/>
  <c r="H69"/>
  <c r="F69"/>
  <c r="C69"/>
  <c r="B69"/>
  <c r="G69"/>
  <c r="D70"/>
  <c r="H70"/>
  <c r="F70"/>
  <c r="D71"/>
  <c r="H71"/>
  <c r="F71"/>
  <c r="G70"/>
  <c r="C70"/>
  <c r="B70"/>
  <c r="D72"/>
  <c r="H72"/>
  <c r="C71"/>
  <c r="B71"/>
  <c r="F72"/>
  <c r="G71"/>
  <c r="D73"/>
  <c r="H73"/>
  <c r="C72"/>
  <c r="B72"/>
  <c r="G72"/>
  <c r="F73"/>
  <c r="C73"/>
  <c r="B73"/>
  <c r="F74"/>
  <c r="G73"/>
  <c r="D74"/>
  <c r="H74"/>
  <c r="D75"/>
  <c r="H75"/>
  <c r="C74"/>
  <c r="B74"/>
  <c r="G74"/>
  <c r="F75"/>
  <c r="G75"/>
  <c r="F76"/>
  <c r="D76"/>
  <c r="H76"/>
  <c r="C75"/>
  <c r="B75"/>
  <c r="G76"/>
  <c r="F77"/>
  <c r="D77"/>
  <c r="H77"/>
  <c r="C76"/>
  <c r="B76"/>
  <c r="D78"/>
  <c r="H78"/>
  <c r="C77"/>
  <c r="B77"/>
  <c r="G77"/>
  <c r="F78"/>
  <c r="D79"/>
  <c r="H79"/>
  <c r="C78"/>
  <c r="B78"/>
  <c r="F79"/>
  <c r="G78"/>
  <c r="D80"/>
  <c r="F80"/>
  <c r="C79"/>
  <c r="B79"/>
  <c r="G79"/>
  <c r="H80"/>
  <c r="H81"/>
  <c r="C80"/>
  <c r="B80"/>
  <c r="G80"/>
  <c r="D81"/>
  <c r="F81"/>
  <c r="D82"/>
  <c r="H82"/>
  <c r="C81"/>
  <c r="B81"/>
  <c r="G81"/>
  <c r="F82"/>
  <c r="D83"/>
  <c r="G82"/>
  <c r="F83"/>
  <c r="H83"/>
  <c r="C82"/>
  <c r="B82"/>
  <c r="D84"/>
  <c r="G83"/>
  <c r="F84"/>
  <c r="H84"/>
  <c r="C83"/>
  <c r="B83"/>
  <c r="D85"/>
  <c r="H85"/>
  <c r="C84"/>
  <c r="B84"/>
  <c r="G84"/>
  <c r="F85"/>
  <c r="D86"/>
  <c r="H86"/>
  <c r="F86"/>
  <c r="C85"/>
  <c r="B85"/>
  <c r="G85"/>
  <c r="D87"/>
  <c r="H87"/>
  <c r="F87"/>
  <c r="G86"/>
  <c r="C86"/>
  <c r="B86"/>
  <c r="D88"/>
  <c r="C87"/>
  <c r="B87"/>
  <c r="H88"/>
  <c r="F88"/>
  <c r="G87"/>
  <c r="D89"/>
  <c r="F89"/>
  <c r="G88"/>
  <c r="C88"/>
  <c r="B88"/>
  <c r="H89"/>
  <c r="F90"/>
  <c r="G89"/>
  <c r="D90"/>
  <c r="H90"/>
  <c r="C89"/>
  <c r="B89"/>
  <c r="D91"/>
  <c r="F91"/>
  <c r="G90"/>
  <c r="C90"/>
  <c r="B90"/>
  <c r="H91"/>
  <c r="D92"/>
  <c r="C91"/>
  <c r="B91"/>
  <c r="H92"/>
  <c r="F92"/>
  <c r="G91"/>
  <c r="D93"/>
  <c r="F93"/>
  <c r="G92"/>
  <c r="C92"/>
  <c r="B92"/>
  <c r="H93"/>
  <c r="D94"/>
  <c r="F94"/>
  <c r="G93"/>
  <c r="H94"/>
  <c r="C93"/>
  <c r="B93"/>
  <c r="G94"/>
  <c r="C94"/>
  <c r="B94"/>
  <c r="H95"/>
  <c r="D95"/>
  <c r="F95"/>
  <c r="D96"/>
  <c r="F96"/>
  <c r="G95"/>
  <c r="C95"/>
  <c r="B95"/>
  <c r="H96"/>
  <c r="D97"/>
  <c r="H97"/>
  <c r="G96"/>
  <c r="F97"/>
  <c r="C96"/>
  <c r="B96"/>
  <c r="G97"/>
  <c r="H98"/>
  <c r="D98"/>
  <c r="C97"/>
  <c r="B97"/>
  <c r="F98"/>
  <c r="D99"/>
  <c r="C98"/>
  <c r="B98"/>
  <c r="F99"/>
  <c r="G98"/>
  <c r="H99"/>
  <c r="G99"/>
  <c r="H100"/>
  <c r="D100"/>
  <c r="C99"/>
  <c r="B99"/>
  <c r="F100"/>
  <c r="G100"/>
  <c r="H101"/>
  <c r="D101"/>
  <c r="C100"/>
  <c r="B100"/>
  <c r="F101"/>
  <c r="G101"/>
  <c r="H102"/>
  <c r="D102"/>
  <c r="C101"/>
  <c r="B101"/>
  <c r="F102"/>
  <c r="D103"/>
  <c r="C102"/>
  <c r="B102"/>
  <c r="F103"/>
  <c r="G102"/>
  <c r="H103"/>
  <c r="D104"/>
  <c r="H104"/>
  <c r="C103"/>
  <c r="B103"/>
  <c r="G103"/>
  <c r="F104"/>
  <c r="D105"/>
  <c r="H105"/>
  <c r="G104"/>
  <c r="F105"/>
  <c r="C104"/>
  <c r="B104"/>
  <c r="D106"/>
  <c r="F106"/>
  <c r="C105"/>
  <c r="B105"/>
  <c r="H106"/>
  <c r="G105"/>
  <c r="D107"/>
  <c r="C106"/>
  <c r="B106"/>
  <c r="F107"/>
  <c r="G106"/>
  <c r="H107"/>
  <c r="D108"/>
  <c r="H108"/>
  <c r="G107"/>
  <c r="F108"/>
  <c r="C107"/>
  <c r="B107"/>
  <c r="H109"/>
  <c r="C108"/>
  <c r="B108"/>
  <c r="D109"/>
  <c r="G108"/>
  <c r="F109"/>
  <c r="C109"/>
  <c r="B109"/>
  <c r="H110"/>
  <c r="D110"/>
  <c r="F110"/>
  <c r="G109"/>
  <c r="H111"/>
  <c r="C110"/>
  <c r="B110"/>
  <c r="D111"/>
  <c r="G110"/>
  <c r="F111"/>
  <c r="H112"/>
  <c r="C111"/>
  <c r="B111"/>
  <c r="D112"/>
  <c r="G111"/>
  <c r="B6" i="30"/>
  <c r="C6"/>
  <c r="E6"/>
  <c r="F6"/>
  <c r="G6"/>
  <c r="H6"/>
  <c r="D6"/>
</calcChain>
</file>

<file path=xl/sharedStrings.xml><?xml version="1.0" encoding="utf-8"?>
<sst xmlns="http://schemas.openxmlformats.org/spreadsheetml/2006/main" count="417" uniqueCount="274">
  <si>
    <t>s.No.</t>
  </si>
  <si>
    <t>Name</t>
  </si>
  <si>
    <t>Grade</t>
  </si>
  <si>
    <t>GradePay</t>
  </si>
  <si>
    <t>Inc Amont</t>
  </si>
  <si>
    <t>IncAmt</t>
  </si>
  <si>
    <t>Post</t>
  </si>
  <si>
    <t>O;k[;krk</t>
  </si>
  <si>
    <t>ofj0v/;k0</t>
  </si>
  <si>
    <t>dk;kZ0lgk0</t>
  </si>
  <si>
    <t>ofj0fyfid</t>
  </si>
  <si>
    <t>dza0la0</t>
  </si>
  <si>
    <t>in</t>
  </si>
  <si>
    <t>xzsM is</t>
  </si>
  <si>
    <t>2010&amp;11</t>
  </si>
  <si>
    <t>]01 laosru</t>
  </si>
  <si>
    <t>d- osru jktif=r</t>
  </si>
  <si>
    <t>[k- osru vjktif=r</t>
  </si>
  <si>
    <t>;ksx osru &amp; ¼ d ls [k rd ½</t>
  </si>
  <si>
    <t>HkRrs ,oa ekuns; &amp;</t>
  </si>
  <si>
    <t>2- Mh-,-,fj;j</t>
  </si>
  <si>
    <t>3- fLFkjhdj.k ,fj;j</t>
  </si>
  <si>
    <t>4- edku fdjk;k</t>
  </si>
  <si>
    <t>5- 'kgjh HkRrk</t>
  </si>
  <si>
    <t>6- cksul</t>
  </si>
  <si>
    <t>7-fn-20-01-06 ls fu;qDr dkfeZdksa dks fu;r ikfjJfed ¼ fQDl is ½</t>
  </si>
  <si>
    <t>8- gkMZ M~;wVh HkRrk</t>
  </si>
  <si>
    <t>9- jksdM HkRrk</t>
  </si>
  <si>
    <t>10- /kqykbZ HkRrk</t>
  </si>
  <si>
    <t>11- lkbZfdy HkRrk</t>
  </si>
  <si>
    <t>12- fodykax HkRrk</t>
  </si>
  <si>
    <t>13- vU; HkRrs</t>
  </si>
  <si>
    <t>14- mikftZr vodk'k uxnh dj.k ¼15fnol½</t>
  </si>
  <si>
    <t>;ksx&amp;¼ 1ls 14 ½ HkRrs ,oa ekuns;    kk</t>
  </si>
  <si>
    <t>;ksx laosru   k+++  ,oa kk</t>
  </si>
  <si>
    <t>;k=k O;;</t>
  </si>
  <si>
    <t>fpfdRlk O;;</t>
  </si>
  <si>
    <t>loZ ;ksx &amp; ¼QkeZ th-,-&amp;4½</t>
  </si>
  <si>
    <t>3- fofo/k O;;</t>
  </si>
  <si>
    <t>4- iqLrdky;</t>
  </si>
  <si>
    <t>5- iz;ksx'kkyk</t>
  </si>
  <si>
    <t>6- ofnZ;ka</t>
  </si>
  <si>
    <t>7- fof'k"V lsok;sa</t>
  </si>
  <si>
    <t>loZ;ksx</t>
  </si>
  <si>
    <t>2- fdjk;k dj jk;YVh</t>
  </si>
  <si>
    <t>89&amp; va'knk;h is'ku ;kstuk esa ljdkj dk va'knku</t>
  </si>
  <si>
    <t>th-,-&amp;2</t>
  </si>
  <si>
    <t>¼vk; O;;d vuqeku rS;kj djus okys jktLFkku ljdkj ds vf/kdkfj;ksa }kjk muds foHkkxk/;{kksa dks izLrqr djus ds fy;ss½</t>
  </si>
  <si>
    <t>dz-la-</t>
  </si>
  <si>
    <t>ys[kk 'kh"kZd</t>
  </si>
  <si>
    <t>okLrfod O;; ds vkadMs</t>
  </si>
  <si>
    <t>fofHkUUk dkWyeksa ds chp o`f) ¼$½ ;k deh ¼&amp;½</t>
  </si>
  <si>
    <t>6 o 10 esa</t>
  </si>
  <si>
    <t>9 o 10 esa</t>
  </si>
  <si>
    <t>10 o 11 esa</t>
  </si>
  <si>
    <t xml:space="preserve">                                                                     jktLFkku ljdkj                                  ctV esU;qvy</t>
  </si>
  <si>
    <t>th-,-&amp;4</t>
  </si>
  <si>
    <t>¼foHkkxk/;{kksa }kjk egkys[kkdkj] jktLFkku ljdkj ds ek/;e ls ljdkj dks izLrqr djus gsrq½</t>
  </si>
  <si>
    <t>dze la[;k</t>
  </si>
  <si>
    <t>dkWye 8 o 9 dk ;ksx</t>
  </si>
  <si>
    <t>7 o 11 esa</t>
  </si>
  <si>
    <t>11 o 12 esa</t>
  </si>
  <si>
    <t>laosru</t>
  </si>
  <si>
    <t>edku fdjk;k</t>
  </si>
  <si>
    <t>cksul</t>
  </si>
  <si>
    <t>jktLFkku ljdkj                                                      ctV esU;qvy</t>
  </si>
  <si>
    <t xml:space="preserve">y?kq 'kh"kZd--------------------------------------------------------------------     </t>
  </si>
  <si>
    <t xml:space="preserve">y?kq 'kh"kZd--------------------------------------------------------------------   </t>
  </si>
  <si>
    <t>2011&amp;12</t>
  </si>
  <si>
    <t>izi= &amp;8 ¼iwoZ esa th , 1 ½</t>
  </si>
  <si>
    <t>uke¼ vxj fjDr gks rks fjDr fy[ksaa½</t>
  </si>
  <si>
    <t>osrueku</t>
  </si>
  <si>
    <t>igyh ekpZ ls vfUre Qjojh ds fy, fu/kkZfjr jde¼12 ekg dk osru½</t>
  </si>
  <si>
    <t xml:space="preserve"> frfFk osru o`f) 
</t>
  </si>
  <si>
    <t xml:space="preserve">jde
 o`f) </t>
  </si>
  <si>
    <t xml:space="preserve">   is cS.M</t>
  </si>
  <si>
    <t>iz0'kk0lgk0</t>
  </si>
  <si>
    <t>teknkj</t>
  </si>
  <si>
    <t>iz0'kk0lsod</t>
  </si>
  <si>
    <t>fjDr</t>
  </si>
  <si>
    <t xml:space="preserve">d-fy- </t>
  </si>
  <si>
    <t>2012&amp;13</t>
  </si>
  <si>
    <t>Mh0,0,fj;j</t>
  </si>
  <si>
    <t>fLFkjhdj.k,fj;j</t>
  </si>
  <si>
    <t>fQDl osru</t>
  </si>
  <si>
    <t>jksdM HkRrk</t>
  </si>
  <si>
    <t>/kqykbZ HkRrk</t>
  </si>
  <si>
    <t>fodykaxHkRrk</t>
  </si>
  <si>
    <t>mik0vo0uxnhdj.k 15 fnol</t>
  </si>
  <si>
    <t>89&amp;va'knk;h isa'ku ;kstuk</t>
  </si>
  <si>
    <t>;ksx HkRrs</t>
  </si>
  <si>
    <t>;ksx HkRrs o osru¼ laosru½</t>
  </si>
  <si>
    <t>lkbdy lokj HkRrk</t>
  </si>
  <si>
    <t>fo'ks"k 
fooj.k</t>
  </si>
  <si>
    <t>dk;kZy; O;;</t>
  </si>
  <si>
    <t>1&amp; lfoZl ikLVst</t>
  </si>
  <si>
    <t>2&amp;VsfyQksu</t>
  </si>
  <si>
    <t>3&amp;LVs'kujh</t>
  </si>
  <si>
    <t>4&amp;QuhZpj ejEEr</t>
  </si>
  <si>
    <t>5&amp;ikuh fctyh</t>
  </si>
  <si>
    <t xml:space="preserve">6&amp;vU; vkdfLed O;; </t>
  </si>
  <si>
    <t>;ksx &amp;  1</t>
  </si>
  <si>
    <t>ID No</t>
  </si>
  <si>
    <t>GPF /CPFNo</t>
  </si>
  <si>
    <t>NPS</t>
  </si>
  <si>
    <t>DA Arrear</t>
  </si>
  <si>
    <t xml:space="preserve">O;k[;krk </t>
  </si>
  <si>
    <t>Surrender12</t>
  </si>
  <si>
    <t>Surrender13</t>
  </si>
  <si>
    <t>Sur13</t>
  </si>
  <si>
    <t>EXPENDITURE</t>
  </si>
  <si>
    <t>3- fofo/k O;;@vU; izHkkj</t>
  </si>
  <si>
    <t>1-dk;kZy; O;;</t>
  </si>
  <si>
    <t>ofj0'kk0f'k0</t>
  </si>
  <si>
    <t>v/;kid</t>
  </si>
  <si>
    <t>kkk 'kk0f'k0</t>
  </si>
  <si>
    <t>dkfeZd dkvkbZ Mh ua0</t>
  </si>
  <si>
    <t>thih,Q@lhih,Q [kkrk la[;k</t>
  </si>
  <si>
    <t>vU; HkRrs</t>
  </si>
  <si>
    <t>fo|kFkhZ fe= dks Hkqxrku</t>
  </si>
  <si>
    <t>loZ ;ksx</t>
  </si>
  <si>
    <t>HEAD</t>
  </si>
  <si>
    <t>Employee</t>
  </si>
  <si>
    <t>Rate</t>
  </si>
  <si>
    <t>Teacher</t>
  </si>
  <si>
    <t>Sr Teacher</t>
  </si>
  <si>
    <t>Lecturer</t>
  </si>
  <si>
    <t>TOTAL</t>
  </si>
  <si>
    <t>Bonous</t>
  </si>
  <si>
    <t>DA ARREAR</t>
  </si>
  <si>
    <t xml:space="preserve">  'kgjh HkRrk</t>
  </si>
  <si>
    <t>FIX PAY</t>
  </si>
  <si>
    <t>LECTURER</t>
  </si>
  <si>
    <t>Sr TEACHER</t>
  </si>
  <si>
    <t>TEACHER</t>
  </si>
  <si>
    <t>LDC</t>
  </si>
  <si>
    <t>PEON</t>
  </si>
  <si>
    <t>Total</t>
  </si>
  <si>
    <t>lgk0deZ0</t>
  </si>
  <si>
    <t>O;k0 'kk-f'k-</t>
  </si>
  <si>
    <t>Vidhyarthi Mitra</t>
  </si>
  <si>
    <t>dk;kZy; O;; dk fooj.k mi en okj fy[kk tkuk gS</t>
  </si>
  <si>
    <t xml:space="preserve">eq[; 'kh"kZd &amp;2202 lkekU; f'k{kk                                    </t>
  </si>
  <si>
    <t>2010-11</t>
  </si>
  <si>
    <t>2011-12</t>
  </si>
  <si>
    <t>vk; O;;d vuqeku o"kZ 2013&amp;14</t>
  </si>
  <si>
    <t>th , 4 dk ;ksx</t>
  </si>
  <si>
    <t xml:space="preserve">eq[; 'kh"kZd &amp;2202 lkekU; f'k{kk                               </t>
  </si>
  <si>
    <t>th-,-&amp;3</t>
  </si>
  <si>
    <t>foRrh; o"kZ 2013&amp;14 ¼vizSy 2013 ls ekpZ]2014 rd½ ds vU; fofo/k vk; dk foLr`r vk; dk vuqeku</t>
  </si>
  <si>
    <t>eq[; 'kh"kZd &amp;0202&amp; lkekU; f'k{kk                                     jkekfo ek.MsMk ¼ vtesj a½</t>
  </si>
  <si>
    <t>okLrfod vk; ds vkadMs</t>
  </si>
  <si>
    <t>vk;d vuqeku o"kZ 2013&amp;14</t>
  </si>
  <si>
    <t>f'k{k.k 'kqYd</t>
  </si>
  <si>
    <t>izos'k 'kqYd</t>
  </si>
  <si>
    <t xml:space="preserve"> Vh0lh0</t>
  </si>
  <si>
    <t>fuykeh</t>
  </si>
  <si>
    <t>Hkou fdjk;k</t>
  </si>
  <si>
    <t>vU; vk;</t>
  </si>
  <si>
    <t>If Retd Date 13-14</t>
  </si>
  <si>
    <t>fo|kkFkhZ fe= dks Hkqxrku</t>
  </si>
  <si>
    <t>Washing Allowance</t>
  </si>
  <si>
    <t>Cashier Allowance</t>
  </si>
  <si>
    <t>Cycle Allowance</t>
  </si>
  <si>
    <t>Handicapped Allowance</t>
  </si>
  <si>
    <t>Fixtation Arrear</t>
  </si>
  <si>
    <t>LIVIRIES</t>
  </si>
  <si>
    <t>GENTS</t>
  </si>
  <si>
    <t>LADIES</t>
  </si>
  <si>
    <t>Auto</t>
  </si>
  <si>
    <t>iqLr0v/;{k kk</t>
  </si>
  <si>
    <t>Jh prqHkqZt tkafxM</t>
  </si>
  <si>
    <t>iz/kkuk/;kid</t>
  </si>
  <si>
    <t>Jh izdk'k pUn</t>
  </si>
  <si>
    <t>Jh n;ky [kksjoky</t>
  </si>
  <si>
    <t>Jherh 'kkjnk nsoh</t>
  </si>
  <si>
    <t>Jh dq'kky pUn</t>
  </si>
  <si>
    <t>Jh jes'k pUn /kkdM</t>
  </si>
  <si>
    <t>Jh lqjsUnz dqekj dksBkjh</t>
  </si>
  <si>
    <t>Jh thou yky</t>
  </si>
  <si>
    <t>RJAJ197606000701</t>
  </si>
  <si>
    <t>RJAJ199006000914</t>
  </si>
  <si>
    <t>RJAJ199206000945</t>
  </si>
  <si>
    <t>RJAJ199806000603</t>
  </si>
  <si>
    <t>RJAJ198806006374</t>
  </si>
  <si>
    <t>RJAJ200306003720</t>
  </si>
  <si>
    <t>RJBW199408006611</t>
  </si>
  <si>
    <t>RJAJ197906001251</t>
  </si>
  <si>
    <t>gkMZ M`;wVh HkRrk</t>
  </si>
  <si>
    <t>eagxkbZ HkRrk 80 izfr0</t>
  </si>
  <si>
    <t>lqjsUnz</t>
  </si>
  <si>
    <t>If Retire Date13-14</t>
  </si>
  <si>
    <t>Sur14</t>
  </si>
  <si>
    <t xml:space="preserve">jktdh; ek/;fed fo|ky;] </t>
  </si>
  <si>
    <t>vo/kh dh fu/kkZfjr jde ;kfu  8 o 10 dk ;ksx 2014&amp;15</t>
  </si>
  <si>
    <t>pkyw o"kZ ds fy, la'kksf/kr vuqeku 2013&amp;14</t>
  </si>
  <si>
    <t>xr ewy osru vFkkZr 01&amp;06&amp;2013 dks osru</t>
  </si>
  <si>
    <t>ctV dh izkjEHk dh frfFk ;kfu 01 ekpZ 14dks deZpkfj;ksa dk osru</t>
  </si>
  <si>
    <t>foRrh; o"kZ 2014&amp;15 ¼vizSy 2014 ls ekpZ]2015 rd½ ds vU; fofo/k O;; dk foLr`r vk; O;;d vuqeku</t>
  </si>
  <si>
    <t>2012-13</t>
  </si>
  <si>
    <t>vxLr 12 ls ekpZ 13 rd</t>
  </si>
  <si>
    <t>vizSy 13 ls tqykbZ 13 rd</t>
  </si>
  <si>
    <t>la'kksf/kr vuqeku o"kZ 2013&amp;14</t>
  </si>
  <si>
    <t>vk; O;;d vuqeku o"kZ 2014&amp;15</t>
  </si>
  <si>
    <t>Y</t>
  </si>
  <si>
    <t>ctV vkoaVu o"kZ 2013&amp;14</t>
  </si>
  <si>
    <t>Manual DA ARREAR</t>
  </si>
  <si>
    <t>1- eagxkbZ HkRrk  80 izfr'kr</t>
  </si>
  <si>
    <t>OID</t>
  </si>
  <si>
    <t>Pay 6-13</t>
  </si>
  <si>
    <t>Pay7-13</t>
  </si>
  <si>
    <t>foRrh; o"kZ 2014&amp;15 ¼vizSy]2014 ls ekpZ]2015 rd½ ds vifjorZuh; O;; ¼vf/kdkfj;ksa o deZpkfj;ksa ds laosru½ ds foLr`r vk; O;;d</t>
  </si>
  <si>
    <t>vk;d vuqeku o"kZ 2014&amp;15</t>
  </si>
  <si>
    <t xml:space="preserve">izi=&amp;7 </t>
  </si>
  <si>
    <t>dz0la0</t>
  </si>
  <si>
    <t>uke fo|ky;</t>
  </si>
  <si>
    <t>inuke
¼inokj lHkh Lohd`r in vafdr djsa ½</t>
  </si>
  <si>
    <t>dqy Lohd`r in</t>
  </si>
  <si>
    <t>dk;Zjr deZpkjh dk uke ¼ in fjDr gks rks fjDr fy[ksa ½</t>
  </si>
  <si>
    <t>fu;fer</t>
  </si>
  <si>
    <t>orZeku ewy osru</t>
  </si>
  <si>
    <t>tUe frfFk</t>
  </si>
  <si>
    <t>fu;fer fu;qfDr dk fnukad</t>
  </si>
  <si>
    <t>eksckby uEcj</t>
  </si>
  <si>
    <t>izi=&amp;4</t>
  </si>
  <si>
    <t>mikftZr vodk'k 15 fnol uxnhdj.k dh lwpuk</t>
  </si>
  <si>
    <t>uke dkfeZd</t>
  </si>
  <si>
    <t>jfuax is cS.M ,oa xsM is</t>
  </si>
  <si>
    <t>ewy osru</t>
  </si>
  <si>
    <t>Mh,</t>
  </si>
  <si>
    <t>;ksx</t>
  </si>
  <si>
    <t>vk;O;;d vuqeku jkf'k</t>
  </si>
  <si>
    <t>2013&amp;14</t>
  </si>
  <si>
    <t>2014&amp;15</t>
  </si>
  <si>
    <t>deZpkjh dk uke</t>
  </si>
  <si>
    <t>vkidks fy[kuk gS</t>
  </si>
  <si>
    <t>in dsoy iz/kkukpk;Z iz/kkuk/;kid vkidks fy[kuk gS</t>
  </si>
  <si>
    <t>RevisedEstimate13-14</t>
  </si>
  <si>
    <t>CurrentEstimate14-15</t>
  </si>
  <si>
    <t>12Month2014</t>
  </si>
  <si>
    <t>8Month 2014</t>
  </si>
  <si>
    <t>vkbZ Mh vkidks</t>
  </si>
  <si>
    <t>Hkjuk gS</t>
  </si>
  <si>
    <t>izi= 18 01&amp; laosru dk x.kuk@ekax i=</t>
  </si>
  <si>
    <t>ys[kk en</t>
  </si>
  <si>
    <t>vkfWQl vkbZMh</t>
  </si>
  <si>
    <t>fo|ky; dk uke</t>
  </si>
  <si>
    <t>fofRr; o"kZ 2013&amp;14 es 01 laosru esa vkoafVr jkf'k</t>
  </si>
  <si>
    <t>4@13 ls 7@13 rd dk okLrfod O;;</t>
  </si>
  <si>
    <t>8@13 ls 3@14 rd gksus okyk vuqekfur O;;</t>
  </si>
  <si>
    <t>fofRr; o"kZ esa gksus okyk dqy O;; ¼ ;ksx dkye 5 o 6 ½</t>
  </si>
  <si>
    <t>o"kZ  2013&amp;14 ds fy, vfrfjDr vko';drk¼?kVkb;s 4 ls 7 ½</t>
  </si>
  <si>
    <t xml:space="preserve">o"kZ  2014&amp;15 ds fy, lefiZr ;ksX; jkf'k </t>
  </si>
  <si>
    <t>;g lwpuk vkidks iwfrZ djuh gS</t>
  </si>
  <si>
    <t>vk;sxh</t>
  </si>
  <si>
    <t>isS cS.M Lor%</t>
  </si>
  <si>
    <t>1&amp;07&amp;2013</t>
  </si>
  <si>
    <t>;g i=koyh ftyk f'k{kk vf/kdkjh ek/;fed izFke vtesj }kjk tkjh</t>
  </si>
  <si>
    <t>ctV ifji= ds ifjis{k esa rS;kj dh xbZ gS A</t>
  </si>
  <si>
    <t xml:space="preserve"> 'khV esa vko';d iwfrZ;ka djuh gS ,oa izi= 7 esa deZpkjh dh tUe frfFk fu;qfDr</t>
  </si>
  <si>
    <t>frfFk rFkk eksckby uEcj iwfrZ fd;k tkuk gS A</t>
  </si>
  <si>
    <t>vk; gsrq iwfrZ;ka th0,03 esa vkids Lrj ls djuh gS A</t>
  </si>
  <si>
    <t xml:space="preserve">bl i=koyh esa ctV rS;kj djus gsrq vkidks MkVk ,UVz~h ,oa ,sDlisafMpj </t>
  </si>
  <si>
    <t xml:space="preserve">fo?;ky; dk uke ,oa vkfQl vkbZ Mh MkVk ,UVz~h 'khV ds dkye lh 134 </t>
  </si>
  <si>
    <t>,oa th 134 esa dh tkuh gS</t>
  </si>
  <si>
    <t>;g i=koyh izi= rS;kj djus dh lqfo/kk ek= gS izfrQy dks iw.kZr</t>
  </si>
  <si>
    <t>ifj{k.k dj izLrqr djsa</t>
  </si>
  <si>
    <t>lefiZr vodk'k ekg vizsy esa fy;k x;k eku dj x.kuk dk izko/kku</t>
  </si>
  <si>
    <t>fd;k x;k gS A</t>
  </si>
  <si>
    <r>
      <t xml:space="preserve"> x.kuk lajf{kr j[kusas gsrq izksVsDV fd;k x;k gS la'kks/ku gsrq ikloMZ </t>
    </r>
    <r>
      <rPr>
        <sz val="18"/>
        <rFont val="Calibri"/>
        <family val="2"/>
        <scheme val="minor"/>
      </rPr>
      <t>a</t>
    </r>
  </si>
  <si>
    <t>gS</t>
  </si>
  <si>
    <t>gurjar511@gmail.com</t>
  </si>
  <si>
    <t>Contact ID</t>
  </si>
  <si>
    <t>Fill Manual</t>
  </si>
</sst>
</file>

<file path=xl/styles.xml><?xml version="1.0" encoding="utf-8"?>
<styleSheet xmlns="http://schemas.openxmlformats.org/spreadsheetml/2006/main">
  <numFmts count="1">
    <numFmt numFmtId="164" formatCode="0;[Red]0"/>
  </numFmts>
  <fonts count="37">
    <font>
      <sz val="10"/>
      <name val="Arial"/>
    </font>
    <font>
      <sz val="8"/>
      <name val="Arial"/>
      <family val="2"/>
    </font>
    <font>
      <sz val="14"/>
      <name val="Kruti Dev 010"/>
    </font>
    <font>
      <sz val="14"/>
      <color indexed="8"/>
      <name val="Kruti Dev 010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DevLys 010"/>
    </font>
    <font>
      <sz val="12"/>
      <name val="DevLys 010"/>
    </font>
    <font>
      <sz val="10"/>
      <name val="DevLys 010"/>
    </font>
    <font>
      <sz val="9"/>
      <name val="Arial"/>
      <family val="2"/>
    </font>
    <font>
      <sz val="12"/>
      <color indexed="8"/>
      <name val="DevLys 010"/>
    </font>
    <font>
      <sz val="24"/>
      <name val="Arial"/>
      <family val="2"/>
    </font>
    <font>
      <sz val="18"/>
      <name val="Kruti Dev 010"/>
    </font>
    <font>
      <sz val="14"/>
      <color indexed="8"/>
      <name val="DevLys 010"/>
    </font>
    <font>
      <u/>
      <sz val="14"/>
      <color indexed="8"/>
      <name val="DevLys 010"/>
    </font>
    <font>
      <i/>
      <sz val="12"/>
      <color indexed="8"/>
      <name val="DevLys 010"/>
    </font>
    <font>
      <sz val="10"/>
      <name val="Tahoma"/>
      <family val="2"/>
    </font>
    <font>
      <b/>
      <sz val="11"/>
      <name val="Arial"/>
      <family val="2"/>
    </font>
    <font>
      <u/>
      <sz val="12"/>
      <name val="DevLys 010"/>
    </font>
    <font>
      <b/>
      <sz val="12"/>
      <name val="DevLys 010"/>
    </font>
    <font>
      <sz val="10"/>
      <color rgb="FFFF0000"/>
      <name val="Arial"/>
      <family val="2"/>
    </font>
    <font>
      <sz val="10"/>
      <color rgb="FF990000"/>
      <name val="Arial"/>
      <family val="2"/>
    </font>
    <font>
      <sz val="11"/>
      <name val="Kruti Dev 010"/>
    </font>
    <font>
      <sz val="10"/>
      <name val="Kruti Dev 010"/>
    </font>
    <font>
      <sz val="10"/>
      <color indexed="8"/>
      <name val="Kruti Dev 010"/>
    </font>
    <font>
      <b/>
      <i/>
      <sz val="16"/>
      <color rgb="FFFF0000"/>
      <name val="DevLys 010"/>
    </font>
    <font>
      <sz val="11"/>
      <name val="Arial"/>
      <family val="2"/>
    </font>
    <font>
      <sz val="14"/>
      <name val="Arial"/>
      <family val="2"/>
    </font>
    <font>
      <sz val="11"/>
      <color indexed="8"/>
      <name val="Arial"/>
      <family val="2"/>
    </font>
    <font>
      <sz val="11"/>
      <name val="DevLys 010"/>
    </font>
    <font>
      <sz val="16"/>
      <name val="DevLys 010"/>
    </font>
    <font>
      <sz val="12"/>
      <name val="Arial"/>
      <family val="2"/>
    </font>
    <font>
      <sz val="12"/>
      <name val="Kruti Dev 010"/>
    </font>
    <font>
      <b/>
      <sz val="14"/>
      <color rgb="FFFFFF00"/>
      <name val="Kruti Dev 010"/>
    </font>
    <font>
      <sz val="18"/>
      <name val="Calibri"/>
      <family val="2"/>
      <scheme val="minor"/>
    </font>
    <font>
      <u/>
      <sz val="10"/>
      <color theme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0" fillId="0" borderId="0" xfId="0" applyFill="1"/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4" fillId="0" borderId="3" xfId="0" applyFont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/>
    <xf numFmtId="0" fontId="8" fillId="0" borderId="3" xfId="0" applyFont="1" applyBorder="1"/>
    <xf numFmtId="0" fontId="7" fillId="0" borderId="0" xfId="0" applyFont="1"/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2" fillId="0" borderId="0" xfId="0" applyFont="1"/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6" fillId="0" borderId="0" xfId="0" applyFont="1"/>
    <xf numFmtId="0" fontId="10" fillId="0" borderId="3" xfId="0" applyFont="1" applyBorder="1" applyAlignment="1">
      <alignment horizontal="left"/>
    </xf>
    <xf numFmtId="14" fontId="17" fillId="0" borderId="0" xfId="0" applyNumberFormat="1" applyFont="1" applyAlignment="1">
      <alignment horizontal="left"/>
    </xf>
    <xf numFmtId="0" fontId="18" fillId="0" borderId="0" xfId="0" applyFont="1"/>
    <xf numFmtId="0" fontId="8" fillId="0" borderId="3" xfId="0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vertical="top" wrapText="1"/>
    </xf>
    <xf numFmtId="0" fontId="2" fillId="9" borderId="0" xfId="0" applyFont="1" applyFill="1" applyBorder="1" applyAlignment="1">
      <alignment vertical="top" shrinkToFit="1"/>
    </xf>
    <xf numFmtId="0" fontId="2" fillId="10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left" vertical="top" shrinkToFit="1"/>
    </xf>
    <xf numFmtId="0" fontId="2" fillId="12" borderId="0" xfId="0" applyFont="1" applyFill="1" applyBorder="1" applyAlignment="1">
      <alignment horizontal="left" vertical="top" wrapText="1"/>
    </xf>
    <xf numFmtId="0" fontId="2" fillId="13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vertical="top" wrapText="1"/>
    </xf>
    <xf numFmtId="0" fontId="2" fillId="14" borderId="0" xfId="0" applyFont="1" applyFill="1" applyBorder="1" applyAlignment="1">
      <alignment horizontal="left" vertical="top" wrapText="1"/>
    </xf>
    <xf numFmtId="0" fontId="2" fillId="15" borderId="0" xfId="0" applyFont="1" applyFill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/>
    </xf>
    <xf numFmtId="1" fontId="10" fillId="0" borderId="3" xfId="0" applyNumberFormat="1" applyFont="1" applyBorder="1"/>
    <xf numFmtId="0" fontId="6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9" fillId="0" borderId="3" xfId="0" applyFont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0" xfId="0" applyFont="1"/>
    <xf numFmtId="0" fontId="20" fillId="0" borderId="3" xfId="0" applyFont="1" applyBorder="1"/>
    <xf numFmtId="0" fontId="4" fillId="0" borderId="3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0" fillId="0" borderId="3" xfId="0" applyFill="1" applyBorder="1"/>
    <xf numFmtId="0" fontId="2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2" fillId="5" borderId="0" xfId="0" applyFont="1" applyFill="1" applyBorder="1"/>
    <xf numFmtId="0" fontId="0" fillId="5" borderId="0" xfId="0" applyFill="1"/>
    <xf numFmtId="1" fontId="0" fillId="5" borderId="0" xfId="0" applyNumberFormat="1" applyFill="1" applyAlignment="1">
      <alignment horizontal="center"/>
    </xf>
    <xf numFmtId="0" fontId="2" fillId="5" borderId="0" xfId="0" applyFont="1" applyFill="1" applyBorder="1" applyAlignment="1">
      <alignment horizontal="left" vertical="top" wrapText="1"/>
    </xf>
    <xf numFmtId="0" fontId="17" fillId="5" borderId="0" xfId="0" applyFont="1" applyFill="1" applyAlignment="1">
      <alignment horizontal="left"/>
    </xf>
    <xf numFmtId="0" fontId="0" fillId="5" borderId="0" xfId="0" applyFill="1" applyBorder="1" applyAlignment="1">
      <alignment horizontal="center"/>
    </xf>
    <xf numFmtId="0" fontId="2" fillId="5" borderId="0" xfId="0" applyFont="1" applyFill="1" applyBorder="1" applyAlignment="1">
      <alignment vertical="top" shrinkToFit="1"/>
    </xf>
    <xf numFmtId="0" fontId="10" fillId="5" borderId="3" xfId="0" applyFont="1" applyFill="1" applyBorder="1"/>
    <xf numFmtId="0" fontId="10" fillId="5" borderId="3" xfId="0" applyFont="1" applyFill="1" applyBorder="1" applyAlignment="1">
      <alignment horizontal="left"/>
    </xf>
    <xf numFmtId="164" fontId="10" fillId="5" borderId="3" xfId="0" applyNumberFormat="1" applyFont="1" applyFill="1" applyBorder="1" applyAlignment="1">
      <alignment horizontal="left" shrinkToFit="1"/>
    </xf>
    <xf numFmtId="14" fontId="17" fillId="5" borderId="0" xfId="0" applyNumberFormat="1" applyFont="1" applyFill="1" applyAlignment="1">
      <alignment horizontal="left"/>
    </xf>
    <xf numFmtId="1" fontId="10" fillId="5" borderId="0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 vertical="top" shrinkToFit="1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2" fillId="5" borderId="0" xfId="0" applyFont="1" applyFill="1" applyBorder="1" applyAlignment="1">
      <alignment vertical="top"/>
    </xf>
    <xf numFmtId="1" fontId="0" fillId="17" borderId="0" xfId="0" applyNumberFormat="1" applyFill="1" applyAlignment="1">
      <alignment horizontal="center"/>
    </xf>
    <xf numFmtId="0" fontId="2" fillId="17" borderId="0" xfId="0" applyFont="1" applyFill="1" applyBorder="1" applyAlignment="1">
      <alignment vertical="top"/>
    </xf>
    <xf numFmtId="0" fontId="2" fillId="17" borderId="0" xfId="0" applyFont="1" applyFill="1" applyBorder="1" applyAlignment="1">
      <alignment horizontal="left" vertical="top" wrapText="1"/>
    </xf>
    <xf numFmtId="0" fontId="17" fillId="17" borderId="0" xfId="0" applyFon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0" fillId="4" borderId="0" xfId="0" applyFill="1" applyBorder="1" applyAlignment="1">
      <alignment horizontal="center"/>
    </xf>
    <xf numFmtId="1" fontId="0" fillId="16" borderId="0" xfId="0" applyNumberFormat="1" applyFill="1" applyAlignment="1">
      <alignment horizontal="center"/>
    </xf>
    <xf numFmtId="0" fontId="2" fillId="16" borderId="0" xfId="0" applyFont="1" applyFill="1" applyBorder="1" applyAlignment="1">
      <alignment vertical="top"/>
    </xf>
    <xf numFmtId="0" fontId="2" fillId="16" borderId="0" xfId="0" applyFont="1" applyFill="1" applyBorder="1" applyAlignment="1">
      <alignment horizontal="left" vertical="top" wrapText="1"/>
    </xf>
    <xf numFmtId="0" fontId="17" fillId="16" borderId="0" xfId="0" applyFont="1" applyFill="1" applyAlignment="1">
      <alignment horizontal="left"/>
    </xf>
    <xf numFmtId="0" fontId="0" fillId="16" borderId="0" xfId="0" applyFill="1" applyAlignment="1">
      <alignment horizontal="center"/>
    </xf>
    <xf numFmtId="0" fontId="0" fillId="16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8" xfId="0" applyFill="1" applyBorder="1"/>
    <xf numFmtId="0" fontId="14" fillId="0" borderId="4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22" fillId="0" borderId="3" xfId="0" applyFont="1" applyFill="1" applyBorder="1"/>
    <xf numFmtId="0" fontId="21" fillId="0" borderId="3" xfId="0" applyFont="1" applyFill="1" applyBorder="1"/>
    <xf numFmtId="0" fontId="26" fillId="0" borderId="3" xfId="0" applyFont="1" applyFill="1" applyBorder="1"/>
    <xf numFmtId="0" fontId="17" fillId="0" borderId="0" xfId="0" applyFont="1" applyFill="1" applyAlignment="1">
      <alignment horizontal="center"/>
    </xf>
    <xf numFmtId="0" fontId="27" fillId="0" borderId="0" xfId="0" applyFont="1"/>
    <xf numFmtId="0" fontId="27" fillId="2" borderId="0" xfId="0" applyFont="1" applyFill="1"/>
    <xf numFmtId="1" fontId="6" fillId="0" borderId="0" xfId="0" applyNumberFormat="1" applyFont="1" applyFill="1"/>
    <xf numFmtId="0" fontId="0" fillId="0" borderId="2" xfId="0" applyBorder="1"/>
    <xf numFmtId="0" fontId="11" fillId="0" borderId="3" xfId="0" applyFont="1" applyBorder="1" applyAlignment="1">
      <alignment horizontal="center" vertical="top" wrapText="1"/>
    </xf>
    <xf numFmtId="0" fontId="7" fillId="0" borderId="0" xfId="0" applyFont="1" applyFill="1" applyBorder="1"/>
    <xf numFmtId="0" fontId="8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23" fillId="0" borderId="0" xfId="0" applyFont="1"/>
    <xf numFmtId="0" fontId="11" fillId="0" borderId="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0" fillId="2" borderId="0" xfId="0" applyFill="1"/>
    <xf numFmtId="0" fontId="2" fillId="2" borderId="0" xfId="0" applyFont="1" applyFill="1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31" fillId="0" borderId="0" xfId="0" applyFont="1"/>
    <xf numFmtId="0" fontId="3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2" fillId="2" borderId="3" xfId="0" applyFont="1" applyFill="1" applyBorder="1"/>
    <xf numFmtId="1" fontId="0" fillId="2" borderId="10" xfId="0" applyNumberFormat="1" applyFill="1" applyBorder="1" applyAlignment="1">
      <alignment shrinkToFit="1"/>
    </xf>
    <xf numFmtId="1" fontId="0" fillId="2" borderId="9" xfId="0" applyNumberFormat="1" applyFill="1" applyBorder="1" applyAlignment="1">
      <alignment shrinkToFit="1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" fontId="6" fillId="16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0" fillId="19" borderId="0" xfId="0" applyFill="1"/>
    <xf numFmtId="0" fontId="17" fillId="5" borderId="1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4" fillId="2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3" fillId="18" borderId="0" xfId="0" applyFont="1" applyFill="1"/>
    <xf numFmtId="0" fontId="35" fillId="18" borderId="0" xfId="0" applyFont="1" applyFill="1"/>
    <xf numFmtId="0" fontId="36" fillId="18" borderId="0" xfId="1" applyFill="1" applyAlignment="1" applyProtection="1"/>
    <xf numFmtId="0" fontId="0" fillId="0" borderId="0" xfId="0" applyAlignment="1">
      <alignment horizontal="center"/>
    </xf>
    <xf numFmtId="0" fontId="17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DDDDD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5843396" cy="937629"/>
    <xdr:sp macro="" textlink="">
      <xdr:nvSpPr>
        <xdr:cNvPr id="3" name="Rectangle 2"/>
        <xdr:cNvSpPr/>
      </xdr:nvSpPr>
      <xdr:spPr>
        <a:xfrm>
          <a:off x="3657600" y="0"/>
          <a:ext cx="584339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0" cy="1782924"/>
    <xdr:sp macro="" textlink="">
      <xdr:nvSpPr>
        <xdr:cNvPr id="4" name="Rectangle 3"/>
        <xdr:cNvSpPr/>
      </xdr:nvSpPr>
      <xdr:spPr>
        <a:xfrm>
          <a:off x="1828800" y="0"/>
          <a:ext cx="184730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937629"/>
    <xdr:sp macro="" textlink="">
      <xdr:nvSpPr>
        <xdr:cNvPr id="5" name="Rectangle 4"/>
        <xdr:cNvSpPr/>
      </xdr:nvSpPr>
      <xdr:spPr>
        <a:xfrm>
          <a:off x="609600" y="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5843396" cy="937629"/>
    <xdr:sp macro="" textlink="">
      <xdr:nvSpPr>
        <xdr:cNvPr id="6" name="Rectangle 5"/>
        <xdr:cNvSpPr/>
      </xdr:nvSpPr>
      <xdr:spPr>
        <a:xfrm>
          <a:off x="0" y="0"/>
          <a:ext cx="58433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BUDGET PROPOSAL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urjar5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M5" sqref="M5"/>
    </sheetView>
  </sheetViews>
  <sheetFormatPr defaultColWidth="8.85546875" defaultRowHeight="12.75"/>
  <sheetData>
    <row r="1" spans="1:10" ht="87.75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23.25">
      <c r="A2" s="164" t="s">
        <v>272</v>
      </c>
      <c r="B2" s="163"/>
      <c r="C2" s="163"/>
      <c r="D2" s="165" t="s">
        <v>271</v>
      </c>
      <c r="E2" s="163"/>
      <c r="F2" s="163"/>
      <c r="G2" s="163"/>
      <c r="H2" s="163"/>
      <c r="I2" s="163"/>
      <c r="J2" s="163"/>
    </row>
    <row r="3" spans="1:10" ht="23.25">
      <c r="A3" s="163"/>
      <c r="B3" s="163" t="s">
        <v>257</v>
      </c>
      <c r="C3" s="163"/>
      <c r="D3" s="163"/>
      <c r="E3" s="163"/>
      <c r="F3" s="163"/>
      <c r="G3" s="163"/>
      <c r="H3" s="163"/>
      <c r="I3" s="163"/>
      <c r="J3" s="163"/>
    </row>
    <row r="4" spans="1:10" ht="23.25">
      <c r="A4" s="163" t="s">
        <v>258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23.25">
      <c r="A5" s="163"/>
      <c r="B5" s="163" t="s">
        <v>262</v>
      </c>
      <c r="C5" s="163"/>
      <c r="D5" s="163"/>
      <c r="E5" s="163"/>
      <c r="F5" s="163"/>
      <c r="G5" s="163"/>
      <c r="H5" s="163"/>
      <c r="I5" s="163"/>
      <c r="J5" s="163"/>
    </row>
    <row r="6" spans="1:10" ht="23.25">
      <c r="A6" s="163" t="s">
        <v>259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ht="23.25">
      <c r="A7" s="163" t="s">
        <v>260</v>
      </c>
      <c r="B7" s="163"/>
      <c r="C7" s="163"/>
      <c r="D7" s="163"/>
      <c r="E7" s="163"/>
      <c r="F7" s="163"/>
      <c r="G7" s="163"/>
      <c r="H7" s="163"/>
      <c r="I7" s="163"/>
      <c r="J7" s="163"/>
    </row>
    <row r="8" spans="1:10" ht="23.25">
      <c r="A8" s="163"/>
      <c r="B8" s="163" t="s">
        <v>261</v>
      </c>
      <c r="C8" s="163"/>
      <c r="D8" s="163"/>
      <c r="E8" s="163"/>
      <c r="F8" s="163"/>
      <c r="G8" s="163"/>
      <c r="H8" s="163"/>
      <c r="I8" s="163"/>
      <c r="J8" s="163"/>
    </row>
    <row r="9" spans="1:10" ht="23.25">
      <c r="A9" s="163"/>
      <c r="B9" s="163" t="s">
        <v>263</v>
      </c>
      <c r="C9" s="163"/>
      <c r="D9" s="163"/>
      <c r="E9" s="163"/>
      <c r="F9" s="163"/>
      <c r="G9" s="163"/>
      <c r="H9" s="163"/>
      <c r="I9" s="163"/>
      <c r="J9" s="163"/>
    </row>
    <row r="10" spans="1:10" ht="23.25">
      <c r="A10" s="163" t="s">
        <v>264</v>
      </c>
      <c r="B10" s="163"/>
      <c r="C10" s="163"/>
      <c r="D10" s="163"/>
      <c r="E10" s="163"/>
      <c r="F10" s="163"/>
      <c r="G10" s="163"/>
      <c r="H10" s="163"/>
      <c r="I10" s="163"/>
      <c r="J10" s="163"/>
    </row>
    <row r="11" spans="1:10" ht="23.25">
      <c r="A11" s="163"/>
      <c r="B11" s="163" t="s">
        <v>265</v>
      </c>
      <c r="C11" s="163"/>
      <c r="D11" s="163"/>
      <c r="E11" s="163"/>
      <c r="F11" s="163"/>
      <c r="G11" s="163"/>
      <c r="H11" s="163"/>
      <c r="I11" s="163"/>
      <c r="J11" s="163"/>
    </row>
    <row r="12" spans="1:10" ht="23.25">
      <c r="A12" s="163"/>
      <c r="B12" s="163" t="s">
        <v>266</v>
      </c>
      <c r="C12" s="163"/>
      <c r="D12" s="163"/>
      <c r="E12" s="163"/>
      <c r="F12" s="163"/>
      <c r="G12" s="163"/>
      <c r="H12" s="163"/>
      <c r="I12" s="163"/>
      <c r="J12" s="163"/>
    </row>
    <row r="13" spans="1:10" ht="23.25">
      <c r="A13" s="163"/>
      <c r="B13" s="163" t="s">
        <v>267</v>
      </c>
      <c r="C13" s="163"/>
      <c r="D13" s="163"/>
      <c r="E13" s="163"/>
      <c r="F13" s="163"/>
      <c r="G13" s="163"/>
      <c r="H13" s="163"/>
      <c r="I13" s="163"/>
      <c r="J13" s="163"/>
    </row>
    <row r="14" spans="1:10" ht="23.25">
      <c r="A14" s="163" t="s">
        <v>268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ht="23.25">
      <c r="A15" s="163"/>
      <c r="B15" s="163" t="s">
        <v>269</v>
      </c>
      <c r="C15" s="163"/>
      <c r="D15" s="163"/>
      <c r="E15" s="163"/>
      <c r="F15" s="163"/>
      <c r="G15" s="163"/>
      <c r="H15" s="163"/>
      <c r="I15" s="163"/>
      <c r="J15" s="163"/>
    </row>
    <row r="16" spans="1:10" ht="23.25">
      <c r="A16" s="163"/>
      <c r="B16" s="163" t="s">
        <v>270</v>
      </c>
      <c r="C16" s="163"/>
      <c r="D16" s="163"/>
      <c r="E16" s="163"/>
      <c r="F16" s="163"/>
      <c r="G16" s="163"/>
      <c r="H16" s="163"/>
      <c r="I16" s="163"/>
      <c r="J16" s="163"/>
    </row>
    <row r="17" spans="1:10" ht="23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</row>
    <row r="18" spans="1:10" ht="23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</row>
    <row r="19" spans="1:10" ht="23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ht="23.25">
      <c r="A20" s="163"/>
      <c r="B20" s="163"/>
      <c r="C20" s="163"/>
      <c r="D20" s="163"/>
      <c r="E20" s="163"/>
      <c r="F20" s="163"/>
      <c r="G20" s="163"/>
      <c r="H20" s="163"/>
      <c r="I20" s="163"/>
      <c r="J20" s="163"/>
    </row>
    <row r="21" spans="1:10" ht="23.25">
      <c r="A21" s="163"/>
      <c r="B21" s="163"/>
      <c r="C21" s="163"/>
      <c r="D21" s="163"/>
      <c r="E21" s="163"/>
      <c r="F21" s="163"/>
      <c r="G21" s="163"/>
      <c r="H21" s="163"/>
      <c r="I21" s="163"/>
      <c r="J21" s="163"/>
    </row>
    <row r="22" spans="1:10" ht="23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ht="23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0" ht="23.25">
      <c r="A24" s="163"/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ht="23.25">
      <c r="A25" s="163"/>
      <c r="B25" s="163"/>
      <c r="C25" s="163"/>
      <c r="D25" s="163"/>
      <c r="E25" s="163"/>
      <c r="F25" s="163"/>
      <c r="G25" s="163"/>
      <c r="H25" s="163"/>
      <c r="I25" s="163"/>
      <c r="J25" s="163"/>
    </row>
    <row r="26" spans="1:10" ht="23.25">
      <c r="A26" s="163"/>
      <c r="B26" s="163"/>
      <c r="C26" s="163"/>
      <c r="D26" s="163"/>
      <c r="E26" s="163"/>
      <c r="F26" s="163"/>
      <c r="G26" s="163"/>
      <c r="H26" s="163"/>
      <c r="I26" s="163"/>
      <c r="J26" s="163"/>
    </row>
    <row r="27" spans="1:10" ht="23.25">
      <c r="A27" s="163"/>
      <c r="B27" s="163"/>
      <c r="C27" s="163"/>
      <c r="D27" s="163"/>
      <c r="E27" s="163"/>
      <c r="F27" s="163"/>
      <c r="G27" s="163"/>
      <c r="H27" s="163"/>
      <c r="I27" s="163"/>
      <c r="J27" s="163"/>
    </row>
    <row r="28" spans="1:10" ht="23.25">
      <c r="A28" s="163"/>
      <c r="B28" s="163"/>
      <c r="C28" s="163"/>
      <c r="D28" s="163"/>
      <c r="E28" s="163"/>
      <c r="F28" s="163"/>
      <c r="G28" s="163"/>
      <c r="H28" s="163"/>
      <c r="I28" s="163"/>
      <c r="J28" s="163"/>
    </row>
    <row r="29" spans="1:10" ht="23.25">
      <c r="A29" s="163"/>
      <c r="B29" s="163"/>
      <c r="C29" s="163"/>
      <c r="D29" s="163"/>
      <c r="E29" s="163"/>
      <c r="F29" s="163"/>
      <c r="G29" s="163"/>
      <c r="H29" s="163"/>
      <c r="I29" s="163"/>
      <c r="J29" s="163"/>
    </row>
    <row r="30" spans="1:10" ht="23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0" ht="23.25">
      <c r="A31" s="163"/>
      <c r="B31" s="163"/>
      <c r="C31" s="163"/>
      <c r="D31" s="163"/>
      <c r="E31" s="163"/>
      <c r="F31" s="163"/>
      <c r="G31" s="163"/>
      <c r="H31" s="163"/>
      <c r="I31" s="163"/>
      <c r="J31" s="163"/>
    </row>
    <row r="32" spans="1:10" ht="23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</row>
    <row r="33" spans="1:10" ht="23.25">
      <c r="A33" s="163"/>
      <c r="B33" s="163"/>
      <c r="C33" s="163"/>
      <c r="D33" s="163"/>
      <c r="E33" s="163"/>
      <c r="F33" s="163"/>
      <c r="G33" s="163"/>
      <c r="H33" s="163"/>
      <c r="I33" s="163"/>
      <c r="J33" s="163"/>
    </row>
    <row r="34" spans="1:10" ht="23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</row>
    <row r="35" spans="1:10" ht="23.25">
      <c r="A35" s="163"/>
      <c r="B35" s="163"/>
      <c r="C35" s="163"/>
      <c r="D35" s="163"/>
      <c r="E35" s="163"/>
      <c r="F35" s="163"/>
      <c r="G35" s="163"/>
      <c r="H35" s="163"/>
      <c r="I35" s="163"/>
      <c r="J35" s="163"/>
    </row>
    <row r="36" spans="1:10" ht="23.25">
      <c r="A36" s="163"/>
      <c r="B36" s="163"/>
      <c r="C36" s="163"/>
      <c r="D36" s="163"/>
      <c r="E36" s="163"/>
      <c r="F36" s="163"/>
      <c r="G36" s="163"/>
      <c r="H36" s="163"/>
      <c r="I36" s="163"/>
      <c r="J36" s="163"/>
    </row>
    <row r="37" spans="1:10" ht="23.25">
      <c r="A37" s="163"/>
      <c r="B37" s="163"/>
      <c r="C37" s="163"/>
      <c r="D37" s="163"/>
      <c r="E37" s="163"/>
      <c r="F37" s="163"/>
      <c r="G37" s="163"/>
      <c r="H37" s="163"/>
      <c r="I37" s="163"/>
      <c r="J37" s="163"/>
    </row>
    <row r="38" spans="1:10" ht="23.25">
      <c r="A38" s="163"/>
      <c r="B38" s="163"/>
      <c r="C38" s="163"/>
      <c r="D38" s="163"/>
      <c r="E38" s="163"/>
      <c r="F38" s="163"/>
      <c r="G38" s="163"/>
      <c r="H38" s="163"/>
      <c r="I38" s="163"/>
      <c r="J38" s="163"/>
    </row>
    <row r="39" spans="1:10" ht="23.25">
      <c r="A39" s="163"/>
      <c r="B39" s="163"/>
      <c r="C39" s="163"/>
      <c r="D39" s="163"/>
      <c r="E39" s="163"/>
      <c r="F39" s="163"/>
      <c r="G39" s="163"/>
      <c r="H39" s="163"/>
      <c r="I39" s="163"/>
      <c r="J39" s="163"/>
    </row>
    <row r="40" spans="1:10" ht="23.25">
      <c r="A40" s="163"/>
      <c r="B40" s="163"/>
      <c r="C40" s="163"/>
      <c r="D40" s="163"/>
      <c r="E40" s="163"/>
      <c r="F40" s="163"/>
      <c r="G40" s="163"/>
      <c r="H40" s="163"/>
      <c r="I40" s="163"/>
      <c r="J40" s="163"/>
    </row>
    <row r="41" spans="1:10" ht="23.25">
      <c r="A41" s="163"/>
      <c r="B41" s="163"/>
      <c r="C41" s="163"/>
      <c r="D41" s="163"/>
      <c r="E41" s="163"/>
      <c r="F41" s="163"/>
      <c r="G41" s="163"/>
      <c r="H41" s="163"/>
      <c r="I41" s="163"/>
      <c r="J41" s="163"/>
    </row>
    <row r="42" spans="1:10" ht="23.25">
      <c r="A42" s="163"/>
      <c r="B42" s="163"/>
      <c r="C42" s="163"/>
      <c r="D42" s="163"/>
      <c r="E42" s="163"/>
      <c r="F42" s="163"/>
      <c r="G42" s="163"/>
      <c r="H42" s="163"/>
      <c r="I42" s="163"/>
      <c r="J42" s="163"/>
    </row>
    <row r="43" spans="1:10" ht="23.25">
      <c r="A43" s="163"/>
      <c r="B43" s="163"/>
      <c r="C43" s="163"/>
      <c r="D43" s="163"/>
      <c r="E43" s="163"/>
      <c r="F43" s="163"/>
      <c r="G43" s="163"/>
      <c r="H43" s="163"/>
      <c r="I43" s="163"/>
      <c r="J43" s="163"/>
    </row>
    <row r="44" spans="1:10" ht="23.25">
      <c r="A44" s="163"/>
      <c r="B44" s="163"/>
      <c r="C44" s="163"/>
      <c r="D44" s="163"/>
      <c r="E44" s="163"/>
      <c r="F44" s="163"/>
      <c r="G44" s="163"/>
      <c r="H44" s="163"/>
      <c r="I44" s="163"/>
      <c r="J44" s="163"/>
    </row>
    <row r="45" spans="1:10" ht="23.25">
      <c r="A45" s="163"/>
      <c r="B45" s="163"/>
      <c r="C45" s="163"/>
      <c r="D45" s="163"/>
      <c r="E45" s="163"/>
      <c r="F45" s="163"/>
      <c r="G45" s="163"/>
      <c r="H45" s="163"/>
      <c r="I45" s="163"/>
      <c r="J45" s="163"/>
    </row>
    <row r="46" spans="1:10" ht="23.25">
      <c r="A46" s="163"/>
      <c r="B46" s="163"/>
      <c r="C46" s="163"/>
      <c r="D46" s="163"/>
      <c r="E46" s="163"/>
      <c r="F46" s="163"/>
      <c r="G46" s="163"/>
      <c r="H46" s="163"/>
      <c r="I46" s="163"/>
      <c r="J46" s="163"/>
    </row>
    <row r="47" spans="1:10" ht="23.25">
      <c r="A47" s="163"/>
      <c r="B47" s="163"/>
      <c r="C47" s="163"/>
      <c r="D47" s="163"/>
      <c r="E47" s="163"/>
      <c r="F47" s="163"/>
      <c r="G47" s="163"/>
      <c r="H47" s="163"/>
      <c r="I47" s="163"/>
      <c r="J47" s="163"/>
    </row>
    <row r="48" spans="1:10" ht="23.25">
      <c r="A48" s="163"/>
      <c r="B48" s="163"/>
      <c r="C48" s="163"/>
      <c r="D48" s="163"/>
      <c r="E48" s="163"/>
      <c r="F48" s="163"/>
      <c r="G48" s="163"/>
      <c r="H48" s="163"/>
      <c r="I48" s="163"/>
      <c r="J48" s="163"/>
    </row>
    <row r="49" spans="1:10" ht="23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</row>
    <row r="50" spans="1:10" ht="23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</row>
    <row r="51" spans="1:10" ht="23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</row>
    <row r="52" spans="1:10" ht="23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</row>
    <row r="53" spans="1:10" ht="23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</row>
    <row r="54" spans="1:10" ht="23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</row>
    <row r="55" spans="1:10" ht="23.25">
      <c r="A55" s="163"/>
      <c r="B55" s="163"/>
      <c r="C55" s="163"/>
      <c r="D55" s="163"/>
      <c r="E55" s="163"/>
      <c r="F55" s="163"/>
      <c r="G55" s="163"/>
      <c r="H55" s="163"/>
      <c r="I55" s="163"/>
      <c r="J55" s="163"/>
    </row>
    <row r="56" spans="1:10" ht="23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</row>
    <row r="57" spans="1:10" ht="23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</row>
    <row r="58" spans="1:10" ht="23.25">
      <c r="A58" s="163"/>
      <c r="B58" s="163"/>
      <c r="C58" s="163"/>
      <c r="D58" s="163"/>
      <c r="E58" s="163"/>
      <c r="F58" s="163"/>
      <c r="G58" s="163"/>
      <c r="H58" s="163"/>
      <c r="I58" s="163"/>
      <c r="J58" s="163"/>
    </row>
  </sheetData>
  <sheetProtection password="DE45" sheet="1" objects="1" scenarios="1"/>
  <hyperlinks>
    <hyperlink ref="D2" r:id="rId1"/>
  </hyperlinks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F9" sqref="F9"/>
    </sheetView>
  </sheetViews>
  <sheetFormatPr defaultColWidth="8.85546875" defaultRowHeight="12.75"/>
  <cols>
    <col min="1" max="1" width="11" customWidth="1"/>
    <col min="2" max="2" width="13.42578125" customWidth="1"/>
    <col min="3" max="3" width="14.28515625" customWidth="1"/>
    <col min="4" max="4" width="21.140625" customWidth="1"/>
    <col min="5" max="5" width="13.42578125" customWidth="1"/>
    <col min="6" max="6" width="15.28515625" customWidth="1"/>
    <col min="7" max="7" width="24.7109375" customWidth="1"/>
    <col min="8" max="8" width="27.85546875" customWidth="1"/>
    <col min="9" max="9" width="18.42578125" customWidth="1"/>
  </cols>
  <sheetData>
    <row r="1" spans="1:9" ht="20.25">
      <c r="A1" s="228" t="s">
        <v>243</v>
      </c>
      <c r="B1" s="228"/>
      <c r="C1" s="228"/>
      <c r="D1" s="228"/>
      <c r="E1" s="228"/>
      <c r="F1" s="228"/>
      <c r="G1" s="228"/>
      <c r="H1" s="228"/>
      <c r="I1" s="62"/>
    </row>
    <row r="2" spans="1:9" ht="15.75">
      <c r="A2" s="62"/>
      <c r="B2" s="62"/>
      <c r="C2" s="62"/>
      <c r="D2" s="62"/>
      <c r="E2" s="62"/>
      <c r="F2" s="62"/>
      <c r="G2" s="62"/>
      <c r="H2" s="62"/>
      <c r="I2" s="62"/>
    </row>
    <row r="3" spans="1:9" ht="20.25">
      <c r="A3" s="133" t="s">
        <v>244</v>
      </c>
      <c r="B3" s="62"/>
      <c r="C3" s="62"/>
      <c r="D3" s="62"/>
      <c r="E3" s="62"/>
      <c r="F3" s="62"/>
      <c r="G3" s="62"/>
      <c r="H3" s="62"/>
      <c r="I3" s="62"/>
    </row>
    <row r="4" spans="1:9" ht="47.25">
      <c r="A4" s="142" t="s">
        <v>11</v>
      </c>
      <c r="B4" s="142" t="s">
        <v>245</v>
      </c>
      <c r="C4" s="142" t="s">
        <v>246</v>
      </c>
      <c r="D4" s="142" t="s">
        <v>247</v>
      </c>
      <c r="E4" s="142" t="s">
        <v>248</v>
      </c>
      <c r="F4" s="142" t="s">
        <v>249</v>
      </c>
      <c r="G4" s="142" t="s">
        <v>250</v>
      </c>
      <c r="H4" s="142" t="s">
        <v>251</v>
      </c>
      <c r="I4" s="142" t="s">
        <v>252</v>
      </c>
    </row>
    <row r="5" spans="1:9" ht="75" customHeight="1">
      <c r="A5" s="154">
        <v>1</v>
      </c>
      <c r="B5" s="154">
        <f>'Data Entry'!G134</f>
        <v>15562</v>
      </c>
      <c r="C5" s="155" t="str">
        <f>'Data Entry'!C134</f>
        <v xml:space="preserve">jktdh; ek/;fed fo|ky;] </v>
      </c>
      <c r="D5" s="156">
        <f>'GA4'!G30</f>
        <v>0</v>
      </c>
      <c r="E5" s="156">
        <f>'GA4'!I30</f>
        <v>0</v>
      </c>
      <c r="F5" s="156">
        <f>('GA4'!K30-E5)+'GA4'!K32</f>
        <v>3753207</v>
      </c>
      <c r="G5" s="156">
        <f>SUM(E5:F5)</f>
        <v>3753207</v>
      </c>
      <c r="H5" s="156">
        <f>IF(G5&gt;D5,G5-D5,0)</f>
        <v>3753207</v>
      </c>
      <c r="I5" s="156">
        <f>IF(G5&lt;D5,D5-G5,0)</f>
        <v>0</v>
      </c>
    </row>
  </sheetData>
  <sheetProtection password="CE88" sheet="1" objects="1" scenarios="1"/>
  <protectedRanges>
    <protectedRange sqref="A5:I5" name="Range1"/>
  </protectedRanges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T160"/>
  <sheetViews>
    <sheetView workbookViewId="0">
      <pane xSplit="3" ySplit="4" topLeftCell="D132" activePane="bottomRight" state="frozen"/>
      <selection pane="topRight" activeCell="C1" sqref="C1"/>
      <selection pane="bottomLeft" activeCell="A2" sqref="A2"/>
      <selection pane="bottomRight" activeCell="C134" sqref="C134"/>
    </sheetView>
  </sheetViews>
  <sheetFormatPr defaultColWidth="8.85546875" defaultRowHeight="12.75"/>
  <cols>
    <col min="1" max="1" width="4.85546875" hidden="1" customWidth="1"/>
    <col min="2" max="2" width="3.85546875" hidden="1" customWidth="1"/>
    <col min="3" max="3" width="23.28515625" customWidth="1"/>
    <col min="4" max="4" width="14" style="7" bestFit="1" customWidth="1"/>
    <col min="5" max="5" width="4.7109375" style="7" hidden="1" customWidth="1"/>
    <col min="6" max="6" width="17" style="7" customWidth="1"/>
    <col min="7" max="7" width="12.28515625" style="7" customWidth="1"/>
    <col min="8" max="8" width="17.7109375" style="7" customWidth="1"/>
    <col min="9" max="9" width="16" style="7" customWidth="1"/>
    <col min="10" max="10" width="7" style="7" customWidth="1"/>
    <col min="11" max="11" width="6.28515625" style="7" customWidth="1"/>
    <col min="12" max="12" width="13" customWidth="1"/>
    <col min="13" max="13" width="10.42578125" bestFit="1" customWidth="1"/>
    <col min="15" max="15" width="8.85546875" customWidth="1"/>
    <col min="16" max="16" width="7.85546875" bestFit="1" customWidth="1"/>
    <col min="17" max="17" width="6.85546875" bestFit="1" customWidth="1"/>
    <col min="18" max="18" width="11.28515625" customWidth="1"/>
    <col min="19" max="19" width="11.7109375" customWidth="1"/>
    <col min="20" max="20" width="18.42578125" customWidth="1"/>
    <col min="21" max="21" width="19.140625" customWidth="1"/>
    <col min="22" max="22" width="9.28515625" customWidth="1"/>
    <col min="23" max="23" width="16.42578125" hidden="1" customWidth="1"/>
    <col min="24" max="24" width="14.28515625" style="4" hidden="1" customWidth="1"/>
    <col min="25" max="25" width="9.42578125" style="4" hidden="1" customWidth="1"/>
    <col min="26" max="26" width="15.140625" style="4" hidden="1" customWidth="1"/>
    <col min="27" max="27" width="14.28515625" style="4" hidden="1" customWidth="1"/>
    <col min="28" max="28" width="9" style="4" hidden="1" customWidth="1"/>
    <col min="29" max="29" width="6.28515625" style="4" hidden="1" customWidth="1"/>
    <col min="30" max="30" width="4" style="4" hidden="1" customWidth="1"/>
    <col min="31" max="31" width="4.42578125" style="4" hidden="1" customWidth="1"/>
    <col min="32" max="34" width="0" style="4" hidden="1" customWidth="1"/>
    <col min="35" max="35" width="12.85546875" style="4" customWidth="1"/>
    <col min="36" max="36" width="15.28515625" customWidth="1"/>
    <col min="37" max="37" width="11.42578125" customWidth="1"/>
    <col min="44" max="44" width="5.28515625" customWidth="1"/>
    <col min="45" max="45" width="5.7109375" customWidth="1"/>
    <col min="46" max="46" width="3.85546875" customWidth="1"/>
    <col min="47" max="47" width="4" customWidth="1"/>
    <col min="48" max="48" width="4.140625" customWidth="1"/>
    <col min="49" max="49" width="3.42578125" customWidth="1"/>
    <col min="50" max="50" width="9.140625" customWidth="1"/>
  </cols>
  <sheetData>
    <row r="1" spans="1:46" ht="33.75" customHeight="1">
      <c r="C1" s="151" t="s">
        <v>234</v>
      </c>
      <c r="D1" s="168" t="s">
        <v>236</v>
      </c>
      <c r="E1" s="150"/>
      <c r="F1" s="153" t="s">
        <v>241</v>
      </c>
      <c r="G1" s="150"/>
      <c r="H1" s="150"/>
      <c r="I1" s="150"/>
      <c r="J1" s="150"/>
      <c r="K1" s="150"/>
      <c r="L1" s="161" t="s">
        <v>255</v>
      </c>
      <c r="M1" s="150" t="s">
        <v>13</v>
      </c>
      <c r="N1" s="169" t="s">
        <v>253</v>
      </c>
      <c r="O1" s="169"/>
      <c r="P1" s="169"/>
    </row>
    <row r="2" spans="1:46" ht="33.75" customHeight="1">
      <c r="C2" s="151" t="s">
        <v>235</v>
      </c>
      <c r="D2" s="168"/>
      <c r="E2" s="150"/>
      <c r="F2" s="153" t="s">
        <v>242</v>
      </c>
      <c r="G2" s="159"/>
      <c r="H2" s="160" t="s">
        <v>253</v>
      </c>
      <c r="I2" s="159"/>
      <c r="J2" s="159"/>
      <c r="K2" s="159"/>
      <c r="L2" s="161" t="s">
        <v>254</v>
      </c>
      <c r="M2" s="162" t="s">
        <v>256</v>
      </c>
      <c r="N2" s="169"/>
      <c r="O2" s="169"/>
      <c r="P2" s="169"/>
    </row>
    <row r="3" spans="1:46" hidden="1">
      <c r="A3" s="105"/>
      <c r="B3" s="102">
        <v>1</v>
      </c>
      <c r="C3" s="102">
        <v>2</v>
      </c>
      <c r="D3" s="102">
        <v>3</v>
      </c>
      <c r="E3" s="102">
        <v>4</v>
      </c>
      <c r="F3" s="102">
        <v>5</v>
      </c>
      <c r="G3" s="102">
        <v>6</v>
      </c>
      <c r="H3" s="102">
        <v>7</v>
      </c>
      <c r="I3" s="102">
        <v>8</v>
      </c>
      <c r="J3" s="102">
        <v>9</v>
      </c>
      <c r="K3" s="102">
        <v>10</v>
      </c>
      <c r="L3" s="102">
        <v>11</v>
      </c>
      <c r="M3" s="102">
        <v>12</v>
      </c>
      <c r="N3" s="102">
        <v>13</v>
      </c>
      <c r="O3" s="102">
        <v>14</v>
      </c>
      <c r="P3" s="102">
        <v>15</v>
      </c>
      <c r="Q3" s="102">
        <v>16</v>
      </c>
      <c r="R3" s="102">
        <v>17</v>
      </c>
      <c r="S3" s="102">
        <v>18</v>
      </c>
      <c r="T3" s="102">
        <v>19</v>
      </c>
      <c r="U3" s="102">
        <v>20</v>
      </c>
    </row>
    <row r="4" spans="1:46" s="2" customFormat="1">
      <c r="A4" s="105" t="s">
        <v>0</v>
      </c>
      <c r="B4" s="102"/>
      <c r="C4" s="102" t="s">
        <v>1</v>
      </c>
      <c r="D4" s="102" t="s">
        <v>6</v>
      </c>
      <c r="E4" s="102" t="s">
        <v>104</v>
      </c>
      <c r="F4" s="102" t="s">
        <v>102</v>
      </c>
      <c r="G4" s="102" t="s">
        <v>103</v>
      </c>
      <c r="H4" s="102" t="s">
        <v>191</v>
      </c>
      <c r="I4" s="102" t="s">
        <v>159</v>
      </c>
      <c r="J4" s="102" t="s">
        <v>109</v>
      </c>
      <c r="K4" s="102" t="s">
        <v>192</v>
      </c>
      <c r="L4" s="102" t="s">
        <v>2</v>
      </c>
      <c r="M4" s="102" t="s">
        <v>3</v>
      </c>
      <c r="N4" s="102" t="s">
        <v>209</v>
      </c>
      <c r="O4" s="102" t="s">
        <v>4</v>
      </c>
      <c r="P4" s="102" t="s">
        <v>210</v>
      </c>
      <c r="Q4" s="102" t="s">
        <v>5</v>
      </c>
      <c r="R4" s="152" t="s">
        <v>240</v>
      </c>
      <c r="S4" s="152" t="s">
        <v>239</v>
      </c>
      <c r="T4" s="152" t="s">
        <v>238</v>
      </c>
      <c r="U4" s="152" t="s">
        <v>237</v>
      </c>
      <c r="V4" s="25"/>
      <c r="W4" s="116"/>
      <c r="X4" s="116"/>
      <c r="Y4" s="116"/>
      <c r="Z4" s="116"/>
      <c r="AA4" s="116"/>
      <c r="AB4" s="116"/>
      <c r="AC4" s="167"/>
      <c r="AD4" s="167"/>
      <c r="AE4" s="167"/>
      <c r="AF4" s="116"/>
      <c r="AG4" s="116"/>
      <c r="AH4" s="116"/>
      <c r="AI4" s="27" t="s">
        <v>105</v>
      </c>
      <c r="AJ4" s="25" t="s">
        <v>107</v>
      </c>
      <c r="AK4" s="25" t="s">
        <v>108</v>
      </c>
      <c r="AL4" s="25"/>
      <c r="AR4" s="166"/>
      <c r="AS4" s="166"/>
      <c r="AT4" s="166"/>
    </row>
    <row r="5" spans="1:46" s="2" customFormat="1" ht="18" customHeight="1">
      <c r="A5" s="105">
        <v>1</v>
      </c>
      <c r="B5" s="102">
        <f>IF(C5="","",1)</f>
        <v>1</v>
      </c>
      <c r="C5" s="143" t="s">
        <v>171</v>
      </c>
      <c r="D5" s="41" t="s">
        <v>172</v>
      </c>
      <c r="E5" s="26"/>
      <c r="F5" s="130" t="s">
        <v>180</v>
      </c>
      <c r="G5" s="144">
        <v>189079</v>
      </c>
      <c r="H5" s="38">
        <v>41578</v>
      </c>
      <c r="I5" s="26"/>
      <c r="J5" s="26" t="s">
        <v>204</v>
      </c>
      <c r="K5" s="26" t="s">
        <v>204</v>
      </c>
      <c r="L5" s="31" t="str">
        <f>IF(M5="","",IF(M5&lt;=1650,"4750-7440",IF(M5&lt;=2800,"5200-20200",IF(M5&lt;=5400,"9300-34800",IF(M5&lt;=8200,"15600-39100")))))</f>
        <v>9300-34800</v>
      </c>
      <c r="M5" s="1">
        <v>4800</v>
      </c>
      <c r="N5" s="32">
        <v>27690</v>
      </c>
      <c r="O5" s="32"/>
      <c r="P5" s="34">
        <v>30230</v>
      </c>
      <c r="Q5" s="35">
        <f>ROUNDUP(ROUND(P5*3%,0),-1)</f>
        <v>910</v>
      </c>
      <c r="R5" s="35">
        <f>Q5*8</f>
        <v>7280</v>
      </c>
      <c r="S5" s="35">
        <f>P5*12</f>
        <v>362760</v>
      </c>
      <c r="T5" s="35">
        <f>IF(H5="",((P5*12)+(R5)),0)</f>
        <v>0</v>
      </c>
      <c r="U5" s="33">
        <f>((N5*4)+(P5*8))</f>
        <v>352600</v>
      </c>
      <c r="W5" s="87"/>
      <c r="X5" s="86"/>
      <c r="Y5" s="86"/>
      <c r="Z5" s="86"/>
      <c r="AA5" s="108"/>
      <c r="AB5" s="108"/>
      <c r="AC5" s="108"/>
      <c r="AD5" s="108"/>
      <c r="AE5" s="108"/>
      <c r="AF5" s="108"/>
      <c r="AG5" s="86"/>
      <c r="AH5" s="86"/>
      <c r="AI5" s="28">
        <f>(ROUND(N5*80%,0)-ROUND(N5*72%,0))*3</f>
        <v>6645</v>
      </c>
      <c r="AJ5" s="2">
        <f>IF(J5="Y",((ROUND(N5/2,0)+(ROUND(ROUND(N5/2,0)*80%,0)))),0)</f>
        <v>24921</v>
      </c>
      <c r="AK5" s="124">
        <f>IF(K5="Y",((ROUND(P5/2,0)+(ROUND(ROUND(P5/2,0)*80%,0)))),0)</f>
        <v>27207</v>
      </c>
      <c r="AN5" s="2">
        <f>IF(SUM(AJ5+AK5)&gt;0,1,"")</f>
        <v>1</v>
      </c>
    </row>
    <row r="6" spans="1:46" s="86" customFormat="1" ht="18" customHeight="1">
      <c r="A6" s="105"/>
      <c r="B6" s="102">
        <f>IF(C6="","",(MAX(B$5:B5)+1))</f>
        <v>2</v>
      </c>
      <c r="C6" s="73" t="str">
        <f>IF(C5="","",(";ksx "&amp;D5))</f>
        <v>;ksx iz/kkuk/;kid</v>
      </c>
      <c r="D6" s="76"/>
      <c r="E6" s="77"/>
      <c r="F6" s="83"/>
      <c r="G6" s="158"/>
      <c r="H6" s="83"/>
      <c r="I6" s="77"/>
      <c r="J6" s="77"/>
      <c r="K6" s="77"/>
      <c r="L6" s="30"/>
      <c r="M6" s="78"/>
      <c r="N6" s="78"/>
      <c r="O6" s="78"/>
      <c r="P6" s="78">
        <f>SUM(P5)</f>
        <v>30230</v>
      </c>
      <c r="Q6" s="30"/>
      <c r="R6" s="30">
        <f>SUM(R5)</f>
        <v>7280</v>
      </c>
      <c r="S6" s="30">
        <f>SUM(S5)</f>
        <v>362760</v>
      </c>
      <c r="T6" s="30">
        <f>SUM(T5)</f>
        <v>0</v>
      </c>
      <c r="U6" s="30">
        <f>SUM(U5)</f>
        <v>352600</v>
      </c>
      <c r="W6" s="87"/>
      <c r="AA6" s="108"/>
      <c r="AB6" s="108"/>
      <c r="AC6" s="108"/>
      <c r="AD6" s="108"/>
      <c r="AE6" s="108"/>
      <c r="AF6" s="108"/>
      <c r="AJ6" s="124"/>
      <c r="AK6" s="124"/>
      <c r="AN6" s="139" t="str">
        <f>IF(SUM(AJ6+AK6)&gt;0,SUM(MAX(AN$5:AN5)+(1)),"")</f>
        <v/>
      </c>
    </row>
    <row r="7" spans="1:46" ht="18" customHeight="1">
      <c r="A7" s="105">
        <v>1</v>
      </c>
      <c r="B7" s="102" t="str">
        <f>IF(C7="","",(MAX(B$5:B6)+1))</f>
        <v/>
      </c>
      <c r="C7" s="131"/>
      <c r="D7" s="42" t="s">
        <v>7</v>
      </c>
      <c r="E7" s="26"/>
      <c r="F7" s="130"/>
      <c r="G7" s="144"/>
      <c r="H7" s="38"/>
      <c r="I7" s="26"/>
      <c r="J7" s="26"/>
      <c r="K7" s="26"/>
      <c r="L7" s="31" t="str">
        <f>IF(M7="","",IF(M7&lt;=1650,"4750-7440",IF(M7&lt;=2800,"5200-20200",IF(M7&lt;=4800,"9300-34800",IF(M7&lt;=8200,"15600-39100")))))</f>
        <v/>
      </c>
      <c r="M7" s="1"/>
      <c r="N7" s="32"/>
      <c r="O7" s="32"/>
      <c r="P7" s="34">
        <f t="shared" ref="P7:P80" si="0">N7+O7</f>
        <v>0</v>
      </c>
      <c r="Q7" s="35">
        <f t="shared" ref="Q7:Q80" si="1">ROUNDUP(ROUND(P7*3%,0),-1)</f>
        <v>0</v>
      </c>
      <c r="R7" s="35">
        <f t="shared" ref="R7:R33" si="2">Q7*8</f>
        <v>0</v>
      </c>
      <c r="S7" s="35">
        <f t="shared" ref="S7:S33" si="3">P7*12</f>
        <v>0</v>
      </c>
      <c r="T7" s="35">
        <f t="shared" ref="T7:T33" si="4">IF(H7="",((P7*12)+(R7)),0)</f>
        <v>0</v>
      </c>
      <c r="U7" s="33">
        <f t="shared" ref="U7:U33" si="5">((N7*4)+(P7*8))</f>
        <v>0</v>
      </c>
      <c r="V7" s="2"/>
      <c r="W7" s="87"/>
      <c r="X7" s="86"/>
      <c r="Y7" s="86"/>
      <c r="Z7" s="86"/>
      <c r="AA7" s="108"/>
      <c r="AB7" s="108"/>
      <c r="AC7" s="119"/>
      <c r="AD7" s="119"/>
      <c r="AE7" s="119"/>
      <c r="AF7" s="109"/>
      <c r="AG7" s="86"/>
      <c r="AH7" s="86"/>
      <c r="AI7" s="28">
        <f>(ROUND(N7*80%,0)-ROUND(N7*72%,0))*3</f>
        <v>0</v>
      </c>
      <c r="AJ7" s="124">
        <f t="shared" ref="AJ7:AJ69" si="6">IF(J7="Y",((ROUND(N7/2,0)+(ROUND(ROUND(N7/2,0)*80%,0)))),0)</f>
        <v>0</v>
      </c>
      <c r="AK7" s="124">
        <f t="shared" ref="AK7:AK69" si="7">IF(K7="Y",((ROUND(P7/2,0)+(ROUND(ROUND(P7/2,0)*80%,0)))),0)</f>
        <v>0</v>
      </c>
      <c r="AN7" s="139" t="str">
        <f>IF(SUM(AJ7+AK7)&gt;0,SUM(MAX(AN$5:AN6)+(1)),"")</f>
        <v/>
      </c>
    </row>
    <row r="8" spans="1:46" ht="18" customHeight="1">
      <c r="A8" s="105">
        <v>2</v>
      </c>
      <c r="B8" s="102" t="str">
        <f>IF(C8="","",(MAX(B$5:B7)+1))</f>
        <v/>
      </c>
      <c r="C8" s="131"/>
      <c r="D8" s="42" t="s">
        <v>7</v>
      </c>
      <c r="E8" s="26"/>
      <c r="F8" s="130"/>
      <c r="G8" s="144"/>
      <c r="H8" s="26"/>
      <c r="I8" s="26"/>
      <c r="J8" s="26"/>
      <c r="K8" s="26"/>
      <c r="L8" s="31" t="str">
        <f t="shared" ref="L8:L33" si="8">IF(M8="","",IF(M8&lt;=1650,"4750-7440",IF(M8&lt;=2800,"5200-20200",IF(M8&lt;=4800,"9300-34800",IF(M8&lt;=8200,"15600-39100")))))</f>
        <v/>
      </c>
      <c r="M8" s="1"/>
      <c r="N8" s="32"/>
      <c r="O8" s="32"/>
      <c r="P8" s="34">
        <f t="shared" si="0"/>
        <v>0</v>
      </c>
      <c r="Q8" s="35">
        <f t="shared" si="1"/>
        <v>0</v>
      </c>
      <c r="R8" s="35">
        <f t="shared" si="2"/>
        <v>0</v>
      </c>
      <c r="S8" s="35">
        <f t="shared" si="3"/>
        <v>0</v>
      </c>
      <c r="T8" s="35">
        <f t="shared" si="4"/>
        <v>0</v>
      </c>
      <c r="U8" s="33">
        <f t="shared" si="5"/>
        <v>0</v>
      </c>
      <c r="V8" s="2"/>
      <c r="W8" s="87"/>
      <c r="X8" s="86"/>
      <c r="Y8" s="86"/>
      <c r="Z8" s="86"/>
      <c r="AA8" s="108"/>
      <c r="AB8" s="108"/>
      <c r="AC8" s="119"/>
      <c r="AD8" s="119"/>
      <c r="AE8" s="119"/>
      <c r="AF8" s="109"/>
      <c r="AG8" s="86"/>
      <c r="AH8" s="86"/>
      <c r="AI8" s="28">
        <f t="shared" ref="AI8:AI35" si="9">(ROUND(N8*80%,0)-ROUND(N8*72%,0))*3</f>
        <v>0</v>
      </c>
      <c r="AJ8" s="124">
        <f t="shared" si="6"/>
        <v>0</v>
      </c>
      <c r="AK8" s="124">
        <f t="shared" si="7"/>
        <v>0</v>
      </c>
      <c r="AN8" s="139" t="str">
        <f>IF(SUM(AJ8+AK8)&gt;0,SUM(MAX(AN$5:AN7)+(1)),"")</f>
        <v/>
      </c>
    </row>
    <row r="9" spans="1:46" ht="18" customHeight="1">
      <c r="A9" s="105">
        <v>3</v>
      </c>
      <c r="B9" s="102" t="str">
        <f>IF(C9="","",(MAX(B$5:B8)+1))</f>
        <v/>
      </c>
      <c r="C9" s="131"/>
      <c r="D9" s="42" t="s">
        <v>7</v>
      </c>
      <c r="E9" s="26"/>
      <c r="F9" s="130"/>
      <c r="G9" s="144"/>
      <c r="H9" s="26"/>
      <c r="I9" s="38"/>
      <c r="J9" s="26"/>
      <c r="K9" s="26"/>
      <c r="L9" s="31" t="str">
        <f t="shared" si="8"/>
        <v/>
      </c>
      <c r="M9" s="1"/>
      <c r="N9" s="32"/>
      <c r="O9" s="32"/>
      <c r="P9" s="34">
        <f t="shared" si="0"/>
        <v>0</v>
      </c>
      <c r="Q9" s="35">
        <f t="shared" si="1"/>
        <v>0</v>
      </c>
      <c r="R9" s="35">
        <f t="shared" si="2"/>
        <v>0</v>
      </c>
      <c r="S9" s="35">
        <f t="shared" si="3"/>
        <v>0</v>
      </c>
      <c r="T9" s="35">
        <f t="shared" si="4"/>
        <v>0</v>
      </c>
      <c r="U9" s="33">
        <f t="shared" si="5"/>
        <v>0</v>
      </c>
      <c r="V9" s="2"/>
      <c r="W9" s="87"/>
      <c r="X9" s="86"/>
      <c r="Y9" s="86"/>
      <c r="Z9" s="86"/>
      <c r="AA9" s="108"/>
      <c r="AB9" s="108"/>
      <c r="AC9" s="119"/>
      <c r="AD9" s="119"/>
      <c r="AE9" s="119"/>
      <c r="AF9" s="109"/>
      <c r="AG9" s="86"/>
      <c r="AH9" s="86"/>
      <c r="AI9" s="28">
        <f t="shared" si="9"/>
        <v>0</v>
      </c>
      <c r="AJ9" s="124">
        <f t="shared" si="6"/>
        <v>0</v>
      </c>
      <c r="AK9" s="124">
        <f t="shared" si="7"/>
        <v>0</v>
      </c>
      <c r="AN9" s="139" t="str">
        <f>IF(SUM(AJ9+AK9)&gt;0,SUM(MAX(AN$5:AN8)+(1)),"")</f>
        <v/>
      </c>
    </row>
    <row r="10" spans="1:46" ht="18" customHeight="1">
      <c r="A10" s="105">
        <v>4</v>
      </c>
      <c r="B10" s="102" t="str">
        <f>IF(C10="","",(MAX(B$5:B9)+1))</f>
        <v/>
      </c>
      <c r="C10" s="131"/>
      <c r="D10" s="42" t="s">
        <v>7</v>
      </c>
      <c r="E10" s="26"/>
      <c r="F10" s="130"/>
      <c r="G10" s="144"/>
      <c r="H10" s="26"/>
      <c r="I10" s="26"/>
      <c r="J10" s="26"/>
      <c r="K10" s="26"/>
      <c r="L10" s="31" t="str">
        <f t="shared" si="8"/>
        <v/>
      </c>
      <c r="M10" s="1"/>
      <c r="N10" s="32"/>
      <c r="O10" s="32"/>
      <c r="P10" s="34">
        <f t="shared" si="0"/>
        <v>0</v>
      </c>
      <c r="Q10" s="35">
        <f t="shared" si="1"/>
        <v>0</v>
      </c>
      <c r="R10" s="35">
        <f t="shared" si="2"/>
        <v>0</v>
      </c>
      <c r="S10" s="35">
        <f t="shared" si="3"/>
        <v>0</v>
      </c>
      <c r="T10" s="35">
        <f t="shared" si="4"/>
        <v>0</v>
      </c>
      <c r="U10" s="33">
        <f t="shared" si="5"/>
        <v>0</v>
      </c>
      <c r="V10" s="2"/>
      <c r="W10" s="87"/>
      <c r="X10" s="86"/>
      <c r="Y10" s="86"/>
      <c r="Z10" s="86"/>
      <c r="AA10" s="108"/>
      <c r="AB10" s="108"/>
      <c r="AC10" s="119"/>
      <c r="AD10" s="119"/>
      <c r="AE10" s="119"/>
      <c r="AF10" s="109"/>
      <c r="AG10" s="86"/>
      <c r="AH10" s="86"/>
      <c r="AI10" s="28">
        <f t="shared" si="9"/>
        <v>0</v>
      </c>
      <c r="AJ10" s="124">
        <f t="shared" si="6"/>
        <v>0</v>
      </c>
      <c r="AK10" s="124">
        <f t="shared" si="7"/>
        <v>0</v>
      </c>
      <c r="AN10" s="139" t="str">
        <f>IF(SUM(AJ10+AK10)&gt;0,SUM(MAX(AN$5:AN9)+(1)),"")</f>
        <v/>
      </c>
    </row>
    <row r="11" spans="1:46" ht="18" customHeight="1">
      <c r="A11" s="105">
        <v>5</v>
      </c>
      <c r="B11" s="102" t="str">
        <f>IF(C11="","",(MAX(B$5:B10)+1))</f>
        <v/>
      </c>
      <c r="C11" s="131"/>
      <c r="D11" s="42" t="s">
        <v>7</v>
      </c>
      <c r="E11" s="26"/>
      <c r="F11" s="130"/>
      <c r="G11" s="144"/>
      <c r="H11" s="26"/>
      <c r="I11" s="26"/>
      <c r="J11" s="26"/>
      <c r="K11" s="26"/>
      <c r="L11" s="31" t="str">
        <f t="shared" si="8"/>
        <v/>
      </c>
      <c r="M11" s="1"/>
      <c r="N11" s="32"/>
      <c r="O11" s="32"/>
      <c r="P11" s="34">
        <f t="shared" si="0"/>
        <v>0</v>
      </c>
      <c r="Q11" s="35">
        <f t="shared" si="1"/>
        <v>0</v>
      </c>
      <c r="R11" s="35">
        <f t="shared" si="2"/>
        <v>0</v>
      </c>
      <c r="S11" s="35">
        <f t="shared" si="3"/>
        <v>0</v>
      </c>
      <c r="T11" s="35">
        <f t="shared" si="4"/>
        <v>0</v>
      </c>
      <c r="U11" s="33">
        <f t="shared" si="5"/>
        <v>0</v>
      </c>
      <c r="V11" s="2"/>
      <c r="W11" s="87"/>
      <c r="X11" s="86"/>
      <c r="Y11" s="86"/>
      <c r="Z11" s="86"/>
      <c r="AA11" s="108"/>
      <c r="AB11" s="108"/>
      <c r="AC11" s="119"/>
      <c r="AD11" s="119"/>
      <c r="AE11" s="119"/>
      <c r="AF11" s="109"/>
      <c r="AG11" s="86"/>
      <c r="AH11" s="86"/>
      <c r="AI11" s="28">
        <f t="shared" si="9"/>
        <v>0</v>
      </c>
      <c r="AJ11" s="124">
        <f t="shared" si="6"/>
        <v>0</v>
      </c>
      <c r="AK11" s="124">
        <f t="shared" si="7"/>
        <v>0</v>
      </c>
      <c r="AN11" s="139" t="str">
        <f>IF(SUM(AJ11+AK11)&gt;0,SUM(MAX(AN$5:AN10)+(1)),"")</f>
        <v/>
      </c>
    </row>
    <row r="12" spans="1:46" ht="18" customHeight="1">
      <c r="A12" s="105">
        <v>6</v>
      </c>
      <c r="B12" s="102" t="str">
        <f>IF(C12="","",(MAX(B$5:B11)+1))</f>
        <v/>
      </c>
      <c r="C12" s="131"/>
      <c r="D12" s="42" t="s">
        <v>7</v>
      </c>
      <c r="E12" s="26"/>
      <c r="F12" s="130"/>
      <c r="G12" s="144"/>
      <c r="H12" s="26"/>
      <c r="I12" s="26"/>
      <c r="J12" s="26"/>
      <c r="K12" s="26"/>
      <c r="L12" s="31" t="str">
        <f t="shared" si="8"/>
        <v/>
      </c>
      <c r="M12" s="1"/>
      <c r="N12" s="32"/>
      <c r="O12" s="32"/>
      <c r="P12" s="34">
        <f t="shared" si="0"/>
        <v>0</v>
      </c>
      <c r="Q12" s="35">
        <f t="shared" si="1"/>
        <v>0</v>
      </c>
      <c r="R12" s="35">
        <f t="shared" si="2"/>
        <v>0</v>
      </c>
      <c r="S12" s="35">
        <f t="shared" si="3"/>
        <v>0</v>
      </c>
      <c r="T12" s="35">
        <f t="shared" si="4"/>
        <v>0</v>
      </c>
      <c r="U12" s="33">
        <f t="shared" si="5"/>
        <v>0</v>
      </c>
      <c r="V12" s="2"/>
      <c r="W12" s="87"/>
      <c r="X12" s="86"/>
      <c r="Y12" s="86"/>
      <c r="Z12" s="86"/>
      <c r="AA12" s="108"/>
      <c r="AB12" s="108"/>
      <c r="AC12" s="119"/>
      <c r="AD12" s="119"/>
      <c r="AE12" s="119"/>
      <c r="AF12" s="109"/>
      <c r="AG12" s="86"/>
      <c r="AH12" s="86"/>
      <c r="AI12" s="28">
        <f t="shared" si="9"/>
        <v>0</v>
      </c>
      <c r="AJ12" s="124">
        <f t="shared" si="6"/>
        <v>0</v>
      </c>
      <c r="AK12" s="124">
        <f t="shared" si="7"/>
        <v>0</v>
      </c>
      <c r="AN12" s="139" t="str">
        <f>IF(SUM(AJ12+AK12)&gt;0,SUM(MAX(AN$5:AN11)+(1)),"")</f>
        <v/>
      </c>
    </row>
    <row r="13" spans="1:46" ht="18" customHeight="1">
      <c r="A13" s="105">
        <v>7</v>
      </c>
      <c r="B13" s="102" t="str">
        <f>IF(C13="","",(MAX(B$5:B12)+1))</f>
        <v/>
      </c>
      <c r="C13" s="131"/>
      <c r="D13" s="42" t="s">
        <v>7</v>
      </c>
      <c r="E13" s="26"/>
      <c r="F13" s="130"/>
      <c r="G13" s="144"/>
      <c r="H13" s="38"/>
      <c r="I13" s="26"/>
      <c r="J13" s="26"/>
      <c r="K13" s="26"/>
      <c r="L13" s="31" t="str">
        <f t="shared" si="8"/>
        <v/>
      </c>
      <c r="M13" s="1"/>
      <c r="N13" s="32"/>
      <c r="O13" s="32"/>
      <c r="P13" s="34">
        <f t="shared" si="0"/>
        <v>0</v>
      </c>
      <c r="Q13" s="35">
        <f t="shared" si="1"/>
        <v>0</v>
      </c>
      <c r="R13" s="35">
        <f t="shared" si="2"/>
        <v>0</v>
      </c>
      <c r="S13" s="35">
        <f t="shared" si="3"/>
        <v>0</v>
      </c>
      <c r="T13" s="35">
        <f t="shared" si="4"/>
        <v>0</v>
      </c>
      <c r="U13" s="33">
        <f t="shared" si="5"/>
        <v>0</v>
      </c>
      <c r="V13" s="2"/>
      <c r="W13" s="87"/>
      <c r="X13" s="86"/>
      <c r="Y13" s="86"/>
      <c r="Z13" s="86"/>
      <c r="AA13" s="108"/>
      <c r="AB13" s="108"/>
      <c r="AC13" s="119"/>
      <c r="AD13" s="119"/>
      <c r="AE13" s="119"/>
      <c r="AF13" s="109"/>
      <c r="AG13" s="86"/>
      <c r="AH13" s="86"/>
      <c r="AI13" s="28">
        <f t="shared" si="9"/>
        <v>0</v>
      </c>
      <c r="AJ13" s="124">
        <f t="shared" si="6"/>
        <v>0</v>
      </c>
      <c r="AK13" s="124">
        <f t="shared" si="7"/>
        <v>0</v>
      </c>
      <c r="AN13" s="139" t="str">
        <f>IF(SUM(AJ13+AK13)&gt;0,SUM(MAX(AN$5:AN12)+(1)),"")</f>
        <v/>
      </c>
    </row>
    <row r="14" spans="1:46" ht="18" customHeight="1">
      <c r="A14" s="105">
        <v>8</v>
      </c>
      <c r="B14" s="102" t="str">
        <f>IF(C14="","",(MAX(B$5:B13)+1))</f>
        <v/>
      </c>
      <c r="C14" s="131"/>
      <c r="D14" s="42" t="s">
        <v>7</v>
      </c>
      <c r="E14" s="26"/>
      <c r="F14" s="130"/>
      <c r="G14" s="144"/>
      <c r="H14" s="38"/>
      <c r="I14" s="26"/>
      <c r="J14" s="26"/>
      <c r="K14" s="26"/>
      <c r="L14" s="31" t="str">
        <f t="shared" si="8"/>
        <v/>
      </c>
      <c r="M14" s="1"/>
      <c r="N14" s="32"/>
      <c r="O14" s="32"/>
      <c r="P14" s="34">
        <f t="shared" si="0"/>
        <v>0</v>
      </c>
      <c r="Q14" s="35">
        <f t="shared" si="1"/>
        <v>0</v>
      </c>
      <c r="R14" s="35">
        <f t="shared" si="2"/>
        <v>0</v>
      </c>
      <c r="S14" s="35">
        <f t="shared" si="3"/>
        <v>0</v>
      </c>
      <c r="T14" s="35">
        <f t="shared" si="4"/>
        <v>0</v>
      </c>
      <c r="U14" s="33">
        <f t="shared" si="5"/>
        <v>0</v>
      </c>
      <c r="V14" s="2"/>
      <c r="W14" s="87"/>
      <c r="X14" s="86"/>
      <c r="Y14" s="86"/>
      <c r="Z14" s="86"/>
      <c r="AA14" s="108"/>
      <c r="AB14" s="108"/>
      <c r="AC14" s="119"/>
      <c r="AD14" s="119"/>
      <c r="AE14" s="119"/>
      <c r="AF14" s="109"/>
      <c r="AG14" s="86"/>
      <c r="AH14" s="86"/>
      <c r="AI14" s="28">
        <f t="shared" si="9"/>
        <v>0</v>
      </c>
      <c r="AJ14" s="124">
        <f t="shared" si="6"/>
        <v>0</v>
      </c>
      <c r="AK14" s="124">
        <f t="shared" si="7"/>
        <v>0</v>
      </c>
      <c r="AN14" s="139" t="str">
        <f>IF(SUM(AJ14+AK14)&gt;0,SUM(MAX(AN$5:AN13)+(1)),"")</f>
        <v/>
      </c>
    </row>
    <row r="15" spans="1:46" ht="18" customHeight="1">
      <c r="A15" s="105">
        <v>9</v>
      </c>
      <c r="B15" s="102" t="str">
        <f>IF(C15="","",(MAX(B$5:B14)+1))</f>
        <v/>
      </c>
      <c r="C15" s="131"/>
      <c r="D15" s="42" t="s">
        <v>7</v>
      </c>
      <c r="E15" s="26"/>
      <c r="F15" s="130"/>
      <c r="G15" s="144"/>
      <c r="H15" s="26"/>
      <c r="I15" s="38"/>
      <c r="J15" s="26"/>
      <c r="K15" s="26"/>
      <c r="L15" s="31" t="str">
        <f t="shared" si="8"/>
        <v/>
      </c>
      <c r="M15" s="1"/>
      <c r="N15" s="32"/>
      <c r="O15" s="32"/>
      <c r="P15" s="34">
        <f t="shared" si="0"/>
        <v>0</v>
      </c>
      <c r="Q15" s="35">
        <f t="shared" si="1"/>
        <v>0</v>
      </c>
      <c r="R15" s="35">
        <f t="shared" si="2"/>
        <v>0</v>
      </c>
      <c r="S15" s="35">
        <f t="shared" si="3"/>
        <v>0</v>
      </c>
      <c r="T15" s="35">
        <f t="shared" si="4"/>
        <v>0</v>
      </c>
      <c r="U15" s="33">
        <f t="shared" si="5"/>
        <v>0</v>
      </c>
      <c r="V15" s="2"/>
      <c r="W15" s="87"/>
      <c r="X15" s="86"/>
      <c r="Y15" s="86"/>
      <c r="Z15" s="86"/>
      <c r="AA15" s="108"/>
      <c r="AB15" s="108"/>
      <c r="AC15" s="119"/>
      <c r="AD15" s="119"/>
      <c r="AE15" s="119"/>
      <c r="AF15" s="109"/>
      <c r="AG15" s="86"/>
      <c r="AH15" s="86"/>
      <c r="AI15" s="28">
        <f t="shared" si="9"/>
        <v>0</v>
      </c>
      <c r="AJ15" s="124">
        <f t="shared" si="6"/>
        <v>0</v>
      </c>
      <c r="AK15" s="124">
        <f t="shared" si="7"/>
        <v>0</v>
      </c>
      <c r="AN15" s="139" t="str">
        <f>IF(SUM(AJ15+AK15)&gt;0,SUM(MAX(AN$5:AN14)+(1)),"")</f>
        <v/>
      </c>
    </row>
    <row r="16" spans="1:46" ht="18" customHeight="1">
      <c r="A16" s="105">
        <v>10</v>
      </c>
      <c r="B16" s="102" t="str">
        <f>IF(C16="","",(MAX(B$5:B15)+1))</f>
        <v/>
      </c>
      <c r="C16" s="131"/>
      <c r="D16" s="42" t="s">
        <v>7</v>
      </c>
      <c r="E16" s="26"/>
      <c r="F16" s="130"/>
      <c r="G16" s="144"/>
      <c r="H16" s="26"/>
      <c r="I16" s="38"/>
      <c r="J16" s="26"/>
      <c r="K16" s="26"/>
      <c r="L16" s="31" t="str">
        <f t="shared" si="8"/>
        <v/>
      </c>
      <c r="M16" s="1"/>
      <c r="N16" s="32"/>
      <c r="O16" s="32"/>
      <c r="P16" s="34">
        <f t="shared" si="0"/>
        <v>0</v>
      </c>
      <c r="Q16" s="35">
        <f t="shared" si="1"/>
        <v>0</v>
      </c>
      <c r="R16" s="35">
        <f t="shared" si="2"/>
        <v>0</v>
      </c>
      <c r="S16" s="35">
        <f t="shared" si="3"/>
        <v>0</v>
      </c>
      <c r="T16" s="35">
        <f t="shared" si="4"/>
        <v>0</v>
      </c>
      <c r="U16" s="33">
        <f t="shared" si="5"/>
        <v>0</v>
      </c>
      <c r="V16" s="2"/>
      <c r="W16" s="87"/>
      <c r="X16" s="86"/>
      <c r="Y16" s="86"/>
      <c r="Z16" s="86"/>
      <c r="AA16" s="108"/>
      <c r="AB16" s="108"/>
      <c r="AC16" s="119"/>
      <c r="AD16" s="119"/>
      <c r="AE16" s="119"/>
      <c r="AF16" s="109"/>
      <c r="AG16" s="86"/>
      <c r="AH16" s="86"/>
      <c r="AI16" s="28">
        <f t="shared" si="9"/>
        <v>0</v>
      </c>
      <c r="AJ16" s="124">
        <f t="shared" si="6"/>
        <v>0</v>
      </c>
      <c r="AK16" s="124">
        <f t="shared" si="7"/>
        <v>0</v>
      </c>
      <c r="AN16" s="139" t="str">
        <f>IF(SUM(AJ16+AK16)&gt;0,SUM(MAX(AN$5:AN15)+(1)),"")</f>
        <v/>
      </c>
    </row>
    <row r="17" spans="1:40" ht="18" customHeight="1">
      <c r="A17" s="105">
        <v>11</v>
      </c>
      <c r="B17" s="102" t="str">
        <f>IF(C17="","",(MAX(B$5:B16)+1))</f>
        <v/>
      </c>
      <c r="C17" s="131"/>
      <c r="D17" s="42" t="s">
        <v>7</v>
      </c>
      <c r="E17" s="26"/>
      <c r="F17" s="130"/>
      <c r="G17" s="144"/>
      <c r="H17" s="26"/>
      <c r="I17" s="38"/>
      <c r="J17" s="26"/>
      <c r="K17" s="26"/>
      <c r="L17" s="31" t="str">
        <f t="shared" si="8"/>
        <v/>
      </c>
      <c r="M17" s="1"/>
      <c r="N17" s="32"/>
      <c r="O17" s="32"/>
      <c r="P17" s="34">
        <f t="shared" si="0"/>
        <v>0</v>
      </c>
      <c r="Q17" s="35">
        <f t="shared" si="1"/>
        <v>0</v>
      </c>
      <c r="R17" s="35">
        <f t="shared" si="2"/>
        <v>0</v>
      </c>
      <c r="S17" s="35">
        <f t="shared" si="3"/>
        <v>0</v>
      </c>
      <c r="T17" s="35">
        <f t="shared" si="4"/>
        <v>0</v>
      </c>
      <c r="U17" s="33">
        <f t="shared" si="5"/>
        <v>0</v>
      </c>
      <c r="V17" s="2"/>
      <c r="W17" s="87"/>
      <c r="X17" s="86"/>
      <c r="Y17" s="86"/>
      <c r="Z17" s="86"/>
      <c r="AA17" s="108"/>
      <c r="AB17" s="108"/>
      <c r="AC17" s="119"/>
      <c r="AD17" s="119"/>
      <c r="AE17" s="119"/>
      <c r="AF17" s="109"/>
      <c r="AG17" s="86"/>
      <c r="AH17" s="86"/>
      <c r="AI17" s="28">
        <f t="shared" si="9"/>
        <v>0</v>
      </c>
      <c r="AJ17" s="124">
        <f t="shared" si="6"/>
        <v>0</v>
      </c>
      <c r="AK17" s="124">
        <f t="shared" si="7"/>
        <v>0</v>
      </c>
      <c r="AN17" s="139" t="str">
        <f>IF(SUM(AJ17+AK17)&gt;0,SUM(MAX(AN$5:AN16)+(1)),"")</f>
        <v/>
      </c>
    </row>
    <row r="18" spans="1:40" ht="18" customHeight="1">
      <c r="A18" s="105">
        <v>12</v>
      </c>
      <c r="B18" s="102" t="str">
        <f>IF(C18="","",(MAX(B$5:B17)+1))</f>
        <v/>
      </c>
      <c r="C18" s="131"/>
      <c r="D18" s="42" t="s">
        <v>7</v>
      </c>
      <c r="E18" s="26"/>
      <c r="F18" s="130"/>
      <c r="G18" s="144"/>
      <c r="H18" s="38"/>
      <c r="I18" s="26"/>
      <c r="J18" s="26"/>
      <c r="K18" s="26"/>
      <c r="L18" s="31" t="str">
        <f t="shared" si="8"/>
        <v/>
      </c>
      <c r="M18" s="1"/>
      <c r="N18" s="32"/>
      <c r="O18" s="32"/>
      <c r="P18" s="34">
        <f t="shared" si="0"/>
        <v>0</v>
      </c>
      <c r="Q18" s="35">
        <f t="shared" si="1"/>
        <v>0</v>
      </c>
      <c r="R18" s="35">
        <f t="shared" si="2"/>
        <v>0</v>
      </c>
      <c r="S18" s="35">
        <f t="shared" si="3"/>
        <v>0</v>
      </c>
      <c r="T18" s="35">
        <f t="shared" si="4"/>
        <v>0</v>
      </c>
      <c r="U18" s="33">
        <f t="shared" si="5"/>
        <v>0</v>
      </c>
      <c r="V18" s="2"/>
      <c r="W18" s="87"/>
      <c r="X18" s="86"/>
      <c r="Y18" s="86"/>
      <c r="Z18" s="86"/>
      <c r="AA18" s="108"/>
      <c r="AB18" s="108"/>
      <c r="AC18" s="119"/>
      <c r="AD18" s="119"/>
      <c r="AE18" s="119"/>
      <c r="AF18" s="109"/>
      <c r="AG18" s="86"/>
      <c r="AH18" s="86"/>
      <c r="AI18" s="28">
        <f t="shared" si="9"/>
        <v>0</v>
      </c>
      <c r="AJ18" s="124">
        <f t="shared" si="6"/>
        <v>0</v>
      </c>
      <c r="AK18" s="124">
        <f t="shared" si="7"/>
        <v>0</v>
      </c>
      <c r="AN18" s="139" t="str">
        <f>IF(SUM(AJ18+AK18)&gt;0,SUM(MAX(AN$5:AN17)+(1)),"")</f>
        <v/>
      </c>
    </row>
    <row r="19" spans="1:40" ht="18" customHeight="1">
      <c r="A19" s="105">
        <v>13</v>
      </c>
      <c r="B19" s="102" t="str">
        <f>IF(C19="","",(MAX(B$5:B18)+1))</f>
        <v/>
      </c>
      <c r="C19" s="131"/>
      <c r="D19" s="42" t="s">
        <v>7</v>
      </c>
      <c r="E19" s="26"/>
      <c r="F19" s="130"/>
      <c r="G19" s="144"/>
      <c r="H19" s="26"/>
      <c r="I19" s="38"/>
      <c r="J19" s="26"/>
      <c r="K19" s="26"/>
      <c r="L19" s="31" t="str">
        <f t="shared" si="8"/>
        <v/>
      </c>
      <c r="M19" s="1"/>
      <c r="N19" s="32"/>
      <c r="O19" s="32"/>
      <c r="P19" s="34">
        <f t="shared" si="0"/>
        <v>0</v>
      </c>
      <c r="Q19" s="35">
        <f t="shared" si="1"/>
        <v>0</v>
      </c>
      <c r="R19" s="35">
        <f t="shared" si="2"/>
        <v>0</v>
      </c>
      <c r="S19" s="35">
        <f t="shared" si="3"/>
        <v>0</v>
      </c>
      <c r="T19" s="35">
        <f t="shared" si="4"/>
        <v>0</v>
      </c>
      <c r="U19" s="33">
        <f t="shared" si="5"/>
        <v>0</v>
      </c>
      <c r="V19" s="2"/>
      <c r="W19" s="87"/>
      <c r="X19" s="86"/>
      <c r="Y19" s="86"/>
      <c r="Z19" s="86"/>
      <c r="AA19" s="108"/>
      <c r="AB19" s="108"/>
      <c r="AC19" s="109"/>
      <c r="AD19" s="109"/>
      <c r="AE19" s="109"/>
      <c r="AF19" s="109"/>
      <c r="AG19" s="86"/>
      <c r="AH19" s="86"/>
      <c r="AI19" s="28">
        <f t="shared" si="9"/>
        <v>0</v>
      </c>
      <c r="AJ19" s="124">
        <f t="shared" si="6"/>
        <v>0</v>
      </c>
      <c r="AK19" s="124">
        <f t="shared" si="7"/>
        <v>0</v>
      </c>
      <c r="AN19" s="139" t="str">
        <f>IF(SUM(AJ19+AK19)&gt;0,SUM(MAX(AN$5:AN18)+(1)),"")</f>
        <v/>
      </c>
    </row>
    <row r="20" spans="1:40" ht="18" customHeight="1">
      <c r="A20" s="105">
        <v>14</v>
      </c>
      <c r="B20" s="102" t="str">
        <f>IF(C20="","",(MAX(B$5:B19)+1))</f>
        <v/>
      </c>
      <c r="C20" s="131"/>
      <c r="D20" s="42" t="s">
        <v>7</v>
      </c>
      <c r="E20" s="26"/>
      <c r="F20" s="130"/>
      <c r="G20" s="144"/>
      <c r="H20" s="26"/>
      <c r="I20" s="38"/>
      <c r="J20" s="26"/>
      <c r="K20" s="26"/>
      <c r="L20" s="31" t="str">
        <f t="shared" si="8"/>
        <v/>
      </c>
      <c r="M20" s="1"/>
      <c r="N20" s="32"/>
      <c r="O20" s="32"/>
      <c r="P20" s="34">
        <f t="shared" si="0"/>
        <v>0</v>
      </c>
      <c r="Q20" s="35">
        <f t="shared" si="1"/>
        <v>0</v>
      </c>
      <c r="R20" s="35">
        <f t="shared" si="2"/>
        <v>0</v>
      </c>
      <c r="S20" s="35">
        <f t="shared" si="3"/>
        <v>0</v>
      </c>
      <c r="T20" s="35">
        <f t="shared" si="4"/>
        <v>0</v>
      </c>
      <c r="U20" s="33">
        <f t="shared" si="5"/>
        <v>0</v>
      </c>
      <c r="V20" s="2"/>
      <c r="W20" s="87"/>
      <c r="X20" s="86"/>
      <c r="Y20" s="86"/>
      <c r="Z20" s="86"/>
      <c r="AA20" s="108"/>
      <c r="AB20" s="108"/>
      <c r="AC20" s="109"/>
      <c r="AD20" s="109"/>
      <c r="AE20" s="109"/>
      <c r="AF20" s="109"/>
      <c r="AG20" s="86"/>
      <c r="AH20" s="86"/>
      <c r="AI20" s="28">
        <f t="shared" si="9"/>
        <v>0</v>
      </c>
      <c r="AJ20" s="124">
        <f t="shared" si="6"/>
        <v>0</v>
      </c>
      <c r="AK20" s="124">
        <f t="shared" si="7"/>
        <v>0</v>
      </c>
      <c r="AN20" s="139" t="str">
        <f>IF(SUM(AJ20+AK20)&gt;0,SUM(MAX(AN$5:AN19)+(1)),"")</f>
        <v/>
      </c>
    </row>
    <row r="21" spans="1:40" ht="18" customHeight="1">
      <c r="A21" s="105">
        <v>15</v>
      </c>
      <c r="B21" s="102" t="str">
        <f>IF(C21="","",(MAX(B$5:B20)+1))</f>
        <v/>
      </c>
      <c r="C21" s="131"/>
      <c r="D21" s="42" t="s">
        <v>7</v>
      </c>
      <c r="E21" s="26"/>
      <c r="F21" s="130"/>
      <c r="G21" s="144"/>
      <c r="H21" s="38"/>
      <c r="I21" s="26"/>
      <c r="J21" s="26"/>
      <c r="K21" s="26"/>
      <c r="L21" s="31" t="str">
        <f t="shared" si="8"/>
        <v/>
      </c>
      <c r="M21" s="1"/>
      <c r="N21" s="32"/>
      <c r="O21" s="32"/>
      <c r="P21" s="34">
        <f t="shared" si="0"/>
        <v>0</v>
      </c>
      <c r="Q21" s="35">
        <f t="shared" si="1"/>
        <v>0</v>
      </c>
      <c r="R21" s="35">
        <f t="shared" si="2"/>
        <v>0</v>
      </c>
      <c r="S21" s="35">
        <f t="shared" si="3"/>
        <v>0</v>
      </c>
      <c r="T21" s="35">
        <f t="shared" si="4"/>
        <v>0</v>
      </c>
      <c r="U21" s="33">
        <f t="shared" si="5"/>
        <v>0</v>
      </c>
      <c r="V21" s="2"/>
      <c r="W21" s="87"/>
      <c r="X21" s="86"/>
      <c r="Y21" s="86"/>
      <c r="Z21" s="86"/>
      <c r="AA21" s="108"/>
      <c r="AB21" s="108"/>
      <c r="AC21" s="109"/>
      <c r="AD21" s="109"/>
      <c r="AE21" s="109"/>
      <c r="AF21" s="109"/>
      <c r="AG21" s="86"/>
      <c r="AH21" s="86"/>
      <c r="AI21" s="28">
        <f t="shared" si="9"/>
        <v>0</v>
      </c>
      <c r="AJ21" s="124">
        <f t="shared" si="6"/>
        <v>0</v>
      </c>
      <c r="AK21" s="124">
        <f t="shared" si="7"/>
        <v>0</v>
      </c>
      <c r="AN21" s="139" t="str">
        <f>IF(SUM(AJ21+AK21)&gt;0,SUM(MAX(AN$5:AN20)+(1)),"")</f>
        <v/>
      </c>
    </row>
    <row r="22" spans="1:40" ht="18" customHeight="1">
      <c r="A22" s="105">
        <v>16</v>
      </c>
      <c r="B22" s="102" t="str">
        <f>IF(C22="","",(MAX(B$5:B21)+1))</f>
        <v/>
      </c>
      <c r="C22" s="131"/>
      <c r="D22" s="42" t="s">
        <v>7</v>
      </c>
      <c r="E22" s="26"/>
      <c r="F22" s="130"/>
      <c r="G22" s="144"/>
      <c r="H22" s="26"/>
      <c r="I22" s="26"/>
      <c r="J22" s="26"/>
      <c r="K22" s="26"/>
      <c r="L22" s="31" t="str">
        <f t="shared" si="8"/>
        <v/>
      </c>
      <c r="M22" s="1"/>
      <c r="N22" s="32"/>
      <c r="O22" s="32"/>
      <c r="P22" s="34">
        <f t="shared" si="0"/>
        <v>0</v>
      </c>
      <c r="Q22" s="35">
        <f t="shared" si="1"/>
        <v>0</v>
      </c>
      <c r="R22" s="35">
        <f t="shared" si="2"/>
        <v>0</v>
      </c>
      <c r="S22" s="35">
        <f t="shared" si="3"/>
        <v>0</v>
      </c>
      <c r="T22" s="35">
        <f t="shared" si="4"/>
        <v>0</v>
      </c>
      <c r="U22" s="33">
        <f t="shared" si="5"/>
        <v>0</v>
      </c>
      <c r="V22" s="2"/>
      <c r="W22" s="87"/>
      <c r="X22" s="86"/>
      <c r="Y22" s="86"/>
      <c r="Z22" s="86"/>
      <c r="AA22" s="108"/>
      <c r="AB22" s="108"/>
      <c r="AC22" s="109"/>
      <c r="AD22" s="109"/>
      <c r="AE22" s="109"/>
      <c r="AF22" s="109"/>
      <c r="AG22" s="86"/>
      <c r="AH22" s="86"/>
      <c r="AI22" s="28">
        <f t="shared" si="9"/>
        <v>0</v>
      </c>
      <c r="AJ22" s="124">
        <f t="shared" si="6"/>
        <v>0</v>
      </c>
      <c r="AK22" s="124">
        <f t="shared" si="7"/>
        <v>0</v>
      </c>
      <c r="AN22" s="139" t="str">
        <f>IF(SUM(AJ22+AK22)&gt;0,SUM(MAX(AN$5:AN21)+(1)),"")</f>
        <v/>
      </c>
    </row>
    <row r="23" spans="1:40" ht="18" customHeight="1">
      <c r="A23" s="105">
        <v>17</v>
      </c>
      <c r="B23" s="102" t="str">
        <f>IF(C23="","",(MAX(B$5:B22)+1))</f>
        <v/>
      </c>
      <c r="C23" s="131"/>
      <c r="D23" s="42" t="s">
        <v>106</v>
      </c>
      <c r="E23" s="26"/>
      <c r="F23" s="130"/>
      <c r="G23" s="144"/>
      <c r="H23" s="26"/>
      <c r="I23" s="26"/>
      <c r="J23" s="26"/>
      <c r="K23" s="26"/>
      <c r="L23" s="31" t="str">
        <f t="shared" si="8"/>
        <v/>
      </c>
      <c r="M23" s="1"/>
      <c r="N23" s="32"/>
      <c r="O23" s="32"/>
      <c r="P23" s="34">
        <f t="shared" si="0"/>
        <v>0</v>
      </c>
      <c r="Q23" s="35">
        <f t="shared" si="1"/>
        <v>0</v>
      </c>
      <c r="R23" s="35">
        <f t="shared" si="2"/>
        <v>0</v>
      </c>
      <c r="S23" s="35">
        <f t="shared" si="3"/>
        <v>0</v>
      </c>
      <c r="T23" s="35">
        <f t="shared" si="4"/>
        <v>0</v>
      </c>
      <c r="U23" s="33">
        <f t="shared" si="5"/>
        <v>0</v>
      </c>
      <c r="V23" s="2"/>
      <c r="W23" s="87"/>
      <c r="X23" s="86"/>
      <c r="Y23" s="86"/>
      <c r="Z23" s="86"/>
      <c r="AA23" s="108"/>
      <c r="AB23" s="108"/>
      <c r="AC23" s="109"/>
      <c r="AD23" s="109"/>
      <c r="AE23" s="109"/>
      <c r="AF23" s="109"/>
      <c r="AG23" s="86"/>
      <c r="AH23" s="86"/>
      <c r="AI23" s="28">
        <f t="shared" si="9"/>
        <v>0</v>
      </c>
      <c r="AJ23" s="124">
        <f t="shared" si="6"/>
        <v>0</v>
      </c>
      <c r="AK23" s="124">
        <f t="shared" si="7"/>
        <v>0</v>
      </c>
      <c r="AN23" s="139" t="str">
        <f>IF(SUM(AJ23+AK23)&gt;0,SUM(MAX(AN$5:AN22)+(1)),"")</f>
        <v/>
      </c>
    </row>
    <row r="24" spans="1:40" ht="18" customHeight="1">
      <c r="A24" s="105">
        <v>18</v>
      </c>
      <c r="B24" s="102" t="str">
        <f>IF(C24="","",(MAX(B$5:B23)+1))</f>
        <v/>
      </c>
      <c r="C24" s="131"/>
      <c r="D24" s="42" t="s">
        <v>7</v>
      </c>
      <c r="E24" s="26"/>
      <c r="F24" s="130"/>
      <c r="G24" s="144"/>
      <c r="H24" s="26"/>
      <c r="I24" s="26"/>
      <c r="J24" s="26"/>
      <c r="K24" s="26"/>
      <c r="L24" s="31" t="str">
        <f t="shared" si="8"/>
        <v/>
      </c>
      <c r="M24" s="1"/>
      <c r="N24" s="32"/>
      <c r="O24" s="32"/>
      <c r="P24" s="34">
        <f t="shared" si="0"/>
        <v>0</v>
      </c>
      <c r="Q24" s="35">
        <f t="shared" si="1"/>
        <v>0</v>
      </c>
      <c r="R24" s="35">
        <f t="shared" si="2"/>
        <v>0</v>
      </c>
      <c r="S24" s="35">
        <f t="shared" si="3"/>
        <v>0</v>
      </c>
      <c r="T24" s="35">
        <f t="shared" si="4"/>
        <v>0</v>
      </c>
      <c r="U24" s="33">
        <f t="shared" si="5"/>
        <v>0</v>
      </c>
      <c r="V24" s="2"/>
      <c r="W24" s="87"/>
      <c r="X24" s="86"/>
      <c r="Y24" s="86"/>
      <c r="Z24" s="86"/>
      <c r="AA24" s="108"/>
      <c r="AB24" s="108"/>
      <c r="AC24" s="109"/>
      <c r="AD24" s="109"/>
      <c r="AE24" s="109"/>
      <c r="AF24" s="109"/>
      <c r="AG24" s="86"/>
      <c r="AH24" s="86"/>
      <c r="AI24" s="28">
        <f t="shared" si="9"/>
        <v>0</v>
      </c>
      <c r="AJ24" s="124">
        <f t="shared" si="6"/>
        <v>0</v>
      </c>
      <c r="AK24" s="124">
        <f t="shared" si="7"/>
        <v>0</v>
      </c>
      <c r="AN24" s="139" t="str">
        <f>IF(SUM(AJ24+AK24)&gt;0,SUM(MAX(AN$5:AN23)+(1)),"")</f>
        <v/>
      </c>
    </row>
    <row r="25" spans="1:40" ht="18" customHeight="1">
      <c r="A25" s="105">
        <v>19</v>
      </c>
      <c r="B25" s="102" t="str">
        <f>IF(C25="","",(MAX(B$5:B24)+1))</f>
        <v/>
      </c>
      <c r="C25" s="131"/>
      <c r="D25" s="42" t="s">
        <v>7</v>
      </c>
      <c r="E25" s="26"/>
      <c r="F25" s="130"/>
      <c r="G25" s="144"/>
      <c r="H25" s="26"/>
      <c r="I25" s="26"/>
      <c r="J25" s="26"/>
      <c r="K25" s="26"/>
      <c r="L25" s="31" t="str">
        <f t="shared" si="8"/>
        <v/>
      </c>
      <c r="M25" s="1"/>
      <c r="N25" s="32"/>
      <c r="O25" s="32"/>
      <c r="P25" s="34">
        <f t="shared" si="0"/>
        <v>0</v>
      </c>
      <c r="Q25" s="35">
        <f t="shared" si="1"/>
        <v>0</v>
      </c>
      <c r="R25" s="35">
        <f t="shared" si="2"/>
        <v>0</v>
      </c>
      <c r="S25" s="35">
        <f t="shared" si="3"/>
        <v>0</v>
      </c>
      <c r="T25" s="35">
        <f t="shared" si="4"/>
        <v>0</v>
      </c>
      <c r="U25" s="33">
        <f t="shared" si="5"/>
        <v>0</v>
      </c>
      <c r="V25" s="2"/>
      <c r="W25" s="87"/>
      <c r="X25" s="86"/>
      <c r="Y25" s="86"/>
      <c r="Z25" s="86"/>
      <c r="AA25" s="108"/>
      <c r="AB25" s="108"/>
      <c r="AC25" s="109"/>
      <c r="AD25" s="109"/>
      <c r="AE25" s="109"/>
      <c r="AF25" s="109"/>
      <c r="AG25" s="86"/>
      <c r="AH25" s="86"/>
      <c r="AI25" s="28">
        <f t="shared" si="9"/>
        <v>0</v>
      </c>
      <c r="AJ25" s="124">
        <f t="shared" si="6"/>
        <v>0</v>
      </c>
      <c r="AK25" s="124">
        <f t="shared" si="7"/>
        <v>0</v>
      </c>
      <c r="AN25" s="139" t="str">
        <f>IF(SUM(AJ25+AK25)&gt;0,SUM(MAX(AN$5:AN24)+(1)),"")</f>
        <v/>
      </c>
    </row>
    <row r="26" spans="1:40" ht="18" customHeight="1">
      <c r="A26" s="105">
        <v>20</v>
      </c>
      <c r="B26" s="102" t="str">
        <f>IF(C26="","",(MAX(B$5:B25)+1))</f>
        <v/>
      </c>
      <c r="C26" s="131"/>
      <c r="D26" s="42" t="s">
        <v>7</v>
      </c>
      <c r="E26" s="26"/>
      <c r="F26" s="130"/>
      <c r="G26" s="144"/>
      <c r="H26" s="26"/>
      <c r="I26" s="26"/>
      <c r="J26" s="26"/>
      <c r="K26" s="26"/>
      <c r="L26" s="31" t="str">
        <f t="shared" si="8"/>
        <v/>
      </c>
      <c r="M26" s="1"/>
      <c r="N26" s="32"/>
      <c r="O26" s="32"/>
      <c r="P26" s="34">
        <f t="shared" si="0"/>
        <v>0</v>
      </c>
      <c r="Q26" s="35">
        <f t="shared" si="1"/>
        <v>0</v>
      </c>
      <c r="R26" s="35">
        <f t="shared" si="2"/>
        <v>0</v>
      </c>
      <c r="S26" s="35">
        <f t="shared" si="3"/>
        <v>0</v>
      </c>
      <c r="T26" s="35">
        <f t="shared" si="4"/>
        <v>0</v>
      </c>
      <c r="U26" s="33">
        <f t="shared" si="5"/>
        <v>0</v>
      </c>
      <c r="V26" s="2"/>
      <c r="W26" s="87"/>
      <c r="X26" s="86"/>
      <c r="Y26" s="86"/>
      <c r="Z26" s="86"/>
      <c r="AA26" s="108"/>
      <c r="AB26" s="108"/>
      <c r="AC26" s="109"/>
      <c r="AD26" s="109"/>
      <c r="AE26" s="109"/>
      <c r="AF26" s="109"/>
      <c r="AG26" s="86"/>
      <c r="AH26" s="86"/>
      <c r="AI26" s="28">
        <f t="shared" si="9"/>
        <v>0</v>
      </c>
      <c r="AJ26" s="124">
        <f t="shared" si="6"/>
        <v>0</v>
      </c>
      <c r="AK26" s="124">
        <f t="shared" si="7"/>
        <v>0</v>
      </c>
      <c r="AN26" s="139" t="str">
        <f>IF(SUM(AJ26+AK26)&gt;0,SUM(MAX(AN$5:AN25)+(1)),"")</f>
        <v/>
      </c>
    </row>
    <row r="27" spans="1:40" ht="18" customHeight="1">
      <c r="A27" s="105">
        <v>21</v>
      </c>
      <c r="B27" s="102" t="str">
        <f>IF(C27="","",(MAX(B$5:B26)+1))</f>
        <v/>
      </c>
      <c r="C27" s="131"/>
      <c r="D27" s="42" t="s">
        <v>7</v>
      </c>
      <c r="E27" s="26"/>
      <c r="F27" s="130"/>
      <c r="G27" s="144"/>
      <c r="H27" s="26"/>
      <c r="I27" s="26"/>
      <c r="J27" s="26"/>
      <c r="K27" s="26"/>
      <c r="L27" s="31" t="str">
        <f t="shared" si="8"/>
        <v/>
      </c>
      <c r="M27" s="1"/>
      <c r="N27" s="32"/>
      <c r="O27" s="32"/>
      <c r="P27" s="34">
        <f t="shared" si="0"/>
        <v>0</v>
      </c>
      <c r="Q27" s="35">
        <f t="shared" si="1"/>
        <v>0</v>
      </c>
      <c r="R27" s="35">
        <f t="shared" si="2"/>
        <v>0</v>
      </c>
      <c r="S27" s="35">
        <f t="shared" si="3"/>
        <v>0</v>
      </c>
      <c r="T27" s="35">
        <f t="shared" si="4"/>
        <v>0</v>
      </c>
      <c r="U27" s="33">
        <f t="shared" si="5"/>
        <v>0</v>
      </c>
      <c r="V27" s="2"/>
      <c r="W27" s="87"/>
      <c r="X27" s="86"/>
      <c r="Y27" s="86"/>
      <c r="Z27" s="86"/>
      <c r="AA27" s="108"/>
      <c r="AB27" s="108"/>
      <c r="AC27" s="109"/>
      <c r="AD27" s="109"/>
      <c r="AE27" s="109"/>
      <c r="AF27" s="109"/>
      <c r="AG27" s="86"/>
      <c r="AH27" s="86"/>
      <c r="AI27" s="28">
        <f t="shared" si="9"/>
        <v>0</v>
      </c>
      <c r="AJ27" s="124">
        <f t="shared" si="6"/>
        <v>0</v>
      </c>
      <c r="AK27" s="124">
        <f t="shared" si="7"/>
        <v>0</v>
      </c>
      <c r="AN27" s="139" t="str">
        <f>IF(SUM(AJ27+AK27)&gt;0,SUM(MAX(AN$5:AN26)+(1)),"")</f>
        <v/>
      </c>
    </row>
    <row r="28" spans="1:40" ht="18" customHeight="1">
      <c r="A28" s="105">
        <v>22</v>
      </c>
      <c r="B28" s="102" t="str">
        <f>IF(C28="","",(MAX(B$5:B27)+1))</f>
        <v/>
      </c>
      <c r="C28" s="131"/>
      <c r="D28" s="42" t="s">
        <v>7</v>
      </c>
      <c r="E28" s="26"/>
      <c r="F28" s="130"/>
      <c r="G28" s="144"/>
      <c r="H28" s="26"/>
      <c r="I28" s="26"/>
      <c r="J28" s="26"/>
      <c r="K28" s="26"/>
      <c r="L28" s="31" t="str">
        <f t="shared" si="8"/>
        <v/>
      </c>
      <c r="M28" s="1"/>
      <c r="N28" s="32"/>
      <c r="O28" s="32"/>
      <c r="P28" s="34">
        <f t="shared" si="0"/>
        <v>0</v>
      </c>
      <c r="Q28" s="35">
        <f t="shared" si="1"/>
        <v>0</v>
      </c>
      <c r="R28" s="35">
        <f t="shared" si="2"/>
        <v>0</v>
      </c>
      <c r="S28" s="35">
        <f t="shared" si="3"/>
        <v>0</v>
      </c>
      <c r="T28" s="35">
        <f t="shared" si="4"/>
        <v>0</v>
      </c>
      <c r="U28" s="33">
        <f t="shared" si="5"/>
        <v>0</v>
      </c>
      <c r="V28" s="2"/>
      <c r="W28" s="87"/>
      <c r="X28" s="86"/>
      <c r="Y28" s="86"/>
      <c r="Z28" s="86"/>
      <c r="AA28" s="108"/>
      <c r="AB28" s="108"/>
      <c r="AC28" s="109"/>
      <c r="AD28" s="109"/>
      <c r="AE28" s="109"/>
      <c r="AF28" s="109"/>
      <c r="AG28" s="86"/>
      <c r="AH28" s="86"/>
      <c r="AI28" s="28">
        <f t="shared" si="9"/>
        <v>0</v>
      </c>
      <c r="AJ28" s="124">
        <f t="shared" si="6"/>
        <v>0</v>
      </c>
      <c r="AK28" s="124">
        <f t="shared" si="7"/>
        <v>0</v>
      </c>
      <c r="AN28" s="139" t="str">
        <f>IF(SUM(AJ28+AK28)&gt;0,SUM(MAX(AN$5:AN27)+(1)),"")</f>
        <v/>
      </c>
    </row>
    <row r="29" spans="1:40" ht="18" customHeight="1">
      <c r="A29" s="105">
        <v>23</v>
      </c>
      <c r="B29" s="102" t="str">
        <f>IF(C29="","",(MAX(B$5:B28)+1))</f>
        <v/>
      </c>
      <c r="C29" s="131"/>
      <c r="D29" s="42" t="s">
        <v>7</v>
      </c>
      <c r="E29" s="26"/>
      <c r="F29" s="130"/>
      <c r="G29" s="144"/>
      <c r="H29" s="26"/>
      <c r="I29" s="26"/>
      <c r="J29" s="26"/>
      <c r="K29" s="26"/>
      <c r="L29" s="31" t="str">
        <f t="shared" si="8"/>
        <v/>
      </c>
      <c r="M29" s="1"/>
      <c r="N29" s="32"/>
      <c r="O29" s="32"/>
      <c r="P29" s="34">
        <f t="shared" si="0"/>
        <v>0</v>
      </c>
      <c r="Q29" s="35">
        <f t="shared" si="1"/>
        <v>0</v>
      </c>
      <c r="R29" s="35">
        <f t="shared" si="2"/>
        <v>0</v>
      </c>
      <c r="S29" s="35">
        <f t="shared" si="3"/>
        <v>0</v>
      </c>
      <c r="T29" s="35">
        <f t="shared" si="4"/>
        <v>0</v>
      </c>
      <c r="U29" s="33">
        <f t="shared" si="5"/>
        <v>0</v>
      </c>
      <c r="V29" s="2"/>
      <c r="W29" s="87"/>
      <c r="X29" s="86"/>
      <c r="Y29" s="86"/>
      <c r="Z29" s="86"/>
      <c r="AA29" s="108"/>
      <c r="AB29" s="108"/>
      <c r="AC29" s="109"/>
      <c r="AD29" s="109"/>
      <c r="AE29" s="109"/>
      <c r="AF29" s="109"/>
      <c r="AG29" s="86"/>
      <c r="AH29" s="86"/>
      <c r="AI29" s="28">
        <f t="shared" si="9"/>
        <v>0</v>
      </c>
      <c r="AJ29" s="124">
        <f t="shared" si="6"/>
        <v>0</v>
      </c>
      <c r="AK29" s="124">
        <f t="shared" si="7"/>
        <v>0</v>
      </c>
      <c r="AN29" s="139" t="str">
        <f>IF(SUM(AJ29+AK29)&gt;0,SUM(MAX(AN$5:AN28)+(1)),"")</f>
        <v/>
      </c>
    </row>
    <row r="30" spans="1:40" ht="18" customHeight="1">
      <c r="A30" s="105">
        <v>24</v>
      </c>
      <c r="B30" s="102" t="str">
        <f>IF(C30="","",(MAX(B$5:B29)+1))</f>
        <v/>
      </c>
      <c r="C30" s="131"/>
      <c r="D30" s="42" t="s">
        <v>7</v>
      </c>
      <c r="E30" s="26"/>
      <c r="F30" s="130"/>
      <c r="G30" s="144"/>
      <c r="H30" s="26"/>
      <c r="I30" s="26"/>
      <c r="J30" s="26"/>
      <c r="K30" s="26"/>
      <c r="L30" s="31" t="str">
        <f t="shared" si="8"/>
        <v/>
      </c>
      <c r="M30" s="1"/>
      <c r="N30" s="32"/>
      <c r="O30" s="32"/>
      <c r="P30" s="34">
        <f t="shared" si="0"/>
        <v>0</v>
      </c>
      <c r="Q30" s="35">
        <f t="shared" si="1"/>
        <v>0</v>
      </c>
      <c r="R30" s="35">
        <f t="shared" si="2"/>
        <v>0</v>
      </c>
      <c r="S30" s="35">
        <f t="shared" si="3"/>
        <v>0</v>
      </c>
      <c r="T30" s="35">
        <f t="shared" si="4"/>
        <v>0</v>
      </c>
      <c r="U30" s="33">
        <f t="shared" si="5"/>
        <v>0</v>
      </c>
      <c r="V30" s="2"/>
      <c r="W30" s="87"/>
      <c r="X30" s="86"/>
      <c r="Y30" s="86"/>
      <c r="Z30" s="86"/>
      <c r="AA30" s="108"/>
      <c r="AB30" s="108"/>
      <c r="AC30" s="109"/>
      <c r="AD30" s="109"/>
      <c r="AE30" s="109"/>
      <c r="AF30" s="109"/>
      <c r="AG30" s="86"/>
      <c r="AH30" s="86"/>
      <c r="AI30" s="28">
        <f t="shared" si="9"/>
        <v>0</v>
      </c>
      <c r="AJ30" s="124">
        <f t="shared" si="6"/>
        <v>0</v>
      </c>
      <c r="AK30" s="124">
        <f t="shared" si="7"/>
        <v>0</v>
      </c>
      <c r="AN30" s="139" t="str">
        <f>IF(SUM(AJ30+AK30)&gt;0,SUM(MAX(AN$5:AN29)+(1)),"")</f>
        <v/>
      </c>
    </row>
    <row r="31" spans="1:40" ht="18" customHeight="1">
      <c r="A31" s="105">
        <v>25</v>
      </c>
      <c r="B31" s="102" t="str">
        <f>IF(C31="","",(MAX(B$5:B30)+1))</f>
        <v/>
      </c>
      <c r="C31" s="131"/>
      <c r="D31" s="42" t="s">
        <v>7</v>
      </c>
      <c r="E31" s="26"/>
      <c r="F31" s="130"/>
      <c r="G31" s="144"/>
      <c r="H31" s="26"/>
      <c r="I31" s="26"/>
      <c r="J31" s="26"/>
      <c r="K31" s="26"/>
      <c r="L31" s="31" t="str">
        <f t="shared" si="8"/>
        <v/>
      </c>
      <c r="M31" s="1"/>
      <c r="N31" s="32"/>
      <c r="O31" s="32"/>
      <c r="P31" s="34">
        <f t="shared" si="0"/>
        <v>0</v>
      </c>
      <c r="Q31" s="35">
        <f t="shared" si="1"/>
        <v>0</v>
      </c>
      <c r="R31" s="35">
        <f t="shared" si="2"/>
        <v>0</v>
      </c>
      <c r="S31" s="35">
        <f t="shared" si="3"/>
        <v>0</v>
      </c>
      <c r="T31" s="35">
        <f t="shared" si="4"/>
        <v>0</v>
      </c>
      <c r="U31" s="33">
        <f t="shared" si="5"/>
        <v>0</v>
      </c>
      <c r="V31" s="2"/>
      <c r="W31" s="87"/>
      <c r="X31" s="86"/>
      <c r="Y31" s="86"/>
      <c r="Z31" s="86"/>
      <c r="AA31" s="108"/>
      <c r="AB31" s="108"/>
      <c r="AC31" s="109"/>
      <c r="AD31" s="109"/>
      <c r="AE31" s="109"/>
      <c r="AF31" s="109"/>
      <c r="AG31" s="86"/>
      <c r="AH31" s="86"/>
      <c r="AI31" s="28">
        <f t="shared" si="9"/>
        <v>0</v>
      </c>
      <c r="AJ31" s="124">
        <f t="shared" si="6"/>
        <v>0</v>
      </c>
      <c r="AK31" s="124">
        <f t="shared" si="7"/>
        <v>0</v>
      </c>
      <c r="AN31" s="139" t="str">
        <f>IF(SUM(AJ31+AK31)&gt;0,SUM(MAX(AN$5:AN30)+(1)),"")</f>
        <v/>
      </c>
    </row>
    <row r="32" spans="1:40" ht="18" customHeight="1">
      <c r="A32" s="105">
        <v>26</v>
      </c>
      <c r="B32" s="102" t="str">
        <f>IF(C32="","",(MAX(B$5:B31)+1))</f>
        <v/>
      </c>
      <c r="C32" s="131"/>
      <c r="D32" s="42" t="s">
        <v>7</v>
      </c>
      <c r="E32" s="26"/>
      <c r="F32" s="130"/>
      <c r="G32" s="144"/>
      <c r="H32" s="26"/>
      <c r="I32" s="26"/>
      <c r="J32" s="26"/>
      <c r="K32" s="26"/>
      <c r="L32" s="31" t="str">
        <f t="shared" si="8"/>
        <v/>
      </c>
      <c r="M32" s="1"/>
      <c r="N32" s="32"/>
      <c r="O32" s="32"/>
      <c r="P32" s="34">
        <f t="shared" si="0"/>
        <v>0</v>
      </c>
      <c r="Q32" s="35">
        <f t="shared" si="1"/>
        <v>0</v>
      </c>
      <c r="R32" s="35">
        <f t="shared" si="2"/>
        <v>0</v>
      </c>
      <c r="S32" s="35">
        <f t="shared" si="3"/>
        <v>0</v>
      </c>
      <c r="T32" s="35">
        <f t="shared" si="4"/>
        <v>0</v>
      </c>
      <c r="U32" s="33">
        <f t="shared" si="5"/>
        <v>0</v>
      </c>
      <c r="V32" s="2"/>
      <c r="W32" s="87"/>
      <c r="X32" s="86"/>
      <c r="Y32" s="86"/>
      <c r="Z32" s="86"/>
      <c r="AA32" s="108"/>
      <c r="AB32" s="108"/>
      <c r="AC32" s="109"/>
      <c r="AD32" s="109"/>
      <c r="AE32" s="109"/>
      <c r="AF32" s="109"/>
      <c r="AG32" s="86"/>
      <c r="AH32" s="86"/>
      <c r="AI32" s="28">
        <f t="shared" si="9"/>
        <v>0</v>
      </c>
      <c r="AJ32" s="124">
        <f t="shared" si="6"/>
        <v>0</v>
      </c>
      <c r="AK32" s="124">
        <f t="shared" si="7"/>
        <v>0</v>
      </c>
      <c r="AN32" s="139" t="str">
        <f>IF(SUM(AJ32+AK32)&gt;0,SUM(MAX(AN$5:AN31)+(1)),"")</f>
        <v/>
      </c>
    </row>
    <row r="33" spans="1:40" ht="18" customHeight="1">
      <c r="A33" s="105">
        <v>27</v>
      </c>
      <c r="B33" s="102" t="str">
        <f>IF(C33="","",(MAX(B$5:B32)+1))</f>
        <v/>
      </c>
      <c r="C33" s="131"/>
      <c r="D33" s="42" t="s">
        <v>7</v>
      </c>
      <c r="E33" s="26"/>
      <c r="F33" s="130"/>
      <c r="G33" s="145"/>
      <c r="H33" s="26"/>
      <c r="I33" s="26"/>
      <c r="J33" s="26"/>
      <c r="K33" s="26"/>
      <c r="L33" s="31" t="str">
        <f t="shared" si="8"/>
        <v/>
      </c>
      <c r="M33" s="1"/>
      <c r="N33" s="32"/>
      <c r="O33" s="32"/>
      <c r="P33" s="34">
        <f t="shared" si="0"/>
        <v>0</v>
      </c>
      <c r="Q33" s="35">
        <f t="shared" si="1"/>
        <v>0</v>
      </c>
      <c r="R33" s="35">
        <f t="shared" si="2"/>
        <v>0</v>
      </c>
      <c r="S33" s="35">
        <f t="shared" si="3"/>
        <v>0</v>
      </c>
      <c r="T33" s="35">
        <f t="shared" si="4"/>
        <v>0</v>
      </c>
      <c r="U33" s="33">
        <f t="shared" si="5"/>
        <v>0</v>
      </c>
      <c r="V33" s="2"/>
      <c r="W33" s="87"/>
      <c r="X33" s="86"/>
      <c r="Y33" s="86"/>
      <c r="Z33" s="86"/>
      <c r="AA33" s="108"/>
      <c r="AB33" s="108"/>
      <c r="AC33" s="109"/>
      <c r="AD33" s="109"/>
      <c r="AE33" s="109"/>
      <c r="AF33" s="109"/>
      <c r="AG33" s="86"/>
      <c r="AH33" s="86"/>
      <c r="AI33" s="28">
        <f t="shared" si="9"/>
        <v>0</v>
      </c>
      <c r="AJ33" s="124">
        <f t="shared" si="6"/>
        <v>0</v>
      </c>
      <c r="AK33" s="124">
        <f t="shared" si="7"/>
        <v>0</v>
      </c>
      <c r="AN33" s="139" t="str">
        <f>IF(SUM(AJ33+AK33)&gt;0,SUM(MAX(AN$5:AN32)+(1)),"")</f>
        <v/>
      </c>
    </row>
    <row r="34" spans="1:40" s="4" customFormat="1" ht="18" customHeight="1">
      <c r="A34" s="105"/>
      <c r="B34" s="102" t="str">
        <f>IF(C34="","",(MAX(B$5:B33)+1))</f>
        <v/>
      </c>
      <c r="C34" s="73" t="str">
        <f>IF((SUM(M7:M33))&gt;0,(";ksx "&amp;D33),"")</f>
        <v/>
      </c>
      <c r="D34" s="42"/>
      <c r="E34" s="77"/>
      <c r="F34" s="80"/>
      <c r="G34" s="82"/>
      <c r="H34" s="77"/>
      <c r="I34" s="77"/>
      <c r="J34" s="77"/>
      <c r="K34" s="77"/>
      <c r="L34" s="30"/>
      <c r="M34" s="78"/>
      <c r="N34" s="78"/>
      <c r="O34" s="78"/>
      <c r="P34" s="78">
        <f>SUM(P7:P33)</f>
        <v>0</v>
      </c>
      <c r="Q34" s="78"/>
      <c r="R34" s="78">
        <f t="shared" ref="R34:U34" si="10">SUM(R7:R33)</f>
        <v>0</v>
      </c>
      <c r="S34" s="78">
        <f t="shared" si="10"/>
        <v>0</v>
      </c>
      <c r="T34" s="78">
        <f t="shared" si="10"/>
        <v>0</v>
      </c>
      <c r="U34" s="78">
        <f t="shared" si="10"/>
        <v>0</v>
      </c>
      <c r="V34" s="86"/>
      <c r="W34" s="87"/>
      <c r="X34" s="86"/>
      <c r="Y34" s="86"/>
      <c r="Z34" s="86"/>
      <c r="AA34" s="108"/>
      <c r="AB34" s="108"/>
      <c r="AC34" s="109"/>
      <c r="AD34" s="109"/>
      <c r="AE34" s="109"/>
      <c r="AF34" s="109"/>
      <c r="AG34" s="86"/>
      <c r="AH34" s="86"/>
      <c r="AI34" s="86"/>
      <c r="AJ34" s="124">
        <f t="shared" si="6"/>
        <v>0</v>
      </c>
      <c r="AK34" s="124">
        <f t="shared" si="7"/>
        <v>0</v>
      </c>
      <c r="AN34" s="139" t="str">
        <f>IF(SUM(AJ34+AK34)&gt;0,SUM(MAX(AN$5:AN33)+(1)),"")</f>
        <v/>
      </c>
    </row>
    <row r="35" spans="1:40" ht="18" customHeight="1">
      <c r="A35" s="105">
        <v>1</v>
      </c>
      <c r="B35" s="102" t="str">
        <f>IF(C35="","",(MAX(B$5:B34)+1))</f>
        <v/>
      </c>
      <c r="C35" s="131"/>
      <c r="D35" s="43" t="s">
        <v>139</v>
      </c>
      <c r="E35" s="26"/>
      <c r="F35" s="14"/>
      <c r="G35" s="37"/>
      <c r="H35" s="38"/>
      <c r="I35" s="26"/>
      <c r="J35" s="26"/>
      <c r="K35" s="26"/>
      <c r="L35" s="31" t="str">
        <f t="shared" ref="L35:L82" si="11">IF(M35="","",IF(M35&lt;=1650,"4750-7440",IF(M35&lt;=2800,"5200-20200",IF(M35&lt;=5400,"9300-34800",IF(M35&lt;=8200,"15600-39100")))))</f>
        <v/>
      </c>
      <c r="M35" s="1"/>
      <c r="N35" s="32"/>
      <c r="O35" s="32"/>
      <c r="P35" s="34">
        <f t="shared" si="0"/>
        <v>0</v>
      </c>
      <c r="Q35" s="35">
        <f t="shared" si="1"/>
        <v>0</v>
      </c>
      <c r="R35" s="35">
        <f>Q35*8</f>
        <v>0</v>
      </c>
      <c r="S35" s="35">
        <f>P35*12</f>
        <v>0</v>
      </c>
      <c r="T35" s="35">
        <f>IF(H35="",((P35*12)+(R35)),0)</f>
        <v>0</v>
      </c>
      <c r="U35" s="33">
        <f>((N35*4)+(P35*8))</f>
        <v>0</v>
      </c>
      <c r="V35" s="2"/>
      <c r="W35" s="87"/>
      <c r="X35" s="86"/>
      <c r="Y35" s="86"/>
      <c r="Z35" s="86"/>
      <c r="AA35" s="108"/>
      <c r="AB35" s="108"/>
      <c r="AC35" s="109"/>
      <c r="AD35" s="109"/>
      <c r="AE35" s="109"/>
      <c r="AF35" s="109"/>
      <c r="AG35" s="86"/>
      <c r="AH35" s="86"/>
      <c r="AI35" s="28">
        <f t="shared" si="9"/>
        <v>0</v>
      </c>
      <c r="AJ35" s="124">
        <f t="shared" si="6"/>
        <v>0</v>
      </c>
      <c r="AK35" s="124">
        <f t="shared" si="7"/>
        <v>0</v>
      </c>
      <c r="AN35" s="139" t="str">
        <f>IF(SUM(AJ35+AK35)&gt;0,SUM(MAX(AN$5:AN34)+(1)),"")</f>
        <v/>
      </c>
    </row>
    <row r="36" spans="1:40" s="4" customFormat="1" ht="18" customHeight="1">
      <c r="A36" s="105"/>
      <c r="B36" s="102" t="str">
        <f>IF(C36="","",(MAX(B$5:B35)+1))</f>
        <v/>
      </c>
      <c r="C36" s="73" t="str">
        <f>IF(C35="","",(";ksx "&amp;D35))</f>
        <v/>
      </c>
      <c r="D36" s="79"/>
      <c r="E36" s="77"/>
      <c r="F36" s="80"/>
      <c r="G36" s="81"/>
      <c r="H36" s="77"/>
      <c r="I36" s="77"/>
      <c r="J36" s="77"/>
      <c r="K36" s="77"/>
      <c r="L36" s="30"/>
      <c r="M36" s="78"/>
      <c r="N36" s="78"/>
      <c r="O36" s="78"/>
      <c r="P36" s="78">
        <f>SUM(P35)</f>
        <v>0</v>
      </c>
      <c r="Q36" s="78"/>
      <c r="R36" s="78">
        <f t="shared" ref="R36:T36" si="12">SUM(R35)</f>
        <v>0</v>
      </c>
      <c r="S36" s="78">
        <f t="shared" si="12"/>
        <v>0</v>
      </c>
      <c r="T36" s="78">
        <f t="shared" si="12"/>
        <v>0</v>
      </c>
      <c r="U36" s="78">
        <f t="shared" ref="U36" si="13">SUM(U35)</f>
        <v>0</v>
      </c>
      <c r="V36" s="86"/>
      <c r="W36" s="87"/>
      <c r="X36" s="86"/>
      <c r="Y36" s="86"/>
      <c r="Z36" s="86"/>
      <c r="AA36" s="108"/>
      <c r="AB36" s="108"/>
      <c r="AC36" s="109"/>
      <c r="AD36" s="109"/>
      <c r="AE36" s="109"/>
      <c r="AF36" s="109"/>
      <c r="AG36" s="86"/>
      <c r="AH36" s="86"/>
      <c r="AI36" s="86"/>
      <c r="AJ36" s="124">
        <f t="shared" si="6"/>
        <v>0</v>
      </c>
      <c r="AK36" s="124">
        <f t="shared" si="7"/>
        <v>0</v>
      </c>
      <c r="AN36" s="139" t="str">
        <f>IF(SUM(AJ36+AK36)&gt;0,SUM(MAX(AN$5:AN35)+(1)),"")</f>
        <v/>
      </c>
    </row>
    <row r="37" spans="1:40" s="4" customFormat="1" ht="18" customHeight="1">
      <c r="A37" s="105"/>
      <c r="B37" s="102" t="str">
        <f>IF(C37="","",(MAX(B$5:B36)+1))</f>
        <v/>
      </c>
      <c r="C37" s="73" t="str">
        <f>IF((SUM(M7:M35))&gt;0,";ksx jktif=r","")</f>
        <v/>
      </c>
      <c r="D37" s="79"/>
      <c r="E37" s="77"/>
      <c r="F37" s="80"/>
      <c r="G37" s="81"/>
      <c r="H37" s="77"/>
      <c r="I37" s="77"/>
      <c r="J37" s="77"/>
      <c r="K37" s="77"/>
      <c r="L37" s="30"/>
      <c r="M37" s="78"/>
      <c r="N37" s="78"/>
      <c r="O37" s="78"/>
      <c r="P37" s="78">
        <f>SUM(P6,P34,P36)</f>
        <v>30230</v>
      </c>
      <c r="Q37" s="78"/>
      <c r="R37" s="78">
        <f t="shared" ref="R37:T37" si="14">SUM(R6,R34,R36)</f>
        <v>7280</v>
      </c>
      <c r="S37" s="78">
        <f t="shared" si="14"/>
        <v>362760</v>
      </c>
      <c r="T37" s="78">
        <f t="shared" si="14"/>
        <v>0</v>
      </c>
      <c r="U37" s="78">
        <f t="shared" ref="U37" si="15">SUM(U6,U34,U36)</f>
        <v>352600</v>
      </c>
      <c r="V37" s="86"/>
      <c r="W37" s="87"/>
      <c r="X37" s="86"/>
      <c r="Y37" s="86"/>
      <c r="Z37" s="86"/>
      <c r="AA37" s="108"/>
      <c r="AB37" s="108"/>
      <c r="AC37" s="109"/>
      <c r="AD37" s="109"/>
      <c r="AE37" s="109"/>
      <c r="AF37" s="109"/>
      <c r="AG37" s="86"/>
      <c r="AH37" s="86"/>
      <c r="AI37" s="86"/>
      <c r="AJ37" s="124">
        <f t="shared" si="6"/>
        <v>0</v>
      </c>
      <c r="AK37" s="124">
        <f t="shared" si="7"/>
        <v>0</v>
      </c>
      <c r="AN37" s="139" t="str">
        <f>IF(SUM(AJ37+AK37)&gt;0,SUM(MAX(AN$5:AN36)+(1)),"")</f>
        <v/>
      </c>
    </row>
    <row r="38" spans="1:40" ht="18" customHeight="1">
      <c r="A38" s="105">
        <v>1</v>
      </c>
      <c r="B38" s="102">
        <f>IF(C38="","",(MAX(B$5:B37)+1))</f>
        <v>3</v>
      </c>
      <c r="C38" s="131" t="s">
        <v>173</v>
      </c>
      <c r="D38" s="45" t="s">
        <v>8</v>
      </c>
      <c r="E38" s="26">
        <f>IF(N38&gt;0,1,"")</f>
        <v>1</v>
      </c>
      <c r="F38" s="14" t="s">
        <v>181</v>
      </c>
      <c r="G38" s="53">
        <v>574619</v>
      </c>
      <c r="H38" s="38"/>
      <c r="I38" s="26"/>
      <c r="J38" s="26"/>
      <c r="K38" s="26"/>
      <c r="L38" s="31" t="str">
        <f t="shared" si="11"/>
        <v>9300-34800</v>
      </c>
      <c r="M38" s="1">
        <v>4800</v>
      </c>
      <c r="N38" s="33">
        <v>22810</v>
      </c>
      <c r="O38" s="32"/>
      <c r="P38" s="34">
        <f t="shared" si="0"/>
        <v>22810</v>
      </c>
      <c r="Q38" s="35">
        <f t="shared" si="1"/>
        <v>690</v>
      </c>
      <c r="R38" s="35">
        <f t="shared" ref="R38:R59" si="16">Q38*8</f>
        <v>5520</v>
      </c>
      <c r="S38" s="35">
        <f t="shared" ref="S38:S59" si="17">P38*12</f>
        <v>273720</v>
      </c>
      <c r="T38" s="35">
        <f t="shared" ref="T38:T59" si="18">IF(H38="",((P38*12)+(R38)),0)</f>
        <v>279240</v>
      </c>
      <c r="U38" s="33">
        <f t="shared" ref="U38:U59" si="19">((N38*4)+(P38*8))</f>
        <v>273720</v>
      </c>
      <c r="V38" s="2"/>
      <c r="W38" s="87"/>
      <c r="X38" s="86"/>
      <c r="Y38" s="86"/>
      <c r="Z38" s="86"/>
      <c r="AA38" s="108"/>
      <c r="AB38" s="108"/>
      <c r="AC38" s="109"/>
      <c r="AD38" s="109"/>
      <c r="AE38" s="109"/>
      <c r="AF38" s="109"/>
      <c r="AG38" s="86"/>
      <c r="AH38" s="86"/>
      <c r="AI38" s="28">
        <f t="shared" ref="AI38:AI59" si="20">(ROUND(N38*80%,0)-ROUND(N38*72%,0))*3</f>
        <v>5475</v>
      </c>
      <c r="AJ38" s="124">
        <f t="shared" si="6"/>
        <v>0</v>
      </c>
      <c r="AK38" s="124">
        <f t="shared" si="7"/>
        <v>0</v>
      </c>
      <c r="AN38" s="139" t="str">
        <f>IF(SUM(AJ38+AK38)&gt;0,SUM(MAX(AN$5:AN37)+(1)),"")</f>
        <v/>
      </c>
    </row>
    <row r="39" spans="1:40" ht="18" customHeight="1">
      <c r="A39" s="105">
        <v>2</v>
      </c>
      <c r="B39" s="102">
        <f>IF(C39="","",(MAX(B$5:B38)+1))</f>
        <v>4</v>
      </c>
      <c r="C39" s="131" t="s">
        <v>174</v>
      </c>
      <c r="D39" s="45" t="s">
        <v>8</v>
      </c>
      <c r="E39" s="26">
        <f t="shared" ref="E39:E102" si="21">IF(N39&gt;0,1,"")</f>
        <v>1</v>
      </c>
      <c r="F39" s="14" t="s">
        <v>182</v>
      </c>
      <c r="G39" s="53">
        <v>659923</v>
      </c>
      <c r="H39" s="26"/>
      <c r="I39" s="26"/>
      <c r="J39" s="26"/>
      <c r="K39" s="26"/>
      <c r="L39" s="31" t="str">
        <f t="shared" si="11"/>
        <v>9300-34800</v>
      </c>
      <c r="M39" s="1">
        <v>4200</v>
      </c>
      <c r="N39" s="33">
        <v>20640</v>
      </c>
      <c r="O39" s="32"/>
      <c r="P39" s="34">
        <f t="shared" si="0"/>
        <v>20640</v>
      </c>
      <c r="Q39" s="35">
        <f t="shared" si="1"/>
        <v>620</v>
      </c>
      <c r="R39" s="35">
        <f t="shared" si="16"/>
        <v>4960</v>
      </c>
      <c r="S39" s="35">
        <f t="shared" si="17"/>
        <v>247680</v>
      </c>
      <c r="T39" s="35">
        <f t="shared" si="18"/>
        <v>252640</v>
      </c>
      <c r="U39" s="33">
        <f t="shared" si="19"/>
        <v>247680</v>
      </c>
      <c r="V39" s="2"/>
      <c r="W39" s="87"/>
      <c r="X39" s="86"/>
      <c r="Y39" s="86"/>
      <c r="Z39" s="86"/>
      <c r="AA39" s="108"/>
      <c r="AB39" s="108"/>
      <c r="AC39" s="109"/>
      <c r="AD39" s="109"/>
      <c r="AE39" s="109"/>
      <c r="AF39" s="109"/>
      <c r="AG39" s="86"/>
      <c r="AH39" s="86"/>
      <c r="AI39" s="28">
        <f t="shared" si="20"/>
        <v>4953</v>
      </c>
      <c r="AJ39" s="124">
        <f t="shared" si="6"/>
        <v>0</v>
      </c>
      <c r="AK39" s="124">
        <f t="shared" si="7"/>
        <v>0</v>
      </c>
      <c r="AN39" s="139" t="str">
        <f>IF(SUM(AJ39+AK39)&gt;0,SUM(MAX(AN$5:AN38)+(1)),"")</f>
        <v/>
      </c>
    </row>
    <row r="40" spans="1:40" ht="18" customHeight="1">
      <c r="A40" s="105">
        <v>3</v>
      </c>
      <c r="B40" s="102">
        <f>IF(C40="","",(MAX(B$5:B39)+1))</f>
        <v>5</v>
      </c>
      <c r="C40" s="131" t="s">
        <v>175</v>
      </c>
      <c r="D40" s="45" t="s">
        <v>8</v>
      </c>
      <c r="E40" s="26">
        <f t="shared" si="21"/>
        <v>1</v>
      </c>
      <c r="F40" s="14" t="s">
        <v>183</v>
      </c>
      <c r="G40" s="37">
        <v>909276</v>
      </c>
      <c r="H40" s="26"/>
      <c r="I40" s="26"/>
      <c r="J40" s="26"/>
      <c r="K40" s="26"/>
      <c r="L40" s="31" t="str">
        <f t="shared" si="11"/>
        <v>9300-34800</v>
      </c>
      <c r="M40" s="1">
        <v>3600</v>
      </c>
      <c r="N40" s="33">
        <v>19080</v>
      </c>
      <c r="O40" s="32"/>
      <c r="P40" s="34">
        <f t="shared" si="0"/>
        <v>19080</v>
      </c>
      <c r="Q40" s="35">
        <f t="shared" si="1"/>
        <v>580</v>
      </c>
      <c r="R40" s="35">
        <f t="shared" si="16"/>
        <v>4640</v>
      </c>
      <c r="S40" s="35">
        <f t="shared" si="17"/>
        <v>228960</v>
      </c>
      <c r="T40" s="35">
        <f t="shared" si="18"/>
        <v>233600</v>
      </c>
      <c r="U40" s="33">
        <f t="shared" si="19"/>
        <v>228960</v>
      </c>
      <c r="V40" s="2"/>
      <c r="W40" s="87"/>
      <c r="X40" s="86"/>
      <c r="Y40" s="86"/>
      <c r="Z40" s="86"/>
      <c r="AA40" s="108"/>
      <c r="AB40" s="108"/>
      <c r="AC40" s="109"/>
      <c r="AD40" s="109"/>
      <c r="AE40" s="109"/>
      <c r="AF40" s="109"/>
      <c r="AG40" s="86"/>
      <c r="AH40" s="86"/>
      <c r="AI40" s="28">
        <f t="shared" si="20"/>
        <v>4578</v>
      </c>
      <c r="AJ40" s="124">
        <f t="shared" si="6"/>
        <v>0</v>
      </c>
      <c r="AK40" s="124">
        <f t="shared" si="7"/>
        <v>0</v>
      </c>
      <c r="AN40" s="139" t="str">
        <f>IF(SUM(AJ40+AK40)&gt;0,SUM(MAX(AN$5:AN39)+(1)),"")</f>
        <v/>
      </c>
    </row>
    <row r="41" spans="1:40" ht="18" customHeight="1">
      <c r="A41" s="105">
        <v>4</v>
      </c>
      <c r="B41" s="102">
        <f>IF(C41="","",(MAX(B$5:B40)+1))</f>
        <v>6</v>
      </c>
      <c r="C41" s="131" t="s">
        <v>176</v>
      </c>
      <c r="D41" s="45" t="s">
        <v>8</v>
      </c>
      <c r="E41" s="26">
        <f t="shared" si="21"/>
        <v>1</v>
      </c>
      <c r="F41" s="14" t="s">
        <v>184</v>
      </c>
      <c r="G41" s="37">
        <v>574786</v>
      </c>
      <c r="H41" s="26"/>
      <c r="I41" s="26"/>
      <c r="J41" s="26"/>
      <c r="K41" s="26"/>
      <c r="L41" s="31" t="str">
        <f t="shared" si="11"/>
        <v>9300-34800</v>
      </c>
      <c r="M41" s="1">
        <v>4200</v>
      </c>
      <c r="N41" s="33">
        <v>19190</v>
      </c>
      <c r="O41" s="32"/>
      <c r="P41" s="34">
        <f t="shared" si="0"/>
        <v>19190</v>
      </c>
      <c r="Q41" s="35">
        <f t="shared" si="1"/>
        <v>580</v>
      </c>
      <c r="R41" s="35">
        <f t="shared" si="16"/>
        <v>4640</v>
      </c>
      <c r="S41" s="35">
        <f t="shared" si="17"/>
        <v>230280</v>
      </c>
      <c r="T41" s="35">
        <f t="shared" si="18"/>
        <v>234920</v>
      </c>
      <c r="U41" s="33">
        <f t="shared" si="19"/>
        <v>230280</v>
      </c>
      <c r="V41" s="2"/>
      <c r="W41" s="87"/>
      <c r="X41" s="86"/>
      <c r="Y41" s="86"/>
      <c r="Z41" s="86"/>
      <c r="AA41" s="108"/>
      <c r="AB41" s="108"/>
      <c r="AC41" s="109"/>
      <c r="AD41" s="109"/>
      <c r="AE41" s="109"/>
      <c r="AF41" s="109"/>
      <c r="AG41" s="86"/>
      <c r="AH41" s="86"/>
      <c r="AI41" s="28">
        <f t="shared" si="20"/>
        <v>4605</v>
      </c>
      <c r="AJ41" s="124">
        <f t="shared" si="6"/>
        <v>0</v>
      </c>
      <c r="AK41" s="124">
        <f t="shared" si="7"/>
        <v>0</v>
      </c>
      <c r="AN41" s="139" t="str">
        <f>IF(SUM(AJ41+AK41)&gt;0,SUM(MAX(AN$5:AN40)+(1)),"")</f>
        <v/>
      </c>
    </row>
    <row r="42" spans="1:40" ht="18" customHeight="1">
      <c r="A42" s="105">
        <v>5</v>
      </c>
      <c r="B42" s="102">
        <f>IF(C42="","",(MAX(B$5:B41)+1))</f>
        <v>7</v>
      </c>
      <c r="C42" s="131" t="s">
        <v>190</v>
      </c>
      <c r="D42" s="45" t="s">
        <v>8</v>
      </c>
      <c r="E42" s="26" t="str">
        <f t="shared" si="21"/>
        <v/>
      </c>
      <c r="F42" s="14"/>
      <c r="G42" s="53"/>
      <c r="H42" s="38"/>
      <c r="I42" s="26"/>
      <c r="J42" s="26"/>
      <c r="K42" s="26"/>
      <c r="L42" s="31" t="str">
        <f t="shared" si="11"/>
        <v/>
      </c>
      <c r="M42" s="1"/>
      <c r="N42" s="33"/>
      <c r="O42" s="32"/>
      <c r="P42" s="34">
        <f t="shared" si="0"/>
        <v>0</v>
      </c>
      <c r="Q42" s="35">
        <f t="shared" si="1"/>
        <v>0</v>
      </c>
      <c r="R42" s="35">
        <f t="shared" si="16"/>
        <v>0</v>
      </c>
      <c r="S42" s="35">
        <f t="shared" si="17"/>
        <v>0</v>
      </c>
      <c r="T42" s="35">
        <f t="shared" si="18"/>
        <v>0</v>
      </c>
      <c r="U42" s="33">
        <f t="shared" si="19"/>
        <v>0</v>
      </c>
      <c r="V42" s="2"/>
      <c r="W42" s="87"/>
      <c r="X42" s="86"/>
      <c r="Y42" s="86"/>
      <c r="Z42" s="86"/>
      <c r="AA42" s="108"/>
      <c r="AB42" s="108"/>
      <c r="AC42" s="109"/>
      <c r="AD42" s="109"/>
      <c r="AE42" s="109"/>
      <c r="AF42" s="109"/>
      <c r="AG42" s="86"/>
      <c r="AH42" s="86"/>
      <c r="AI42" s="28">
        <f t="shared" si="20"/>
        <v>0</v>
      </c>
      <c r="AJ42" s="124">
        <f t="shared" si="6"/>
        <v>0</v>
      </c>
      <c r="AK42" s="124">
        <f t="shared" si="7"/>
        <v>0</v>
      </c>
      <c r="AN42" s="139" t="str">
        <f>IF(SUM(AJ42+AK42)&gt;0,SUM(MAX(AN$5:AN41)+(1)),"")</f>
        <v/>
      </c>
    </row>
    <row r="43" spans="1:40" ht="18" customHeight="1">
      <c r="A43" s="105">
        <v>6</v>
      </c>
      <c r="B43" s="102" t="str">
        <f>IF(C43="","",(MAX(B$5:B42)+1))</f>
        <v/>
      </c>
      <c r="C43" s="131"/>
      <c r="D43" s="45" t="s">
        <v>8</v>
      </c>
      <c r="E43" s="26" t="str">
        <f t="shared" si="21"/>
        <v/>
      </c>
      <c r="F43" s="14"/>
      <c r="G43" s="37"/>
      <c r="H43" s="26"/>
      <c r="I43" s="26"/>
      <c r="J43" s="26"/>
      <c r="K43" s="26"/>
      <c r="L43" s="31" t="str">
        <f t="shared" si="11"/>
        <v/>
      </c>
      <c r="M43" s="1"/>
      <c r="N43" s="33"/>
      <c r="O43" s="32"/>
      <c r="P43" s="34">
        <f t="shared" si="0"/>
        <v>0</v>
      </c>
      <c r="Q43" s="35">
        <f t="shared" si="1"/>
        <v>0</v>
      </c>
      <c r="R43" s="35">
        <f t="shared" si="16"/>
        <v>0</v>
      </c>
      <c r="S43" s="35">
        <f t="shared" si="17"/>
        <v>0</v>
      </c>
      <c r="T43" s="35">
        <f t="shared" si="18"/>
        <v>0</v>
      </c>
      <c r="U43" s="33">
        <f t="shared" si="19"/>
        <v>0</v>
      </c>
      <c r="V43" s="2"/>
      <c r="W43" s="87"/>
      <c r="X43" s="86"/>
      <c r="Y43" s="86"/>
      <c r="Z43" s="86"/>
      <c r="AA43" s="108"/>
      <c r="AB43" s="108"/>
      <c r="AC43" s="109"/>
      <c r="AD43" s="109"/>
      <c r="AE43" s="109"/>
      <c r="AF43" s="109"/>
      <c r="AG43" s="86"/>
      <c r="AH43" s="86"/>
      <c r="AI43" s="28">
        <f t="shared" si="20"/>
        <v>0</v>
      </c>
      <c r="AJ43" s="124">
        <f t="shared" si="6"/>
        <v>0</v>
      </c>
      <c r="AK43" s="124">
        <f t="shared" si="7"/>
        <v>0</v>
      </c>
      <c r="AN43" s="139" t="str">
        <f>IF(SUM(AJ43+AK43)&gt;0,SUM(MAX(AN$5:AN42)+(1)),"")</f>
        <v/>
      </c>
    </row>
    <row r="44" spans="1:40" ht="18" customHeight="1">
      <c r="A44" s="105">
        <v>7</v>
      </c>
      <c r="B44" s="102" t="str">
        <f>IF(C44="","",(MAX(B$5:B43)+1))</f>
        <v/>
      </c>
      <c r="C44" s="131"/>
      <c r="D44" s="45" t="s">
        <v>8</v>
      </c>
      <c r="E44" s="26" t="str">
        <f t="shared" si="21"/>
        <v/>
      </c>
      <c r="F44" s="14"/>
      <c r="G44" s="37"/>
      <c r="H44" s="26"/>
      <c r="I44" s="26"/>
      <c r="J44" s="26"/>
      <c r="K44" s="26"/>
      <c r="L44" s="31" t="str">
        <f t="shared" si="11"/>
        <v/>
      </c>
      <c r="M44" s="1"/>
      <c r="N44" s="33"/>
      <c r="O44" s="32"/>
      <c r="P44" s="34">
        <f t="shared" si="0"/>
        <v>0</v>
      </c>
      <c r="Q44" s="35">
        <f t="shared" si="1"/>
        <v>0</v>
      </c>
      <c r="R44" s="35">
        <f t="shared" si="16"/>
        <v>0</v>
      </c>
      <c r="S44" s="35">
        <f t="shared" si="17"/>
        <v>0</v>
      </c>
      <c r="T44" s="35">
        <f t="shared" si="18"/>
        <v>0</v>
      </c>
      <c r="U44" s="33">
        <f t="shared" si="19"/>
        <v>0</v>
      </c>
      <c r="V44" s="2"/>
      <c r="W44" s="87"/>
      <c r="X44" s="86"/>
      <c r="Y44" s="86"/>
      <c r="Z44" s="86"/>
      <c r="AA44" s="108"/>
      <c r="AB44" s="108"/>
      <c r="AC44" s="109"/>
      <c r="AD44" s="109"/>
      <c r="AE44" s="109"/>
      <c r="AF44" s="109"/>
      <c r="AG44" s="86"/>
      <c r="AH44" s="86"/>
      <c r="AI44" s="28">
        <f t="shared" si="20"/>
        <v>0</v>
      </c>
      <c r="AJ44" s="124">
        <f t="shared" si="6"/>
        <v>0</v>
      </c>
      <c r="AK44" s="124">
        <f t="shared" si="7"/>
        <v>0</v>
      </c>
      <c r="AN44" s="139" t="str">
        <f>IF(SUM(AJ44+AK44)&gt;0,SUM(MAX(AN$5:AN43)+(1)),"")</f>
        <v/>
      </c>
    </row>
    <row r="45" spans="1:40" ht="18" customHeight="1">
      <c r="A45" s="105">
        <v>8</v>
      </c>
      <c r="B45" s="102" t="str">
        <f>IF(C45="","",(MAX(B$5:B44)+1))</f>
        <v/>
      </c>
      <c r="C45" s="131"/>
      <c r="D45" s="45" t="s">
        <v>8</v>
      </c>
      <c r="E45" s="26" t="str">
        <f t="shared" si="21"/>
        <v/>
      </c>
      <c r="F45" s="14"/>
      <c r="G45" s="37"/>
      <c r="H45" s="26"/>
      <c r="I45" s="26"/>
      <c r="J45" s="26"/>
      <c r="K45" s="26"/>
      <c r="L45" s="31" t="str">
        <f t="shared" si="11"/>
        <v/>
      </c>
      <c r="M45" s="1"/>
      <c r="N45" s="33"/>
      <c r="O45" s="32"/>
      <c r="P45" s="34">
        <f t="shared" si="0"/>
        <v>0</v>
      </c>
      <c r="Q45" s="35">
        <f t="shared" si="1"/>
        <v>0</v>
      </c>
      <c r="R45" s="35">
        <f t="shared" si="16"/>
        <v>0</v>
      </c>
      <c r="S45" s="35">
        <f t="shared" si="17"/>
        <v>0</v>
      </c>
      <c r="T45" s="35">
        <f t="shared" si="18"/>
        <v>0</v>
      </c>
      <c r="U45" s="33">
        <f t="shared" si="19"/>
        <v>0</v>
      </c>
      <c r="V45" s="2"/>
      <c r="W45" s="87"/>
      <c r="X45" s="86"/>
      <c r="Y45" s="86"/>
      <c r="Z45" s="86"/>
      <c r="AA45" s="108"/>
      <c r="AB45" s="108"/>
      <c r="AC45" s="109"/>
      <c r="AD45" s="109"/>
      <c r="AE45" s="109"/>
      <c r="AF45" s="109"/>
      <c r="AG45" s="86"/>
      <c r="AH45" s="86"/>
      <c r="AI45" s="28">
        <f t="shared" si="20"/>
        <v>0</v>
      </c>
      <c r="AJ45" s="124">
        <f t="shared" si="6"/>
        <v>0</v>
      </c>
      <c r="AK45" s="124">
        <f t="shared" si="7"/>
        <v>0</v>
      </c>
      <c r="AN45" s="139" t="str">
        <f>IF(SUM(AJ45+AK45)&gt;0,SUM(MAX(AN$5:AN44)+(1)),"")</f>
        <v/>
      </c>
    </row>
    <row r="46" spans="1:40" ht="18" customHeight="1">
      <c r="A46" s="105">
        <v>9</v>
      </c>
      <c r="B46" s="102" t="str">
        <f>IF(C46="","",(MAX(B$5:B45)+1))</f>
        <v/>
      </c>
      <c r="C46" s="131"/>
      <c r="D46" s="45" t="s">
        <v>8</v>
      </c>
      <c r="E46" s="26" t="str">
        <f t="shared" si="21"/>
        <v/>
      </c>
      <c r="F46" s="14"/>
      <c r="G46" s="37"/>
      <c r="H46" s="26"/>
      <c r="I46" s="26"/>
      <c r="J46" s="26"/>
      <c r="K46" s="26"/>
      <c r="L46" s="31" t="str">
        <f t="shared" si="11"/>
        <v/>
      </c>
      <c r="M46" s="1"/>
      <c r="N46" s="33"/>
      <c r="O46" s="32"/>
      <c r="P46" s="34">
        <f t="shared" si="0"/>
        <v>0</v>
      </c>
      <c r="Q46" s="35">
        <f t="shared" si="1"/>
        <v>0</v>
      </c>
      <c r="R46" s="35">
        <f t="shared" si="16"/>
        <v>0</v>
      </c>
      <c r="S46" s="35">
        <f t="shared" si="17"/>
        <v>0</v>
      </c>
      <c r="T46" s="35">
        <f t="shared" si="18"/>
        <v>0</v>
      </c>
      <c r="U46" s="33">
        <f t="shared" si="19"/>
        <v>0</v>
      </c>
      <c r="V46" s="2"/>
      <c r="W46" s="87"/>
      <c r="X46" s="86"/>
      <c r="Y46" s="86"/>
      <c r="Z46" s="86"/>
      <c r="AA46" s="108"/>
      <c r="AB46" s="108"/>
      <c r="AC46" s="109"/>
      <c r="AD46" s="109"/>
      <c r="AE46" s="109"/>
      <c r="AF46" s="109"/>
      <c r="AG46" s="86"/>
      <c r="AH46" s="86"/>
      <c r="AI46" s="28">
        <f t="shared" si="20"/>
        <v>0</v>
      </c>
      <c r="AJ46" s="124">
        <f t="shared" si="6"/>
        <v>0</v>
      </c>
      <c r="AK46" s="124">
        <f t="shared" si="7"/>
        <v>0</v>
      </c>
      <c r="AN46" s="139" t="str">
        <f>IF(SUM(AJ46+AK46)&gt;0,SUM(MAX(AN$5:AN45)+(1)),"")</f>
        <v/>
      </c>
    </row>
    <row r="47" spans="1:40" ht="18" customHeight="1">
      <c r="A47" s="105">
        <v>10</v>
      </c>
      <c r="B47" s="102" t="str">
        <f>IF(C47="","",(MAX(B$5:B46)+1))</f>
        <v/>
      </c>
      <c r="C47" s="131"/>
      <c r="D47" s="45" t="s">
        <v>8</v>
      </c>
      <c r="E47" s="26" t="str">
        <f t="shared" si="21"/>
        <v/>
      </c>
      <c r="F47" s="14"/>
      <c r="G47" s="37"/>
      <c r="H47" s="26"/>
      <c r="I47" s="26"/>
      <c r="J47" s="26"/>
      <c r="K47" s="26"/>
      <c r="L47" s="31" t="str">
        <f t="shared" si="11"/>
        <v/>
      </c>
      <c r="M47" s="1"/>
      <c r="N47" s="33"/>
      <c r="O47" s="32"/>
      <c r="P47" s="34">
        <f t="shared" si="0"/>
        <v>0</v>
      </c>
      <c r="Q47" s="35">
        <f t="shared" si="1"/>
        <v>0</v>
      </c>
      <c r="R47" s="35">
        <f t="shared" si="16"/>
        <v>0</v>
      </c>
      <c r="S47" s="35">
        <f t="shared" si="17"/>
        <v>0</v>
      </c>
      <c r="T47" s="35">
        <f t="shared" si="18"/>
        <v>0</v>
      </c>
      <c r="U47" s="33">
        <f t="shared" si="19"/>
        <v>0</v>
      </c>
      <c r="V47" s="2"/>
      <c r="W47" s="87"/>
      <c r="X47" s="86"/>
      <c r="Y47" s="86"/>
      <c r="Z47" s="86"/>
      <c r="AA47" s="108"/>
      <c r="AB47" s="108"/>
      <c r="AC47" s="109"/>
      <c r="AD47" s="109"/>
      <c r="AE47" s="109"/>
      <c r="AF47" s="109"/>
      <c r="AG47" s="86"/>
      <c r="AH47" s="86"/>
      <c r="AI47" s="28">
        <f t="shared" si="20"/>
        <v>0</v>
      </c>
      <c r="AJ47" s="124">
        <f t="shared" si="6"/>
        <v>0</v>
      </c>
      <c r="AK47" s="124">
        <f t="shared" si="7"/>
        <v>0</v>
      </c>
      <c r="AN47" s="139" t="str">
        <f>IF(SUM(AJ47+AK47)&gt;0,SUM(MAX(AN$5:AN46)+(1)),"")</f>
        <v/>
      </c>
    </row>
    <row r="48" spans="1:40" ht="18" customHeight="1">
      <c r="A48" s="105">
        <v>11</v>
      </c>
      <c r="B48" s="102" t="str">
        <f>IF(C48="","",(MAX(B$5:B47)+1))</f>
        <v/>
      </c>
      <c r="C48" s="131"/>
      <c r="D48" s="45" t="s">
        <v>8</v>
      </c>
      <c r="E48" s="26" t="str">
        <f t="shared" si="21"/>
        <v/>
      </c>
      <c r="F48" s="14"/>
      <c r="G48" s="37"/>
      <c r="H48" s="26"/>
      <c r="I48" s="26"/>
      <c r="J48" s="26"/>
      <c r="K48" s="26"/>
      <c r="L48" s="31" t="str">
        <f t="shared" si="11"/>
        <v/>
      </c>
      <c r="M48" s="1"/>
      <c r="N48" s="33"/>
      <c r="O48" s="32"/>
      <c r="P48" s="34">
        <f t="shared" si="0"/>
        <v>0</v>
      </c>
      <c r="Q48" s="35">
        <f t="shared" si="1"/>
        <v>0</v>
      </c>
      <c r="R48" s="35">
        <f t="shared" si="16"/>
        <v>0</v>
      </c>
      <c r="S48" s="35">
        <f t="shared" si="17"/>
        <v>0</v>
      </c>
      <c r="T48" s="35">
        <f t="shared" si="18"/>
        <v>0</v>
      </c>
      <c r="U48" s="33">
        <f t="shared" si="19"/>
        <v>0</v>
      </c>
      <c r="V48" s="2"/>
      <c r="W48" s="87"/>
      <c r="X48" s="86"/>
      <c r="Y48" s="86"/>
      <c r="Z48" s="86"/>
      <c r="AA48" s="108"/>
      <c r="AB48" s="108"/>
      <c r="AC48" s="109"/>
      <c r="AD48" s="109"/>
      <c r="AE48" s="109"/>
      <c r="AF48" s="109"/>
      <c r="AG48" s="86"/>
      <c r="AH48" s="86"/>
      <c r="AI48" s="28">
        <f t="shared" si="20"/>
        <v>0</v>
      </c>
      <c r="AJ48" s="124">
        <f t="shared" si="6"/>
        <v>0</v>
      </c>
      <c r="AK48" s="124">
        <f t="shared" si="7"/>
        <v>0</v>
      </c>
      <c r="AN48" s="139" t="str">
        <f>IF(SUM(AJ48+AK48)&gt;0,SUM(MAX(AN$5:AN47)+(1)),"")</f>
        <v/>
      </c>
    </row>
    <row r="49" spans="1:40" ht="18" customHeight="1">
      <c r="A49" s="105">
        <v>12</v>
      </c>
      <c r="B49" s="102" t="str">
        <f>IF(C49="","",(MAX(B$5:B48)+1))</f>
        <v/>
      </c>
      <c r="C49" s="131"/>
      <c r="D49" s="45" t="s">
        <v>8</v>
      </c>
      <c r="E49" s="26" t="str">
        <f t="shared" si="21"/>
        <v/>
      </c>
      <c r="F49" s="14"/>
      <c r="G49" s="37"/>
      <c r="H49" s="26"/>
      <c r="I49" s="26"/>
      <c r="J49" s="26"/>
      <c r="K49" s="26"/>
      <c r="L49" s="31" t="str">
        <f t="shared" si="11"/>
        <v/>
      </c>
      <c r="M49" s="1"/>
      <c r="N49" s="33"/>
      <c r="O49" s="32"/>
      <c r="P49" s="34">
        <f t="shared" si="0"/>
        <v>0</v>
      </c>
      <c r="Q49" s="35">
        <f t="shared" si="1"/>
        <v>0</v>
      </c>
      <c r="R49" s="35">
        <f t="shared" si="16"/>
        <v>0</v>
      </c>
      <c r="S49" s="35">
        <f t="shared" si="17"/>
        <v>0</v>
      </c>
      <c r="T49" s="35">
        <f t="shared" si="18"/>
        <v>0</v>
      </c>
      <c r="U49" s="33">
        <f t="shared" si="19"/>
        <v>0</v>
      </c>
      <c r="V49" s="2"/>
      <c r="W49" s="87"/>
      <c r="X49" s="86"/>
      <c r="Y49" s="86"/>
      <c r="Z49" s="86"/>
      <c r="AA49" s="108"/>
      <c r="AB49" s="108"/>
      <c r="AC49" s="109"/>
      <c r="AD49" s="109"/>
      <c r="AE49" s="109"/>
      <c r="AF49" s="109"/>
      <c r="AG49" s="86"/>
      <c r="AH49" s="86"/>
      <c r="AI49" s="28">
        <f t="shared" si="20"/>
        <v>0</v>
      </c>
      <c r="AJ49" s="124">
        <f t="shared" si="6"/>
        <v>0</v>
      </c>
      <c r="AK49" s="124">
        <f t="shared" si="7"/>
        <v>0</v>
      </c>
      <c r="AN49" s="139" t="str">
        <f>IF(SUM(AJ49+AK49)&gt;0,SUM(MAX(AN$5:AN48)+(1)),"")</f>
        <v/>
      </c>
    </row>
    <row r="50" spans="1:40" ht="18" customHeight="1">
      <c r="A50" s="105">
        <v>13</v>
      </c>
      <c r="B50" s="102" t="str">
        <f>IF(C50="","",(MAX(B$5:B49)+1))</f>
        <v/>
      </c>
      <c r="C50" s="131"/>
      <c r="D50" s="45" t="s">
        <v>8</v>
      </c>
      <c r="E50" s="26" t="str">
        <f t="shared" si="21"/>
        <v/>
      </c>
      <c r="F50" s="14"/>
      <c r="G50" s="37"/>
      <c r="H50" s="26"/>
      <c r="I50" s="26"/>
      <c r="J50" s="26"/>
      <c r="K50" s="26"/>
      <c r="L50" s="31" t="str">
        <f t="shared" si="11"/>
        <v/>
      </c>
      <c r="M50" s="1"/>
      <c r="N50" s="33"/>
      <c r="O50" s="32"/>
      <c r="P50" s="34">
        <f t="shared" si="0"/>
        <v>0</v>
      </c>
      <c r="Q50" s="35">
        <f t="shared" si="1"/>
        <v>0</v>
      </c>
      <c r="R50" s="35">
        <f t="shared" si="16"/>
        <v>0</v>
      </c>
      <c r="S50" s="35">
        <f t="shared" si="17"/>
        <v>0</v>
      </c>
      <c r="T50" s="35">
        <f t="shared" si="18"/>
        <v>0</v>
      </c>
      <c r="U50" s="33">
        <f t="shared" si="19"/>
        <v>0</v>
      </c>
      <c r="V50" s="2"/>
      <c r="W50" s="87"/>
      <c r="X50" s="86"/>
      <c r="Y50" s="86"/>
      <c r="Z50" s="86"/>
      <c r="AA50" s="108"/>
      <c r="AB50" s="108"/>
      <c r="AC50" s="109"/>
      <c r="AD50" s="109"/>
      <c r="AE50" s="109"/>
      <c r="AF50" s="109"/>
      <c r="AG50" s="86"/>
      <c r="AH50" s="86"/>
      <c r="AI50" s="28">
        <f t="shared" si="20"/>
        <v>0</v>
      </c>
      <c r="AJ50" s="124">
        <f t="shared" si="6"/>
        <v>0</v>
      </c>
      <c r="AK50" s="124">
        <f t="shared" si="7"/>
        <v>0</v>
      </c>
      <c r="AN50" s="139" t="str">
        <f>IF(SUM(AJ50+AK50)&gt;0,SUM(MAX(AN$5:AN49)+(1)),"")</f>
        <v/>
      </c>
    </row>
    <row r="51" spans="1:40" ht="18" customHeight="1">
      <c r="A51" s="105">
        <v>14</v>
      </c>
      <c r="B51" s="102" t="str">
        <f>IF(C51="","",(MAX(B$5:B50)+1))</f>
        <v/>
      </c>
      <c r="C51" s="131"/>
      <c r="D51" s="45" t="s">
        <v>8</v>
      </c>
      <c r="E51" s="26" t="str">
        <f t="shared" si="21"/>
        <v/>
      </c>
      <c r="F51" s="14"/>
      <c r="G51" s="37"/>
      <c r="H51" s="26"/>
      <c r="I51" s="26"/>
      <c r="J51" s="26"/>
      <c r="K51" s="26"/>
      <c r="L51" s="31" t="str">
        <f t="shared" si="11"/>
        <v/>
      </c>
      <c r="M51" s="1"/>
      <c r="N51" s="33"/>
      <c r="O51" s="32"/>
      <c r="P51" s="34">
        <f t="shared" si="0"/>
        <v>0</v>
      </c>
      <c r="Q51" s="35">
        <f t="shared" si="1"/>
        <v>0</v>
      </c>
      <c r="R51" s="35">
        <f t="shared" si="16"/>
        <v>0</v>
      </c>
      <c r="S51" s="35">
        <f t="shared" si="17"/>
        <v>0</v>
      </c>
      <c r="T51" s="35">
        <f t="shared" si="18"/>
        <v>0</v>
      </c>
      <c r="U51" s="33">
        <f t="shared" si="19"/>
        <v>0</v>
      </c>
      <c r="V51" s="2"/>
      <c r="W51" s="87"/>
      <c r="X51" s="86"/>
      <c r="Y51" s="86"/>
      <c r="Z51" s="86"/>
      <c r="AA51" s="86"/>
      <c r="AB51" s="86"/>
      <c r="AG51" s="86"/>
      <c r="AH51" s="86"/>
      <c r="AI51" s="28">
        <f t="shared" si="20"/>
        <v>0</v>
      </c>
      <c r="AJ51" s="124">
        <f t="shared" si="6"/>
        <v>0</v>
      </c>
      <c r="AK51" s="124">
        <f t="shared" si="7"/>
        <v>0</v>
      </c>
      <c r="AN51" s="139" t="str">
        <f>IF(SUM(AJ51+AK51)&gt;0,SUM(MAX(AN$5:AN50)+(1)),"")</f>
        <v/>
      </c>
    </row>
    <row r="52" spans="1:40" ht="18" customHeight="1">
      <c r="A52" s="105">
        <v>15</v>
      </c>
      <c r="B52" s="102" t="str">
        <f>IF(C52="","",(MAX(B$5:B51)+1))</f>
        <v/>
      </c>
      <c r="C52" s="131"/>
      <c r="D52" s="45" t="s">
        <v>8</v>
      </c>
      <c r="E52" s="26" t="str">
        <f t="shared" si="21"/>
        <v/>
      </c>
      <c r="F52" s="14"/>
      <c r="G52" s="37"/>
      <c r="H52" s="26"/>
      <c r="I52" s="26"/>
      <c r="J52" s="26"/>
      <c r="K52" s="26"/>
      <c r="L52" s="31" t="str">
        <f t="shared" si="11"/>
        <v/>
      </c>
      <c r="M52" s="1"/>
      <c r="N52" s="33"/>
      <c r="O52" s="32"/>
      <c r="P52" s="34">
        <f t="shared" si="0"/>
        <v>0</v>
      </c>
      <c r="Q52" s="35">
        <f t="shared" si="1"/>
        <v>0</v>
      </c>
      <c r="R52" s="35">
        <f t="shared" si="16"/>
        <v>0</v>
      </c>
      <c r="S52" s="35">
        <f t="shared" si="17"/>
        <v>0</v>
      </c>
      <c r="T52" s="35">
        <f t="shared" si="18"/>
        <v>0</v>
      </c>
      <c r="U52" s="33">
        <f t="shared" si="19"/>
        <v>0</v>
      </c>
      <c r="V52" s="2"/>
      <c r="W52" s="87"/>
      <c r="X52" s="86"/>
      <c r="Y52" s="86"/>
      <c r="Z52" s="86"/>
      <c r="AA52" s="86"/>
      <c r="AB52" s="86"/>
      <c r="AG52" s="86"/>
      <c r="AH52" s="86"/>
      <c r="AI52" s="28">
        <f t="shared" si="20"/>
        <v>0</v>
      </c>
      <c r="AJ52" s="124">
        <f t="shared" si="6"/>
        <v>0</v>
      </c>
      <c r="AK52" s="124">
        <f t="shared" si="7"/>
        <v>0</v>
      </c>
      <c r="AN52" s="139" t="str">
        <f>IF(SUM(AJ52+AK52)&gt;0,SUM(MAX(AN$5:AN51)+(1)),"")</f>
        <v/>
      </c>
    </row>
    <row r="53" spans="1:40" ht="18" customHeight="1">
      <c r="A53" s="105">
        <v>16</v>
      </c>
      <c r="B53" s="102" t="str">
        <f>IF(C53="","",(MAX(B$5:B52)+1))</f>
        <v/>
      </c>
      <c r="C53" s="131"/>
      <c r="D53" s="45" t="s">
        <v>8</v>
      </c>
      <c r="E53" s="26" t="str">
        <f t="shared" si="21"/>
        <v/>
      </c>
      <c r="F53" s="14"/>
      <c r="G53" s="37"/>
      <c r="H53" s="26"/>
      <c r="I53" s="26"/>
      <c r="J53" s="26"/>
      <c r="K53" s="26"/>
      <c r="L53" s="31" t="str">
        <f t="shared" si="11"/>
        <v/>
      </c>
      <c r="M53" s="1"/>
      <c r="N53" s="33"/>
      <c r="O53" s="32"/>
      <c r="P53" s="34">
        <f t="shared" si="0"/>
        <v>0</v>
      </c>
      <c r="Q53" s="35">
        <f t="shared" si="1"/>
        <v>0</v>
      </c>
      <c r="R53" s="35">
        <f t="shared" si="16"/>
        <v>0</v>
      </c>
      <c r="S53" s="35">
        <f t="shared" si="17"/>
        <v>0</v>
      </c>
      <c r="T53" s="35">
        <f t="shared" si="18"/>
        <v>0</v>
      </c>
      <c r="U53" s="33">
        <f t="shared" si="19"/>
        <v>0</v>
      </c>
      <c r="V53" s="2"/>
      <c r="W53" s="87"/>
      <c r="X53" s="86"/>
      <c r="Y53" s="86"/>
      <c r="Z53" s="86"/>
      <c r="AA53" s="86"/>
      <c r="AB53" s="86"/>
      <c r="AG53" s="86"/>
      <c r="AH53" s="86"/>
      <c r="AI53" s="28">
        <f t="shared" si="20"/>
        <v>0</v>
      </c>
      <c r="AJ53" s="124">
        <f t="shared" si="6"/>
        <v>0</v>
      </c>
      <c r="AK53" s="124">
        <f t="shared" si="7"/>
        <v>0</v>
      </c>
      <c r="AN53" s="139" t="str">
        <f>IF(SUM(AJ53+AK53)&gt;0,SUM(MAX(AN$5:AN52)+(1)),"")</f>
        <v/>
      </c>
    </row>
    <row r="54" spans="1:40" ht="18" customHeight="1">
      <c r="A54" s="105">
        <v>17</v>
      </c>
      <c r="B54" s="102" t="str">
        <f>IF(C54="","",(MAX(B$5:B53)+1))</f>
        <v/>
      </c>
      <c r="C54" s="131"/>
      <c r="D54" s="45" t="s">
        <v>8</v>
      </c>
      <c r="E54" s="26" t="str">
        <f t="shared" si="21"/>
        <v/>
      </c>
      <c r="F54" s="14"/>
      <c r="G54" s="37"/>
      <c r="H54" s="26"/>
      <c r="I54" s="26"/>
      <c r="J54" s="26"/>
      <c r="K54" s="26"/>
      <c r="L54" s="31" t="str">
        <f t="shared" si="11"/>
        <v/>
      </c>
      <c r="M54" s="1"/>
      <c r="N54" s="33"/>
      <c r="O54" s="32"/>
      <c r="P54" s="34">
        <f t="shared" si="0"/>
        <v>0</v>
      </c>
      <c r="Q54" s="35">
        <f t="shared" si="1"/>
        <v>0</v>
      </c>
      <c r="R54" s="35">
        <f t="shared" si="16"/>
        <v>0</v>
      </c>
      <c r="S54" s="35">
        <f t="shared" si="17"/>
        <v>0</v>
      </c>
      <c r="T54" s="35">
        <f t="shared" si="18"/>
        <v>0</v>
      </c>
      <c r="U54" s="33">
        <f t="shared" si="19"/>
        <v>0</v>
      </c>
      <c r="V54" s="2"/>
      <c r="W54" s="87"/>
      <c r="X54" s="86"/>
      <c r="Y54" s="86"/>
      <c r="Z54" s="86"/>
      <c r="AA54" s="86"/>
      <c r="AB54" s="86"/>
      <c r="AG54" s="86"/>
      <c r="AH54" s="86"/>
      <c r="AI54" s="28">
        <f t="shared" si="20"/>
        <v>0</v>
      </c>
      <c r="AJ54" s="124">
        <f t="shared" si="6"/>
        <v>0</v>
      </c>
      <c r="AK54" s="124">
        <f t="shared" si="7"/>
        <v>0</v>
      </c>
      <c r="AN54" s="139" t="str">
        <f>IF(SUM(AJ54+AK54)&gt;0,SUM(MAX(AN$5:AN53)+(1)),"")</f>
        <v/>
      </c>
    </row>
    <row r="55" spans="1:40" ht="18" customHeight="1">
      <c r="A55" s="105">
        <v>18</v>
      </c>
      <c r="B55" s="102" t="str">
        <f>IF(C55="","",(MAX(B$5:B54)+1))</f>
        <v/>
      </c>
      <c r="C55" s="131"/>
      <c r="D55" s="45" t="s">
        <v>8</v>
      </c>
      <c r="E55" s="26" t="str">
        <f t="shared" si="21"/>
        <v/>
      </c>
      <c r="F55" s="26"/>
      <c r="G55" s="26"/>
      <c r="H55" s="26"/>
      <c r="I55" s="26"/>
      <c r="J55" s="26"/>
      <c r="K55" s="26"/>
      <c r="L55" s="31" t="str">
        <f t="shared" si="11"/>
        <v/>
      </c>
      <c r="M55" s="1"/>
      <c r="N55" s="32"/>
      <c r="O55" s="32"/>
      <c r="P55" s="34">
        <f t="shared" si="0"/>
        <v>0</v>
      </c>
      <c r="Q55" s="35">
        <f t="shared" si="1"/>
        <v>0</v>
      </c>
      <c r="R55" s="35">
        <f t="shared" si="16"/>
        <v>0</v>
      </c>
      <c r="S55" s="35">
        <f t="shared" si="17"/>
        <v>0</v>
      </c>
      <c r="T55" s="35">
        <f t="shared" si="18"/>
        <v>0</v>
      </c>
      <c r="U55" s="33">
        <f t="shared" si="19"/>
        <v>0</v>
      </c>
      <c r="V55" s="2"/>
      <c r="W55" s="87"/>
      <c r="X55" s="86"/>
      <c r="Y55" s="86"/>
      <c r="Z55" s="86"/>
      <c r="AA55" s="86"/>
      <c r="AB55" s="86"/>
      <c r="AG55" s="86"/>
      <c r="AH55" s="86"/>
      <c r="AI55" s="28">
        <f t="shared" si="20"/>
        <v>0</v>
      </c>
      <c r="AJ55" s="124">
        <f t="shared" si="6"/>
        <v>0</v>
      </c>
      <c r="AK55" s="124">
        <f t="shared" si="7"/>
        <v>0</v>
      </c>
      <c r="AN55" s="139" t="str">
        <f>IF(SUM(AJ55+AK55)&gt;0,SUM(MAX(AN$5:AN54)+(1)),"")</f>
        <v/>
      </c>
    </row>
    <row r="56" spans="1:40" ht="18" customHeight="1">
      <c r="A56" s="105">
        <v>19</v>
      </c>
      <c r="B56" s="102" t="str">
        <f>IF(C56="","",(MAX(B$5:B55)+1))</f>
        <v/>
      </c>
      <c r="C56" s="131"/>
      <c r="D56" s="45" t="s">
        <v>8</v>
      </c>
      <c r="E56" s="26" t="str">
        <f t="shared" si="21"/>
        <v/>
      </c>
      <c r="F56" s="26"/>
      <c r="G56" s="26"/>
      <c r="H56" s="26"/>
      <c r="I56" s="26"/>
      <c r="J56" s="26"/>
      <c r="K56" s="26"/>
      <c r="L56" s="31" t="str">
        <f t="shared" si="11"/>
        <v/>
      </c>
      <c r="M56" s="1"/>
      <c r="N56" s="32"/>
      <c r="O56" s="32"/>
      <c r="P56" s="34">
        <f t="shared" si="0"/>
        <v>0</v>
      </c>
      <c r="Q56" s="35">
        <f t="shared" si="1"/>
        <v>0</v>
      </c>
      <c r="R56" s="35">
        <f t="shared" si="16"/>
        <v>0</v>
      </c>
      <c r="S56" s="35">
        <f t="shared" si="17"/>
        <v>0</v>
      </c>
      <c r="T56" s="35">
        <f t="shared" si="18"/>
        <v>0</v>
      </c>
      <c r="U56" s="33">
        <f t="shared" si="19"/>
        <v>0</v>
      </c>
      <c r="V56" s="2"/>
      <c r="W56" s="87"/>
      <c r="X56" s="86"/>
      <c r="Y56" s="86"/>
      <c r="Z56" s="86"/>
      <c r="AA56" s="86"/>
      <c r="AB56" s="86"/>
      <c r="AG56" s="86"/>
      <c r="AH56" s="86"/>
      <c r="AI56" s="28">
        <f t="shared" si="20"/>
        <v>0</v>
      </c>
      <c r="AJ56" s="124">
        <f t="shared" si="6"/>
        <v>0</v>
      </c>
      <c r="AK56" s="124">
        <f t="shared" si="7"/>
        <v>0</v>
      </c>
      <c r="AN56" s="139" t="str">
        <f>IF(SUM(AJ56+AK56)&gt;0,SUM(MAX(AN$5:AN55)+(1)),"")</f>
        <v/>
      </c>
    </row>
    <row r="57" spans="1:40" ht="18" customHeight="1">
      <c r="A57" s="105">
        <v>20</v>
      </c>
      <c r="B57" s="102" t="str">
        <f>IF(C57="","",(MAX(B$5:B56)+1))</f>
        <v/>
      </c>
      <c r="C57" s="131"/>
      <c r="D57" s="45" t="s">
        <v>8</v>
      </c>
      <c r="E57" s="26" t="str">
        <f t="shared" si="21"/>
        <v/>
      </c>
      <c r="F57" s="26"/>
      <c r="G57" s="26"/>
      <c r="H57" s="26"/>
      <c r="I57" s="26"/>
      <c r="J57" s="26"/>
      <c r="K57" s="26"/>
      <c r="L57" s="31" t="str">
        <f t="shared" si="11"/>
        <v/>
      </c>
      <c r="M57" s="1"/>
      <c r="N57" s="32"/>
      <c r="O57" s="32"/>
      <c r="P57" s="34">
        <f t="shared" si="0"/>
        <v>0</v>
      </c>
      <c r="Q57" s="35">
        <f t="shared" si="1"/>
        <v>0</v>
      </c>
      <c r="R57" s="35">
        <f t="shared" si="16"/>
        <v>0</v>
      </c>
      <c r="S57" s="35">
        <f t="shared" si="17"/>
        <v>0</v>
      </c>
      <c r="T57" s="35">
        <f t="shared" si="18"/>
        <v>0</v>
      </c>
      <c r="U57" s="33">
        <f t="shared" si="19"/>
        <v>0</v>
      </c>
      <c r="V57" s="2"/>
      <c r="W57" s="87"/>
      <c r="X57" s="86"/>
      <c r="Y57" s="86"/>
      <c r="Z57" s="86"/>
      <c r="AA57" s="86"/>
      <c r="AB57" s="86"/>
      <c r="AG57" s="86"/>
      <c r="AH57" s="86"/>
      <c r="AI57" s="28">
        <f t="shared" si="20"/>
        <v>0</v>
      </c>
      <c r="AJ57" s="124">
        <f t="shared" si="6"/>
        <v>0</v>
      </c>
      <c r="AK57" s="124">
        <f t="shared" si="7"/>
        <v>0</v>
      </c>
      <c r="AN57" s="139" t="str">
        <f>IF(SUM(AJ57+AK57)&gt;0,SUM(MAX(AN$5:AN56)+(1)),"")</f>
        <v/>
      </c>
    </row>
    <row r="58" spans="1:40" ht="18" customHeight="1">
      <c r="A58" s="105">
        <v>21</v>
      </c>
      <c r="B58" s="102" t="str">
        <f>IF(C58="","",(MAX(B$5:B57)+1))</f>
        <v/>
      </c>
      <c r="C58" s="131"/>
      <c r="D58" s="45" t="s">
        <v>8</v>
      </c>
      <c r="E58" s="26" t="str">
        <f t="shared" si="21"/>
        <v/>
      </c>
      <c r="F58" s="26"/>
      <c r="G58" s="26"/>
      <c r="H58" s="26"/>
      <c r="I58" s="26"/>
      <c r="J58" s="26"/>
      <c r="K58" s="26"/>
      <c r="L58" s="31" t="str">
        <f t="shared" si="11"/>
        <v/>
      </c>
      <c r="M58" s="1"/>
      <c r="N58" s="32"/>
      <c r="O58" s="32"/>
      <c r="P58" s="34">
        <f t="shared" si="0"/>
        <v>0</v>
      </c>
      <c r="Q58" s="35">
        <f t="shared" si="1"/>
        <v>0</v>
      </c>
      <c r="R58" s="35">
        <f t="shared" si="16"/>
        <v>0</v>
      </c>
      <c r="S58" s="35">
        <f t="shared" si="17"/>
        <v>0</v>
      </c>
      <c r="T58" s="35">
        <f t="shared" si="18"/>
        <v>0</v>
      </c>
      <c r="U58" s="33">
        <f t="shared" si="19"/>
        <v>0</v>
      </c>
      <c r="V58" s="2"/>
      <c r="W58" s="87"/>
      <c r="X58" s="86"/>
      <c r="Y58" s="86"/>
      <c r="Z58" s="86"/>
      <c r="AA58" s="86"/>
      <c r="AB58" s="86"/>
      <c r="AG58" s="86"/>
      <c r="AH58" s="86"/>
      <c r="AI58" s="28">
        <f t="shared" si="20"/>
        <v>0</v>
      </c>
      <c r="AJ58" s="124">
        <f t="shared" si="6"/>
        <v>0</v>
      </c>
      <c r="AK58" s="124">
        <f t="shared" si="7"/>
        <v>0</v>
      </c>
      <c r="AN58" s="139" t="str">
        <f>IF(SUM(AJ58+AK58)&gt;0,SUM(MAX(AN$5:AN57)+(1)),"")</f>
        <v/>
      </c>
    </row>
    <row r="59" spans="1:40" ht="18" customHeight="1">
      <c r="A59" s="105">
        <v>22</v>
      </c>
      <c r="B59" s="102" t="str">
        <f>IF(C59="","",(MAX(B$5:B58)+1))</f>
        <v/>
      </c>
      <c r="C59" s="131"/>
      <c r="D59" s="45" t="s">
        <v>8</v>
      </c>
      <c r="E59" s="26" t="str">
        <f t="shared" si="21"/>
        <v/>
      </c>
      <c r="F59" s="26"/>
      <c r="G59" s="26"/>
      <c r="H59" s="26"/>
      <c r="I59" s="26"/>
      <c r="J59" s="26"/>
      <c r="K59" s="26"/>
      <c r="L59" s="31"/>
      <c r="M59" s="1"/>
      <c r="N59" s="32"/>
      <c r="O59" s="32"/>
      <c r="P59" s="34">
        <f t="shared" si="0"/>
        <v>0</v>
      </c>
      <c r="Q59" s="35">
        <f t="shared" si="1"/>
        <v>0</v>
      </c>
      <c r="R59" s="35">
        <f t="shared" si="16"/>
        <v>0</v>
      </c>
      <c r="S59" s="35">
        <f t="shared" si="17"/>
        <v>0</v>
      </c>
      <c r="T59" s="35">
        <f t="shared" si="18"/>
        <v>0</v>
      </c>
      <c r="U59" s="33">
        <f t="shared" si="19"/>
        <v>0</v>
      </c>
      <c r="V59" s="2"/>
      <c r="W59" s="87"/>
      <c r="X59" s="86"/>
      <c r="Y59" s="86"/>
      <c r="Z59" s="86"/>
      <c r="AA59" s="86"/>
      <c r="AB59" s="86"/>
      <c r="AG59" s="86"/>
      <c r="AH59" s="86"/>
      <c r="AI59" s="28">
        <f t="shared" si="20"/>
        <v>0</v>
      </c>
      <c r="AJ59" s="124">
        <f t="shared" si="6"/>
        <v>0</v>
      </c>
      <c r="AK59" s="124">
        <f t="shared" si="7"/>
        <v>0</v>
      </c>
      <c r="AN59" s="139" t="str">
        <f>IF(SUM(AJ59+AK59)&gt;0,SUM(MAX(AN$5:AN58)+(1)),"")</f>
        <v/>
      </c>
    </row>
    <row r="60" spans="1:40" s="74" customFormat="1" ht="18" customHeight="1">
      <c r="A60" s="105"/>
      <c r="B60" s="102">
        <f>IF(C60="","",(MAX(B$5:B59)+1))</f>
        <v>8</v>
      </c>
      <c r="C60" s="42" t="str">
        <f>IF((SUM(M38:M59))&gt;0,(";ksx "&amp;D59),"")</f>
        <v>;ksx ofj0v/;k0</v>
      </c>
      <c r="D60" s="76"/>
      <c r="E60" s="77"/>
      <c r="F60" s="77"/>
      <c r="G60" s="77"/>
      <c r="H60" s="77"/>
      <c r="I60" s="77"/>
      <c r="J60" s="77"/>
      <c r="K60" s="77"/>
      <c r="L60" s="30"/>
      <c r="M60" s="78"/>
      <c r="N60" s="78"/>
      <c r="O60" s="78"/>
      <c r="P60" s="78">
        <f>SUM(P38:P59)</f>
        <v>81720</v>
      </c>
      <c r="Q60" s="78">
        <f t="shared" ref="Q60:U60" si="22">SUM(Q38:Q59)</f>
        <v>2470</v>
      </c>
      <c r="R60" s="78">
        <f t="shared" si="22"/>
        <v>19760</v>
      </c>
      <c r="S60" s="78">
        <f t="shared" si="22"/>
        <v>980640</v>
      </c>
      <c r="T60" s="78">
        <f t="shared" si="22"/>
        <v>1000400</v>
      </c>
      <c r="U60" s="78">
        <f t="shared" si="22"/>
        <v>980640</v>
      </c>
      <c r="V60" s="30"/>
      <c r="W60" s="87"/>
      <c r="X60" s="86"/>
      <c r="Y60" s="86"/>
      <c r="Z60" s="86"/>
      <c r="AA60" s="86"/>
      <c r="AB60" s="86"/>
      <c r="AC60" s="4"/>
      <c r="AD60" s="4"/>
      <c r="AE60" s="4"/>
      <c r="AF60" s="4"/>
      <c r="AG60" s="86"/>
      <c r="AH60" s="86"/>
      <c r="AI60" s="30"/>
      <c r="AJ60" s="124">
        <f t="shared" si="6"/>
        <v>0</v>
      </c>
      <c r="AK60" s="124">
        <f t="shared" si="7"/>
        <v>0</v>
      </c>
      <c r="AN60" s="139" t="str">
        <f>IF(SUM(AJ60+AK60)&gt;0,SUM(MAX(AN$5:AN59)+(1)),"")</f>
        <v/>
      </c>
    </row>
    <row r="61" spans="1:40" ht="18" customHeight="1">
      <c r="A61" s="105">
        <v>1</v>
      </c>
      <c r="B61" s="102" t="str">
        <f>IF(C61="","",(MAX(B$5:B60)+1))</f>
        <v/>
      </c>
      <c r="C61" s="131"/>
      <c r="D61" s="41" t="s">
        <v>113</v>
      </c>
      <c r="E61" s="26" t="str">
        <f t="shared" si="21"/>
        <v/>
      </c>
      <c r="F61" s="26"/>
      <c r="G61" s="26"/>
      <c r="H61" s="26"/>
      <c r="I61" s="26"/>
      <c r="J61" s="26"/>
      <c r="K61" s="26"/>
      <c r="L61" s="31" t="str">
        <f t="shared" si="11"/>
        <v/>
      </c>
      <c r="M61" s="1"/>
      <c r="N61" s="32"/>
      <c r="O61" s="32"/>
      <c r="P61" s="34">
        <f t="shared" si="0"/>
        <v>0</v>
      </c>
      <c r="Q61" s="35">
        <f t="shared" si="1"/>
        <v>0</v>
      </c>
      <c r="R61" s="35">
        <f>Q61*8</f>
        <v>0</v>
      </c>
      <c r="S61" s="35">
        <f>P61*12</f>
        <v>0</v>
      </c>
      <c r="T61" s="35">
        <f>IF(H61="",((P61*12)+(R61)),0)</f>
        <v>0</v>
      </c>
      <c r="U61" s="33">
        <f>((N61*4)+(P61*8))</f>
        <v>0</v>
      </c>
      <c r="V61" s="2"/>
      <c r="W61" s="87"/>
      <c r="X61" s="86"/>
      <c r="Y61" s="86"/>
      <c r="Z61" s="86"/>
      <c r="AA61" s="86"/>
      <c r="AB61" s="86"/>
      <c r="AG61" s="86"/>
      <c r="AH61" s="86"/>
      <c r="AI61" s="28">
        <f t="shared" ref="AI61" si="23">(ROUND(N61*80%,0)-ROUND(N61*72%,0))*3</f>
        <v>0</v>
      </c>
      <c r="AJ61" s="124">
        <f t="shared" si="6"/>
        <v>0</v>
      </c>
      <c r="AK61" s="124">
        <f t="shared" si="7"/>
        <v>0</v>
      </c>
      <c r="AN61" s="139" t="str">
        <f>IF(SUM(AJ61+AK61)&gt;0,SUM(MAX(AN$5:AN60)+(1)),"")</f>
        <v/>
      </c>
    </row>
    <row r="62" spans="1:40" s="74" customFormat="1" ht="18" customHeight="1">
      <c r="A62" s="105"/>
      <c r="B62" s="102" t="str">
        <f>IF(C62="","",(MAX(B$5:B61)+1))</f>
        <v/>
      </c>
      <c r="C62" s="73" t="str">
        <f>IF(C61="","",(";ksx "&amp;D61))</f>
        <v/>
      </c>
      <c r="D62" s="76"/>
      <c r="E62" s="77"/>
      <c r="F62" s="77"/>
      <c r="G62" s="77"/>
      <c r="H62" s="77"/>
      <c r="I62" s="77"/>
      <c r="J62" s="77"/>
      <c r="K62" s="77"/>
      <c r="L62" s="30"/>
      <c r="M62" s="78"/>
      <c r="N62" s="78"/>
      <c r="O62" s="78"/>
      <c r="P62" s="78">
        <f>SUM(P61)</f>
        <v>0</v>
      </c>
      <c r="Q62" s="78"/>
      <c r="R62" s="78">
        <f t="shared" ref="R62:U62" si="24">SUM(R61)</f>
        <v>0</v>
      </c>
      <c r="S62" s="78">
        <f t="shared" si="24"/>
        <v>0</v>
      </c>
      <c r="T62" s="78">
        <f t="shared" si="24"/>
        <v>0</v>
      </c>
      <c r="U62" s="78">
        <f t="shared" si="24"/>
        <v>0</v>
      </c>
      <c r="V62" s="30"/>
      <c r="W62" s="87"/>
      <c r="X62" s="86"/>
      <c r="Y62" s="86"/>
      <c r="Z62" s="86"/>
      <c r="AA62" s="86"/>
      <c r="AB62" s="86"/>
      <c r="AC62" s="4"/>
      <c r="AD62" s="4"/>
      <c r="AE62" s="4"/>
      <c r="AF62" s="4"/>
      <c r="AG62" s="86"/>
      <c r="AH62" s="86"/>
      <c r="AI62" s="30"/>
      <c r="AJ62" s="124">
        <f t="shared" si="6"/>
        <v>0</v>
      </c>
      <c r="AK62" s="124">
        <f t="shared" si="7"/>
        <v>0</v>
      </c>
      <c r="AN62" s="139" t="str">
        <f>IF(SUM(AJ62+AK62)&gt;0,SUM(MAX(AN$5:AN61)+(1)),"")</f>
        <v/>
      </c>
    </row>
    <row r="63" spans="1:40" ht="18" customHeight="1">
      <c r="A63" s="105">
        <v>1</v>
      </c>
      <c r="B63" s="102">
        <f>IF(C63="","",(MAX(B$5:B62)+1))</f>
        <v>9</v>
      </c>
      <c r="C63" s="131" t="s">
        <v>79</v>
      </c>
      <c r="D63" s="46" t="s">
        <v>114</v>
      </c>
      <c r="E63" s="26" t="str">
        <f t="shared" si="21"/>
        <v/>
      </c>
      <c r="F63" s="26"/>
      <c r="G63" s="26"/>
      <c r="H63" s="26"/>
      <c r="I63" s="26"/>
      <c r="J63" s="26"/>
      <c r="K63" s="26"/>
      <c r="L63" s="31" t="str">
        <f t="shared" si="11"/>
        <v/>
      </c>
      <c r="M63" s="1"/>
      <c r="N63" s="32"/>
      <c r="O63" s="32"/>
      <c r="P63" s="34">
        <f t="shared" si="0"/>
        <v>0</v>
      </c>
      <c r="Q63" s="35">
        <f t="shared" si="1"/>
        <v>0</v>
      </c>
      <c r="R63" s="35">
        <f t="shared" ref="R63:R67" si="25">Q63*8</f>
        <v>0</v>
      </c>
      <c r="S63" s="35">
        <f t="shared" ref="S63:S67" si="26">P63*12</f>
        <v>0</v>
      </c>
      <c r="T63" s="35">
        <f t="shared" ref="T63:T67" si="27">IF(H63="",((P63*12)+(R63)),0)</f>
        <v>0</v>
      </c>
      <c r="U63" s="33">
        <f t="shared" ref="U63:U67" si="28">((N63*4)+(P63*8))</f>
        <v>0</v>
      </c>
      <c r="V63" s="2"/>
      <c r="W63" s="87"/>
      <c r="X63" s="86"/>
      <c r="Y63" s="86"/>
      <c r="Z63" s="86"/>
      <c r="AA63" s="86"/>
      <c r="AB63" s="86"/>
      <c r="AG63" s="86"/>
      <c r="AH63" s="86"/>
      <c r="AI63" s="28">
        <f t="shared" ref="AI63:AI103" si="29">(ROUND(N63*80%,0)-ROUND(N63*72%,0))*3</f>
        <v>0</v>
      </c>
      <c r="AJ63" s="124">
        <f t="shared" si="6"/>
        <v>0</v>
      </c>
      <c r="AK63" s="124">
        <f t="shared" si="7"/>
        <v>0</v>
      </c>
      <c r="AN63" s="139" t="str">
        <f>IF(SUM(AJ63+AK63)&gt;0,SUM(MAX(AN$5:AN62)+(1)),"")</f>
        <v/>
      </c>
    </row>
    <row r="64" spans="1:40" ht="18" customHeight="1">
      <c r="A64" s="105">
        <v>2</v>
      </c>
      <c r="B64" s="102">
        <f>IF(C64="","",(MAX(B$5:B63)+1))</f>
        <v>10</v>
      </c>
      <c r="C64" s="131" t="s">
        <v>79</v>
      </c>
      <c r="D64" s="46" t="s">
        <v>114</v>
      </c>
      <c r="E64" s="26" t="str">
        <f t="shared" si="21"/>
        <v/>
      </c>
      <c r="F64" s="26"/>
      <c r="G64" s="26"/>
      <c r="H64" s="26"/>
      <c r="I64" s="26"/>
      <c r="J64" s="26"/>
      <c r="K64" s="26"/>
      <c r="L64" s="31" t="str">
        <f t="shared" si="11"/>
        <v/>
      </c>
      <c r="M64" s="1"/>
      <c r="N64" s="32"/>
      <c r="O64" s="32"/>
      <c r="P64" s="34">
        <f t="shared" si="0"/>
        <v>0</v>
      </c>
      <c r="Q64" s="35">
        <f t="shared" si="1"/>
        <v>0</v>
      </c>
      <c r="R64" s="35">
        <f t="shared" si="25"/>
        <v>0</v>
      </c>
      <c r="S64" s="35">
        <f t="shared" si="26"/>
        <v>0</v>
      </c>
      <c r="T64" s="35">
        <f t="shared" si="27"/>
        <v>0</v>
      </c>
      <c r="U64" s="33">
        <f t="shared" si="28"/>
        <v>0</v>
      </c>
      <c r="V64" s="2"/>
      <c r="W64" s="87"/>
      <c r="X64" s="86"/>
      <c r="Y64" s="86"/>
      <c r="Z64" s="86"/>
      <c r="AA64" s="86"/>
      <c r="AB64" s="86"/>
      <c r="AG64" s="86"/>
      <c r="AH64" s="86"/>
      <c r="AI64" s="28">
        <f t="shared" si="29"/>
        <v>0</v>
      </c>
      <c r="AJ64" s="124">
        <f t="shared" si="6"/>
        <v>0</v>
      </c>
      <c r="AK64" s="124">
        <f t="shared" si="7"/>
        <v>0</v>
      </c>
      <c r="AN64" s="139" t="str">
        <f>IF(SUM(AJ64+AK64)&gt;0,SUM(MAX(AN$5:AN63)+(1)),"")</f>
        <v/>
      </c>
    </row>
    <row r="65" spans="1:40" ht="18" customHeight="1">
      <c r="A65" s="105">
        <v>3</v>
      </c>
      <c r="B65" s="102" t="str">
        <f>IF(C65="","",(MAX(B$5:B64)+1))</f>
        <v/>
      </c>
      <c r="C65" s="131"/>
      <c r="D65" s="46" t="s">
        <v>114</v>
      </c>
      <c r="E65" s="26" t="str">
        <f t="shared" si="21"/>
        <v/>
      </c>
      <c r="F65" s="26"/>
      <c r="G65" s="26"/>
      <c r="H65" s="26"/>
      <c r="I65" s="26"/>
      <c r="J65" s="26"/>
      <c r="K65" s="26"/>
      <c r="L65" s="31" t="str">
        <f t="shared" si="11"/>
        <v/>
      </c>
      <c r="M65" s="1"/>
      <c r="N65" s="32"/>
      <c r="O65" s="32"/>
      <c r="P65" s="34">
        <f t="shared" si="0"/>
        <v>0</v>
      </c>
      <c r="Q65" s="35">
        <f t="shared" si="1"/>
        <v>0</v>
      </c>
      <c r="R65" s="35">
        <f t="shared" si="25"/>
        <v>0</v>
      </c>
      <c r="S65" s="35">
        <f t="shared" si="26"/>
        <v>0</v>
      </c>
      <c r="T65" s="35">
        <f t="shared" si="27"/>
        <v>0</v>
      </c>
      <c r="U65" s="33">
        <f t="shared" si="28"/>
        <v>0</v>
      </c>
      <c r="V65" s="2"/>
      <c r="W65" s="87"/>
      <c r="X65" s="86"/>
      <c r="Y65" s="86"/>
      <c r="Z65" s="86"/>
      <c r="AA65" s="86"/>
      <c r="AB65" s="86"/>
      <c r="AG65" s="86"/>
      <c r="AH65" s="86"/>
      <c r="AI65" s="28">
        <f t="shared" si="29"/>
        <v>0</v>
      </c>
      <c r="AJ65" s="124">
        <f t="shared" si="6"/>
        <v>0</v>
      </c>
      <c r="AK65" s="124">
        <f t="shared" si="7"/>
        <v>0</v>
      </c>
      <c r="AN65" s="139" t="str">
        <f>IF(SUM(AJ65+AK65)&gt;0,SUM(MAX(AN$5:AN64)+(1)),"")</f>
        <v/>
      </c>
    </row>
    <row r="66" spans="1:40" ht="18" customHeight="1">
      <c r="A66" s="105">
        <v>4</v>
      </c>
      <c r="B66" s="102" t="str">
        <f>IF(C66="","",(MAX(B$5:B65)+1))</f>
        <v/>
      </c>
      <c r="C66" s="131"/>
      <c r="D66" s="46" t="s">
        <v>114</v>
      </c>
      <c r="E66" s="26" t="str">
        <f t="shared" si="21"/>
        <v/>
      </c>
      <c r="F66" s="26"/>
      <c r="G66" s="26"/>
      <c r="H66" s="26"/>
      <c r="I66" s="26"/>
      <c r="J66" s="26"/>
      <c r="K66" s="26"/>
      <c r="L66" s="31" t="str">
        <f t="shared" si="11"/>
        <v/>
      </c>
      <c r="M66" s="1"/>
      <c r="N66" s="32"/>
      <c r="O66" s="32"/>
      <c r="P66" s="34">
        <f t="shared" si="0"/>
        <v>0</v>
      </c>
      <c r="Q66" s="35">
        <f t="shared" si="1"/>
        <v>0</v>
      </c>
      <c r="R66" s="35">
        <f t="shared" si="25"/>
        <v>0</v>
      </c>
      <c r="S66" s="35">
        <f t="shared" si="26"/>
        <v>0</v>
      </c>
      <c r="T66" s="35">
        <f t="shared" si="27"/>
        <v>0</v>
      </c>
      <c r="U66" s="33">
        <f t="shared" si="28"/>
        <v>0</v>
      </c>
      <c r="V66" s="2"/>
      <c r="W66" s="87"/>
      <c r="X66" s="86"/>
      <c r="Y66" s="86"/>
      <c r="Z66" s="86"/>
      <c r="AA66" s="86"/>
      <c r="AB66" s="86"/>
      <c r="AG66" s="86"/>
      <c r="AH66" s="86"/>
      <c r="AI66" s="28">
        <f t="shared" si="29"/>
        <v>0</v>
      </c>
      <c r="AJ66" s="124">
        <f t="shared" si="6"/>
        <v>0</v>
      </c>
      <c r="AK66" s="124">
        <f t="shared" si="7"/>
        <v>0</v>
      </c>
      <c r="AN66" s="139" t="str">
        <f>IF(SUM(AJ66+AK66)&gt;0,SUM(MAX(AN$5:AN65)+(1)),"")</f>
        <v/>
      </c>
    </row>
    <row r="67" spans="1:40" ht="18" customHeight="1">
      <c r="A67" s="105">
        <v>5</v>
      </c>
      <c r="B67" s="102" t="str">
        <f>IF(C67="","",(MAX(B$5:B66)+1))</f>
        <v/>
      </c>
      <c r="C67" s="131"/>
      <c r="D67" s="46" t="s">
        <v>114</v>
      </c>
      <c r="E67" s="26" t="str">
        <f t="shared" si="21"/>
        <v/>
      </c>
      <c r="F67" s="26"/>
      <c r="G67" s="26"/>
      <c r="H67" s="26"/>
      <c r="I67" s="26"/>
      <c r="J67" s="26"/>
      <c r="K67" s="26"/>
      <c r="L67" s="31" t="str">
        <f t="shared" si="11"/>
        <v/>
      </c>
      <c r="M67" s="1"/>
      <c r="N67" s="32"/>
      <c r="O67" s="32"/>
      <c r="P67" s="34">
        <f t="shared" si="0"/>
        <v>0</v>
      </c>
      <c r="Q67" s="35">
        <f t="shared" si="1"/>
        <v>0</v>
      </c>
      <c r="R67" s="35">
        <f t="shared" si="25"/>
        <v>0</v>
      </c>
      <c r="S67" s="35">
        <f t="shared" si="26"/>
        <v>0</v>
      </c>
      <c r="T67" s="35">
        <f t="shared" si="27"/>
        <v>0</v>
      </c>
      <c r="U67" s="33">
        <f t="shared" si="28"/>
        <v>0</v>
      </c>
      <c r="V67" s="2"/>
      <c r="W67" s="87"/>
      <c r="X67" s="86"/>
      <c r="Y67" s="86"/>
      <c r="Z67" s="86"/>
      <c r="AA67" s="86"/>
      <c r="AB67" s="86"/>
      <c r="AG67" s="86"/>
      <c r="AH67" s="86"/>
      <c r="AI67" s="28">
        <f t="shared" si="29"/>
        <v>0</v>
      </c>
      <c r="AJ67" s="124">
        <f t="shared" si="6"/>
        <v>0</v>
      </c>
      <c r="AK67" s="124">
        <f t="shared" si="7"/>
        <v>0</v>
      </c>
      <c r="AN67" s="139" t="str">
        <f>IF(SUM(AJ67+AK67)&gt;0,SUM(MAX(AN$5:AN66)+(1)),"")</f>
        <v/>
      </c>
    </row>
    <row r="68" spans="1:40" s="74" customFormat="1" ht="18" customHeight="1">
      <c r="A68" s="105"/>
      <c r="B68" s="102" t="str">
        <f>IF(C68="","",(MAX(B$5:B67)+1))</f>
        <v/>
      </c>
      <c r="C68" s="42" t="str">
        <f>IF((SUM(M63:M67))&gt;0,(";ksx "&amp;D67),"")</f>
        <v/>
      </c>
      <c r="D68" s="76"/>
      <c r="E68" s="77"/>
      <c r="F68" s="77"/>
      <c r="G68" s="77"/>
      <c r="H68" s="77"/>
      <c r="I68" s="77"/>
      <c r="J68" s="77"/>
      <c r="K68" s="77"/>
      <c r="L68" s="30"/>
      <c r="M68" s="78"/>
      <c r="N68" s="78"/>
      <c r="O68" s="78"/>
      <c r="P68" s="78">
        <f>SUM(P63:P67)</f>
        <v>0</v>
      </c>
      <c r="Q68" s="78"/>
      <c r="R68" s="78">
        <f t="shared" ref="R68:U68" si="30">SUM(R63:R67)</f>
        <v>0</v>
      </c>
      <c r="S68" s="78">
        <f t="shared" si="30"/>
        <v>0</v>
      </c>
      <c r="T68" s="78">
        <f t="shared" si="30"/>
        <v>0</v>
      </c>
      <c r="U68" s="78">
        <f t="shared" si="30"/>
        <v>0</v>
      </c>
      <c r="V68" s="30"/>
      <c r="W68" s="87"/>
      <c r="X68" s="86"/>
      <c r="Y68" s="86"/>
      <c r="Z68" s="86"/>
      <c r="AA68" s="86"/>
      <c r="AB68" s="86"/>
      <c r="AC68" s="4"/>
      <c r="AD68" s="4"/>
      <c r="AE68" s="4"/>
      <c r="AF68" s="4"/>
      <c r="AG68" s="86"/>
      <c r="AH68" s="86"/>
      <c r="AI68" s="30"/>
      <c r="AJ68" s="124">
        <f t="shared" si="6"/>
        <v>0</v>
      </c>
      <c r="AK68" s="124">
        <f t="shared" si="7"/>
        <v>0</v>
      </c>
      <c r="AN68" s="139" t="str">
        <f>IF(SUM(AJ68+AK68)&gt;0,SUM(MAX(AN$5:AN67)+(1)),"")</f>
        <v/>
      </c>
    </row>
    <row r="69" spans="1:40" ht="18" customHeight="1">
      <c r="A69" s="105">
        <v>1</v>
      </c>
      <c r="B69" s="102">
        <f>IF(C69="","",(MAX(B$5:B68)+1))</f>
        <v>11</v>
      </c>
      <c r="C69" s="131" t="s">
        <v>177</v>
      </c>
      <c r="D69" s="46" t="s">
        <v>115</v>
      </c>
      <c r="E69" s="26">
        <f t="shared" si="21"/>
        <v>1</v>
      </c>
      <c r="F69" s="26" t="s">
        <v>185</v>
      </c>
      <c r="G69" s="53">
        <v>911025</v>
      </c>
      <c r="H69" s="26"/>
      <c r="I69" s="26"/>
      <c r="J69" s="26"/>
      <c r="K69" s="26"/>
      <c r="L69" s="31" t="str">
        <f t="shared" si="11"/>
        <v>5200-20200</v>
      </c>
      <c r="M69" s="1">
        <v>2800</v>
      </c>
      <c r="N69" s="32">
        <v>13780</v>
      </c>
      <c r="O69" s="32"/>
      <c r="P69" s="34">
        <f t="shared" si="0"/>
        <v>13780</v>
      </c>
      <c r="Q69" s="35">
        <f t="shared" si="1"/>
        <v>420</v>
      </c>
      <c r="R69" s="35">
        <f>Q69*8</f>
        <v>3360</v>
      </c>
      <c r="S69" s="35">
        <f>P69*12</f>
        <v>165360</v>
      </c>
      <c r="T69" s="35">
        <f>IF(H69="",((P69*12)+(R69)),0)</f>
        <v>168720</v>
      </c>
      <c r="U69" s="33">
        <f>((N69*4)+(P69*8))</f>
        <v>165360</v>
      </c>
      <c r="V69" s="2"/>
      <c r="W69" s="87"/>
      <c r="X69" s="86"/>
      <c r="Y69" s="86"/>
      <c r="Z69" s="86"/>
      <c r="AA69" s="86"/>
      <c r="AB69" s="86"/>
      <c r="AG69" s="86"/>
      <c r="AH69" s="86"/>
      <c r="AI69" s="28">
        <f t="shared" si="29"/>
        <v>3306</v>
      </c>
      <c r="AJ69" s="124">
        <f t="shared" si="6"/>
        <v>0</v>
      </c>
      <c r="AK69" s="124">
        <f t="shared" si="7"/>
        <v>0</v>
      </c>
      <c r="AN69" s="139" t="str">
        <f>IF(SUM(AJ69+AK69)&gt;0,SUM(MAX(AN$5:AN68)+(1)),"")</f>
        <v/>
      </c>
    </row>
    <row r="70" spans="1:40" s="74" customFormat="1" ht="18" customHeight="1">
      <c r="A70" s="105"/>
      <c r="B70" s="102">
        <f>IF(C70="","",(MAX(B$5:B69)+1))</f>
        <v>12</v>
      </c>
      <c r="C70" s="73" t="str">
        <f>IF(C69="","",(";ksx "&amp;D69))</f>
        <v>;ksx kkk 'kk0f'k0</v>
      </c>
      <c r="D70" s="76"/>
      <c r="E70" s="77"/>
      <c r="F70" s="77"/>
      <c r="G70" s="84"/>
      <c r="H70" s="77"/>
      <c r="I70" s="77"/>
      <c r="J70" s="77"/>
      <c r="K70" s="77"/>
      <c r="L70" s="30"/>
      <c r="M70" s="78"/>
      <c r="N70" s="78"/>
      <c r="O70" s="78"/>
      <c r="P70" s="78">
        <f>SUM(P69)</f>
        <v>13780</v>
      </c>
      <c r="Q70" s="78"/>
      <c r="R70" s="78">
        <f t="shared" ref="R70:U70" si="31">SUM(R69)</f>
        <v>3360</v>
      </c>
      <c r="S70" s="78">
        <f t="shared" si="31"/>
        <v>165360</v>
      </c>
      <c r="T70" s="78">
        <f t="shared" si="31"/>
        <v>168720</v>
      </c>
      <c r="U70" s="78">
        <f t="shared" si="31"/>
        <v>165360</v>
      </c>
      <c r="V70" s="30"/>
      <c r="W70" s="87"/>
      <c r="X70" s="86"/>
      <c r="Y70" s="86"/>
      <c r="Z70" s="86"/>
      <c r="AA70" s="86"/>
      <c r="AB70" s="86"/>
      <c r="AC70" s="4"/>
      <c r="AD70" s="4"/>
      <c r="AE70" s="4"/>
      <c r="AF70" s="4"/>
      <c r="AG70" s="86"/>
      <c r="AH70" s="86"/>
      <c r="AI70" s="30"/>
      <c r="AJ70" s="124">
        <f t="shared" ref="AJ70:AJ103" si="32">IF(J70="Y",((ROUND(N70/2,0)+(ROUND(ROUND(N70/2,0)*80%,0)))),0)</f>
        <v>0</v>
      </c>
      <c r="AK70" s="124">
        <f t="shared" ref="AK70:AK103" si="33">IF(K70="Y",((ROUND(P70/2,0)+(ROUND(ROUND(P70/2,0)*80%,0)))),0)</f>
        <v>0</v>
      </c>
      <c r="AN70" s="139" t="str">
        <f>IF(SUM(AJ70+AK70)&gt;0,SUM(MAX(AN$5:AN69)+(1)),"")</f>
        <v/>
      </c>
    </row>
    <row r="71" spans="1:40" ht="18" customHeight="1">
      <c r="A71" s="105">
        <v>1</v>
      </c>
      <c r="B71" s="102" t="str">
        <f>IF(C71="","",(MAX(B$5:B70)+1))</f>
        <v/>
      </c>
      <c r="C71" s="131"/>
      <c r="D71" s="45" t="s">
        <v>76</v>
      </c>
      <c r="E71" s="26" t="str">
        <f t="shared" si="21"/>
        <v/>
      </c>
      <c r="F71" s="26"/>
      <c r="G71" s="26"/>
      <c r="H71" s="26"/>
      <c r="I71" s="26"/>
      <c r="J71" s="26"/>
      <c r="K71" s="26"/>
      <c r="L71" s="31" t="str">
        <f t="shared" si="11"/>
        <v/>
      </c>
      <c r="M71" s="1"/>
      <c r="N71" s="32"/>
      <c r="O71" s="32"/>
      <c r="P71" s="34">
        <f t="shared" si="0"/>
        <v>0</v>
      </c>
      <c r="Q71" s="35">
        <f t="shared" si="1"/>
        <v>0</v>
      </c>
      <c r="R71" s="35">
        <f t="shared" ref="R71:R73" si="34">Q71*8</f>
        <v>0</v>
      </c>
      <c r="S71" s="35">
        <f t="shared" ref="S71:S73" si="35">P71*12</f>
        <v>0</v>
      </c>
      <c r="T71" s="35">
        <f t="shared" ref="T71:T73" si="36">IF(H71="",((P71*12)+(R71)),0)</f>
        <v>0</v>
      </c>
      <c r="U71" s="33">
        <f t="shared" ref="U71:U73" si="37">((N71*4)+(P71*8))</f>
        <v>0</v>
      </c>
      <c r="V71" s="2"/>
      <c r="W71" s="87"/>
      <c r="X71" s="86"/>
      <c r="Y71" s="86"/>
      <c r="Z71" s="86"/>
      <c r="AA71" s="86"/>
      <c r="AB71" s="86"/>
      <c r="AG71" s="86"/>
      <c r="AH71" s="86"/>
      <c r="AI71" s="28">
        <f t="shared" si="29"/>
        <v>0</v>
      </c>
      <c r="AJ71" s="124">
        <f t="shared" si="32"/>
        <v>0</v>
      </c>
      <c r="AK71" s="124">
        <f t="shared" si="33"/>
        <v>0</v>
      </c>
      <c r="AN71" s="139" t="str">
        <f>IF(SUM(AJ71+AK71)&gt;0,SUM(MAX(AN$5:AN70)+(1)),"")</f>
        <v/>
      </c>
    </row>
    <row r="72" spans="1:40" ht="18" customHeight="1">
      <c r="A72" s="105">
        <v>2</v>
      </c>
      <c r="B72" s="102" t="str">
        <f>IF(C72="","",(MAX(B$5:B71)+1))</f>
        <v/>
      </c>
      <c r="C72" s="131"/>
      <c r="D72" s="45" t="s">
        <v>76</v>
      </c>
      <c r="E72" s="26" t="str">
        <f t="shared" si="21"/>
        <v/>
      </c>
      <c r="F72" s="26"/>
      <c r="G72" s="26"/>
      <c r="H72" s="26"/>
      <c r="I72" s="26"/>
      <c r="J72" s="26"/>
      <c r="K72" s="26"/>
      <c r="L72" s="31" t="str">
        <f t="shared" si="11"/>
        <v/>
      </c>
      <c r="M72" s="1"/>
      <c r="N72" s="32"/>
      <c r="O72" s="32"/>
      <c r="P72" s="34">
        <f t="shared" si="0"/>
        <v>0</v>
      </c>
      <c r="Q72" s="35">
        <f t="shared" si="1"/>
        <v>0</v>
      </c>
      <c r="R72" s="35">
        <f t="shared" si="34"/>
        <v>0</v>
      </c>
      <c r="S72" s="35">
        <f t="shared" si="35"/>
        <v>0</v>
      </c>
      <c r="T72" s="35">
        <f t="shared" si="36"/>
        <v>0</v>
      </c>
      <c r="U72" s="33">
        <f t="shared" si="37"/>
        <v>0</v>
      </c>
      <c r="V72" s="2"/>
      <c r="W72" s="87"/>
      <c r="X72" s="86"/>
      <c r="Y72" s="86"/>
      <c r="Z72" s="86"/>
      <c r="AA72" s="86"/>
      <c r="AB72" s="86"/>
      <c r="AG72" s="86"/>
      <c r="AH72" s="86"/>
      <c r="AI72" s="28">
        <f t="shared" si="29"/>
        <v>0</v>
      </c>
      <c r="AJ72" s="124">
        <f t="shared" si="32"/>
        <v>0</v>
      </c>
      <c r="AK72" s="124">
        <f t="shared" si="33"/>
        <v>0</v>
      </c>
      <c r="AN72" s="139" t="str">
        <f>IF(SUM(AJ72+AK72)&gt;0,SUM(MAX(AN$5:AN71)+(1)),"")</f>
        <v/>
      </c>
    </row>
    <row r="73" spans="1:40" ht="18" customHeight="1">
      <c r="A73" s="105">
        <v>3</v>
      </c>
      <c r="B73" s="102" t="str">
        <f>IF(C73="","",(MAX(B$5:B72)+1))</f>
        <v/>
      </c>
      <c r="C73" s="131"/>
      <c r="D73" s="45" t="s">
        <v>76</v>
      </c>
      <c r="E73" s="26" t="str">
        <f t="shared" si="21"/>
        <v/>
      </c>
      <c r="F73" s="26"/>
      <c r="G73" s="26"/>
      <c r="H73" s="26"/>
      <c r="I73" s="26"/>
      <c r="J73" s="26"/>
      <c r="K73" s="26"/>
      <c r="L73" s="31" t="str">
        <f t="shared" si="11"/>
        <v/>
      </c>
      <c r="M73" s="1"/>
      <c r="N73" s="32"/>
      <c r="O73" s="32"/>
      <c r="P73" s="34">
        <f t="shared" si="0"/>
        <v>0</v>
      </c>
      <c r="Q73" s="35">
        <f t="shared" si="1"/>
        <v>0</v>
      </c>
      <c r="R73" s="35">
        <f t="shared" si="34"/>
        <v>0</v>
      </c>
      <c r="S73" s="35">
        <f t="shared" si="35"/>
        <v>0</v>
      </c>
      <c r="T73" s="35">
        <f t="shared" si="36"/>
        <v>0</v>
      </c>
      <c r="U73" s="33">
        <f t="shared" si="37"/>
        <v>0</v>
      </c>
      <c r="V73" s="2"/>
      <c r="W73" s="87"/>
      <c r="X73" s="86"/>
      <c r="Y73" s="86"/>
      <c r="Z73" s="86"/>
      <c r="AA73" s="86"/>
      <c r="AB73" s="86"/>
      <c r="AG73" s="86"/>
      <c r="AH73" s="86"/>
      <c r="AI73" s="28">
        <f t="shared" si="29"/>
        <v>0</v>
      </c>
      <c r="AJ73" s="124">
        <f t="shared" si="32"/>
        <v>0</v>
      </c>
      <c r="AK73" s="124">
        <f t="shared" si="33"/>
        <v>0</v>
      </c>
      <c r="AN73" s="139" t="str">
        <f>IF(SUM(AJ73+AK73)&gt;0,SUM(MAX(AN$5:AN72)+(1)),"")</f>
        <v/>
      </c>
    </row>
    <row r="74" spans="1:40" s="74" customFormat="1" ht="18" customHeight="1">
      <c r="A74" s="105"/>
      <c r="B74" s="102" t="str">
        <f>IF(C74="","",(MAX(B$5:B73)+1))</f>
        <v/>
      </c>
      <c r="C74" s="42" t="str">
        <f>IF((SUM(M71:M73))&gt;0,(";ksx "&amp;D73),"")</f>
        <v/>
      </c>
      <c r="D74" s="76"/>
      <c r="E74" s="77"/>
      <c r="F74" s="77"/>
      <c r="G74" s="77"/>
      <c r="H74" s="77"/>
      <c r="I74" s="77"/>
      <c r="J74" s="77"/>
      <c r="K74" s="77"/>
      <c r="L74" s="30"/>
      <c r="M74" s="78"/>
      <c r="N74" s="78"/>
      <c r="O74" s="78"/>
      <c r="P74" s="78">
        <f>SUM(P71:P73)</f>
        <v>0</v>
      </c>
      <c r="Q74" s="78"/>
      <c r="R74" s="78">
        <f t="shared" ref="R74:U74" si="38">SUM(R71:R73)</f>
        <v>0</v>
      </c>
      <c r="S74" s="78">
        <f t="shared" si="38"/>
        <v>0</v>
      </c>
      <c r="T74" s="78">
        <f t="shared" si="38"/>
        <v>0</v>
      </c>
      <c r="U74" s="78">
        <f t="shared" si="38"/>
        <v>0</v>
      </c>
      <c r="V74" s="30"/>
      <c r="W74" s="87"/>
      <c r="X74" s="86"/>
      <c r="Y74" s="86"/>
      <c r="Z74" s="86"/>
      <c r="AA74" s="86"/>
      <c r="AB74" s="86"/>
      <c r="AC74" s="4"/>
      <c r="AD74" s="4"/>
      <c r="AE74" s="4"/>
      <c r="AF74" s="4"/>
      <c r="AG74" s="86"/>
      <c r="AH74" s="86"/>
      <c r="AI74" s="30"/>
      <c r="AJ74" s="124">
        <f t="shared" si="32"/>
        <v>0</v>
      </c>
      <c r="AK74" s="124">
        <f t="shared" si="33"/>
        <v>0</v>
      </c>
      <c r="AN74" s="139" t="str">
        <f>IF(SUM(AJ74+AK74)&gt;0,SUM(MAX(AN$5:AN73)+(1)),"")</f>
        <v/>
      </c>
    </row>
    <row r="75" spans="1:40" ht="18" customHeight="1">
      <c r="A75" s="105">
        <v>1</v>
      </c>
      <c r="B75" s="102" t="str">
        <f>IF(C75="","",(MAX(B$5:B74)+1))</f>
        <v/>
      </c>
      <c r="C75" s="131"/>
      <c r="D75" s="47" t="s">
        <v>170</v>
      </c>
      <c r="E75" s="26" t="str">
        <f t="shared" si="21"/>
        <v/>
      </c>
      <c r="F75" s="26"/>
      <c r="G75" s="26"/>
      <c r="H75" s="26"/>
      <c r="I75" s="26"/>
      <c r="J75" s="26"/>
      <c r="K75" s="26"/>
      <c r="L75" s="31" t="str">
        <f t="shared" si="11"/>
        <v/>
      </c>
      <c r="M75" s="1"/>
      <c r="N75" s="32"/>
      <c r="O75" s="32"/>
      <c r="P75" s="34">
        <f t="shared" si="0"/>
        <v>0</v>
      </c>
      <c r="Q75" s="35">
        <f t="shared" si="1"/>
        <v>0</v>
      </c>
      <c r="R75" s="35">
        <f>Q75*8</f>
        <v>0</v>
      </c>
      <c r="S75" s="35">
        <f>P75*12</f>
        <v>0</v>
      </c>
      <c r="T75" s="35">
        <f>IF(H75="",((P75*12)+(R75)),0)</f>
        <v>0</v>
      </c>
      <c r="U75" s="33">
        <f>((N75*4)+(P75*8))</f>
        <v>0</v>
      </c>
      <c r="V75" s="2"/>
      <c r="W75" s="87"/>
      <c r="X75" s="86"/>
      <c r="Y75" s="86"/>
      <c r="Z75" s="86"/>
      <c r="AA75" s="86"/>
      <c r="AB75" s="86"/>
      <c r="AG75" s="86"/>
      <c r="AH75" s="86"/>
      <c r="AI75" s="28">
        <f t="shared" si="29"/>
        <v>0</v>
      </c>
      <c r="AJ75" s="124">
        <f t="shared" si="32"/>
        <v>0</v>
      </c>
      <c r="AK75" s="124">
        <f t="shared" si="33"/>
        <v>0</v>
      </c>
      <c r="AN75" s="139" t="str">
        <f>IF(SUM(AJ75+AK75)&gt;0,SUM(MAX(AN$5:AN74)+(1)),"")</f>
        <v/>
      </c>
    </row>
    <row r="76" spans="1:40" s="74" customFormat="1" ht="18" customHeight="1">
      <c r="A76" s="105"/>
      <c r="B76" s="102" t="str">
        <f>IF(C76="","",(MAX(B$5:B75)+1))</f>
        <v/>
      </c>
      <c r="C76" s="73" t="str">
        <f>IF(C75="","",(";ksx "&amp;D75))</f>
        <v/>
      </c>
      <c r="D76" s="85"/>
      <c r="E76" s="77"/>
      <c r="F76" s="77"/>
      <c r="G76" s="77"/>
      <c r="H76" s="77"/>
      <c r="I76" s="77"/>
      <c r="J76" s="77"/>
      <c r="K76" s="77"/>
      <c r="L76" s="30"/>
      <c r="M76" s="78"/>
      <c r="N76" s="78"/>
      <c r="O76" s="78"/>
      <c r="P76" s="78">
        <f>SUM(P75)</f>
        <v>0</v>
      </c>
      <c r="Q76" s="78"/>
      <c r="R76" s="78">
        <f t="shared" ref="R76:U76" si="39">SUM(R75)</f>
        <v>0</v>
      </c>
      <c r="S76" s="78">
        <f t="shared" si="39"/>
        <v>0</v>
      </c>
      <c r="T76" s="78">
        <f t="shared" si="39"/>
        <v>0</v>
      </c>
      <c r="U76" s="78">
        <f t="shared" si="39"/>
        <v>0</v>
      </c>
      <c r="V76" s="30"/>
      <c r="W76" s="87"/>
      <c r="X76" s="86"/>
      <c r="Y76" s="86"/>
      <c r="Z76" s="86"/>
      <c r="AA76" s="86"/>
      <c r="AB76" s="86"/>
      <c r="AC76" s="4"/>
      <c r="AD76" s="4"/>
      <c r="AE76" s="4"/>
      <c r="AF76" s="4"/>
      <c r="AG76" s="86"/>
      <c r="AH76" s="86"/>
      <c r="AI76" s="30"/>
      <c r="AJ76" s="124">
        <f t="shared" si="32"/>
        <v>0</v>
      </c>
      <c r="AK76" s="124">
        <f t="shared" si="33"/>
        <v>0</v>
      </c>
      <c r="AN76" s="139" t="str">
        <f>IF(SUM(AJ76+AK76)&gt;0,SUM(MAX(AN$5:AN75)+(1)),"")</f>
        <v/>
      </c>
    </row>
    <row r="77" spans="1:40" ht="18" customHeight="1">
      <c r="A77" s="105">
        <v>1</v>
      </c>
      <c r="B77" s="102" t="str">
        <f>IF(C77="","",(MAX(B$5:B76)+1))</f>
        <v/>
      </c>
      <c r="C77" s="131"/>
      <c r="D77" s="48" t="s">
        <v>9</v>
      </c>
      <c r="E77" s="26" t="str">
        <f t="shared" si="21"/>
        <v/>
      </c>
      <c r="F77" s="26"/>
      <c r="G77" s="26"/>
      <c r="H77" s="26"/>
      <c r="I77" s="26"/>
      <c r="J77" s="26"/>
      <c r="K77" s="26"/>
      <c r="L77" s="31" t="str">
        <f t="shared" si="11"/>
        <v/>
      </c>
      <c r="M77" s="1"/>
      <c r="N77" s="32"/>
      <c r="O77" s="32"/>
      <c r="P77" s="34">
        <f t="shared" si="0"/>
        <v>0</v>
      </c>
      <c r="Q77" s="35">
        <f t="shared" si="1"/>
        <v>0</v>
      </c>
      <c r="R77" s="35">
        <f>Q77*8</f>
        <v>0</v>
      </c>
      <c r="S77" s="35">
        <f>P77*12</f>
        <v>0</v>
      </c>
      <c r="T77" s="35">
        <f>IF(H77="",((P77*12)+(R77)),0)</f>
        <v>0</v>
      </c>
      <c r="U77" s="33">
        <f>((N77*4)+(P77*8))</f>
        <v>0</v>
      </c>
      <c r="V77" s="2"/>
      <c r="W77" s="87"/>
      <c r="X77" s="86"/>
      <c r="Y77" s="86"/>
      <c r="Z77" s="86"/>
      <c r="AA77" s="86"/>
      <c r="AB77" s="86"/>
      <c r="AG77" s="86"/>
      <c r="AH77" s="86"/>
      <c r="AI77" s="28">
        <f t="shared" si="29"/>
        <v>0</v>
      </c>
      <c r="AJ77" s="124">
        <f t="shared" si="32"/>
        <v>0</v>
      </c>
      <c r="AK77" s="124">
        <f t="shared" si="33"/>
        <v>0</v>
      </c>
      <c r="AN77" s="139" t="str">
        <f>IF(SUM(AJ77+AK77)&gt;0,SUM(MAX(AN$5:AN76)+(1)),"")</f>
        <v/>
      </c>
    </row>
    <row r="78" spans="1:40" s="74" customFormat="1" ht="18" customHeight="1">
      <c r="A78" s="105"/>
      <c r="B78" s="102" t="str">
        <f>IF(C78="","",(MAX(B$5:B77)+1))</f>
        <v/>
      </c>
      <c r="C78" s="73" t="str">
        <f>IF(C77="","",(";ksx "&amp;D77))</f>
        <v/>
      </c>
      <c r="D78" s="76"/>
      <c r="E78" s="77"/>
      <c r="F78" s="77"/>
      <c r="G78" s="77"/>
      <c r="H78" s="77"/>
      <c r="I78" s="77"/>
      <c r="J78" s="77"/>
      <c r="K78" s="77"/>
      <c r="L78" s="30"/>
      <c r="M78" s="78"/>
      <c r="N78" s="78"/>
      <c r="O78" s="78"/>
      <c r="P78" s="78">
        <f>SUM(P77)</f>
        <v>0</v>
      </c>
      <c r="Q78" s="78"/>
      <c r="R78" s="78">
        <f t="shared" ref="R78:U78" si="40">SUM(R77)</f>
        <v>0</v>
      </c>
      <c r="S78" s="78">
        <f t="shared" si="40"/>
        <v>0</v>
      </c>
      <c r="T78" s="78">
        <f t="shared" si="40"/>
        <v>0</v>
      </c>
      <c r="U78" s="78">
        <f t="shared" si="40"/>
        <v>0</v>
      </c>
      <c r="V78" s="30"/>
      <c r="W78" s="87"/>
      <c r="X78" s="86"/>
      <c r="Y78" s="86"/>
      <c r="Z78" s="86"/>
      <c r="AA78" s="86"/>
      <c r="AB78" s="86"/>
      <c r="AC78" s="4"/>
      <c r="AD78" s="4"/>
      <c r="AE78" s="4"/>
      <c r="AF78" s="4"/>
      <c r="AG78" s="86"/>
      <c r="AH78" s="86"/>
      <c r="AI78" s="30"/>
      <c r="AJ78" s="124">
        <f t="shared" si="32"/>
        <v>0</v>
      </c>
      <c r="AK78" s="124">
        <f t="shared" si="33"/>
        <v>0</v>
      </c>
      <c r="AN78" s="139" t="str">
        <f>IF(SUM(AJ78+AK78)&gt;0,SUM(MAX(AN$5:AN77)+(1)),"")</f>
        <v/>
      </c>
    </row>
    <row r="79" spans="1:40" ht="18" customHeight="1">
      <c r="A79" s="105">
        <v>1</v>
      </c>
      <c r="B79" s="102">
        <f>IF(C79="","",(MAX(B$5:B78)+1))</f>
        <v>13</v>
      </c>
      <c r="C79" s="131" t="s">
        <v>178</v>
      </c>
      <c r="D79" s="49" t="s">
        <v>10</v>
      </c>
      <c r="E79" s="26">
        <f t="shared" si="21"/>
        <v>1</v>
      </c>
      <c r="F79" s="26" t="s">
        <v>186</v>
      </c>
      <c r="G79" s="26">
        <v>742597</v>
      </c>
      <c r="H79" s="26"/>
      <c r="I79" s="26"/>
      <c r="J79" s="26"/>
      <c r="K79" s="26"/>
      <c r="L79" s="31" t="str">
        <f t="shared" si="11"/>
        <v>5200-20200</v>
      </c>
      <c r="M79" s="1">
        <v>2800</v>
      </c>
      <c r="N79" s="32">
        <v>12870</v>
      </c>
      <c r="O79" s="32"/>
      <c r="P79" s="34">
        <f t="shared" si="0"/>
        <v>12870</v>
      </c>
      <c r="Q79" s="35">
        <f t="shared" si="1"/>
        <v>390</v>
      </c>
      <c r="R79" s="35">
        <f t="shared" ref="R79:R80" si="41">Q79*8</f>
        <v>3120</v>
      </c>
      <c r="S79" s="35">
        <f t="shared" ref="S79:S80" si="42">P79*12</f>
        <v>154440</v>
      </c>
      <c r="T79" s="35">
        <f t="shared" ref="T79:T80" si="43">IF(H79="",((P79*12)+(R79)),0)</f>
        <v>157560</v>
      </c>
      <c r="U79" s="33">
        <f t="shared" ref="U79:U80" si="44">((N79*4)+(P79*8))</f>
        <v>154440</v>
      </c>
      <c r="V79" s="2"/>
      <c r="W79" s="87"/>
      <c r="X79" s="86"/>
      <c r="Y79" s="86"/>
      <c r="Z79" s="86"/>
      <c r="AA79" s="86"/>
      <c r="AB79" s="86"/>
      <c r="AG79" s="86"/>
      <c r="AH79" s="86"/>
      <c r="AI79" s="28">
        <f t="shared" si="29"/>
        <v>3090</v>
      </c>
      <c r="AJ79" s="124">
        <f t="shared" si="32"/>
        <v>0</v>
      </c>
      <c r="AK79" s="124">
        <f t="shared" si="33"/>
        <v>0</v>
      </c>
      <c r="AN79" s="139" t="str">
        <f>IF(SUM(AJ79+AK79)&gt;0,SUM(MAX(AN$5:AN78)+(1)),"")</f>
        <v/>
      </c>
    </row>
    <row r="80" spans="1:40" ht="18" customHeight="1">
      <c r="A80" s="105">
        <v>2</v>
      </c>
      <c r="B80" s="102" t="str">
        <f>IF(C80="","",(MAX(B$5:B79)+1))</f>
        <v/>
      </c>
      <c r="C80" s="131"/>
      <c r="D80" s="49" t="s">
        <v>10</v>
      </c>
      <c r="E80" s="26" t="str">
        <f t="shared" si="21"/>
        <v/>
      </c>
      <c r="F80" s="26"/>
      <c r="G80" s="26"/>
      <c r="H80" s="26"/>
      <c r="I80" s="26"/>
      <c r="J80" s="26"/>
      <c r="K80" s="26"/>
      <c r="L80" s="31" t="str">
        <f t="shared" si="11"/>
        <v/>
      </c>
      <c r="M80" s="1"/>
      <c r="N80" s="32"/>
      <c r="O80" s="32"/>
      <c r="P80" s="34">
        <f t="shared" si="0"/>
        <v>0</v>
      </c>
      <c r="Q80" s="35">
        <f t="shared" si="1"/>
        <v>0</v>
      </c>
      <c r="R80" s="35">
        <f t="shared" si="41"/>
        <v>0</v>
      </c>
      <c r="S80" s="35">
        <f t="shared" si="42"/>
        <v>0</v>
      </c>
      <c r="T80" s="35">
        <f t="shared" si="43"/>
        <v>0</v>
      </c>
      <c r="U80" s="33">
        <f t="shared" si="44"/>
        <v>0</v>
      </c>
      <c r="V80" s="2"/>
      <c r="W80" s="87"/>
      <c r="X80" s="86"/>
      <c r="Y80" s="86"/>
      <c r="Z80" s="86"/>
      <c r="AA80" s="86"/>
      <c r="AB80" s="86"/>
      <c r="AG80" s="86"/>
      <c r="AH80" s="86"/>
      <c r="AI80" s="28">
        <f t="shared" si="29"/>
        <v>0</v>
      </c>
      <c r="AJ80" s="124">
        <f t="shared" si="32"/>
        <v>0</v>
      </c>
      <c r="AK80" s="124">
        <f t="shared" si="33"/>
        <v>0</v>
      </c>
      <c r="AN80" s="139" t="str">
        <f>IF(SUM(AJ80+AK80)&gt;0,SUM(MAX(AN$5:AN79)+(1)),"")</f>
        <v/>
      </c>
    </row>
    <row r="81" spans="1:40" s="74" customFormat="1" ht="18" customHeight="1">
      <c r="A81" s="105"/>
      <c r="B81" s="102">
        <f>IF(C81="","",(MAX(B$5:B80)+1))</f>
        <v>14</v>
      </c>
      <c r="C81" s="42" t="str">
        <f>IF((SUM(M79:M80))&gt;0,(";ksx "&amp;D80),"")</f>
        <v>;ksx ofj0fyfid</v>
      </c>
      <c r="D81" s="76"/>
      <c r="E81" s="77"/>
      <c r="F81" s="77"/>
      <c r="G81" s="77"/>
      <c r="H81" s="77"/>
      <c r="I81" s="77"/>
      <c r="J81" s="77"/>
      <c r="K81" s="77"/>
      <c r="L81" s="30"/>
      <c r="M81" s="78"/>
      <c r="N81" s="78"/>
      <c r="O81" s="78"/>
      <c r="P81" s="78">
        <f>SUM(P79:P80)</f>
        <v>12870</v>
      </c>
      <c r="Q81" s="78"/>
      <c r="R81" s="78">
        <f t="shared" ref="R81:U81" si="45">SUM(R79:R80)</f>
        <v>3120</v>
      </c>
      <c r="S81" s="78">
        <f t="shared" si="45"/>
        <v>154440</v>
      </c>
      <c r="T81" s="78">
        <f t="shared" si="45"/>
        <v>157560</v>
      </c>
      <c r="U81" s="78">
        <f t="shared" si="45"/>
        <v>154440</v>
      </c>
      <c r="V81" s="30"/>
      <c r="W81" s="87"/>
      <c r="X81" s="86"/>
      <c r="Y81" s="86"/>
      <c r="Z81" s="86"/>
      <c r="AA81" s="86"/>
      <c r="AB81" s="86"/>
      <c r="AC81" s="4"/>
      <c r="AD81" s="4"/>
      <c r="AE81" s="4"/>
      <c r="AF81" s="4"/>
      <c r="AG81" s="86"/>
      <c r="AH81" s="86"/>
      <c r="AI81" s="30"/>
      <c r="AJ81" s="124">
        <f t="shared" si="32"/>
        <v>0</v>
      </c>
      <c r="AK81" s="124">
        <f t="shared" si="33"/>
        <v>0</v>
      </c>
      <c r="AN81" s="139" t="str">
        <f>IF(SUM(AJ81+AK81)&gt;0,SUM(MAX(AN$5:AN80)+(1)),"")</f>
        <v/>
      </c>
    </row>
    <row r="82" spans="1:40" ht="18" customHeight="1">
      <c r="A82" s="105">
        <v>1</v>
      </c>
      <c r="B82" s="102" t="str">
        <f>IF(C82="","",(MAX(B$5:B81)+1))</f>
        <v/>
      </c>
      <c r="C82" s="131"/>
      <c r="D82" s="50" t="s">
        <v>80</v>
      </c>
      <c r="E82" s="26" t="str">
        <f t="shared" si="21"/>
        <v/>
      </c>
      <c r="F82" s="26"/>
      <c r="G82" s="26"/>
      <c r="H82" s="26"/>
      <c r="I82" s="26"/>
      <c r="J82" s="26"/>
      <c r="K82" s="26"/>
      <c r="L82" s="31" t="str">
        <f t="shared" si="11"/>
        <v/>
      </c>
      <c r="M82" s="1"/>
      <c r="N82" s="32"/>
      <c r="O82" s="32"/>
      <c r="P82" s="34">
        <f t="shared" ref="P82:P103" si="46">N82+O82</f>
        <v>0</v>
      </c>
      <c r="Q82" s="35">
        <f t="shared" ref="Q82:Q103" si="47">ROUNDUP(ROUND(P82*3%,0),-1)</f>
        <v>0</v>
      </c>
      <c r="R82" s="35">
        <f>Q82*8</f>
        <v>0</v>
      </c>
      <c r="S82" s="35">
        <f>P82*12</f>
        <v>0</v>
      </c>
      <c r="T82" s="35">
        <f>IF(H82="",((P82*12)+(R82)),0)</f>
        <v>0</v>
      </c>
      <c r="U82" s="33">
        <f t="shared" ref="U82:U83" si="48">((N82*4)+(P82*8))</f>
        <v>0</v>
      </c>
      <c r="V82" s="2"/>
      <c r="W82" s="87"/>
      <c r="X82" s="86"/>
      <c r="Y82" s="86"/>
      <c r="Z82" s="86"/>
      <c r="AA82" s="86"/>
      <c r="AB82" s="86"/>
      <c r="AG82" s="86"/>
      <c r="AH82" s="86"/>
      <c r="AI82" s="28">
        <f t="shared" si="29"/>
        <v>0</v>
      </c>
      <c r="AJ82" s="124">
        <f t="shared" si="32"/>
        <v>0</v>
      </c>
      <c r="AK82" s="124">
        <f t="shared" si="33"/>
        <v>0</v>
      </c>
      <c r="AN82" s="139" t="str">
        <f>IF(SUM(AJ82+AK82)&gt;0,SUM(MAX(AN$5:AN81)+(1)),"")</f>
        <v/>
      </c>
    </row>
    <row r="83" spans="1:40" ht="18" customHeight="1">
      <c r="A83" s="105">
        <v>2</v>
      </c>
      <c r="B83" s="102" t="str">
        <f>IF(C83="","",(MAX(B$5:B82)+1))</f>
        <v/>
      </c>
      <c r="C83" s="131"/>
      <c r="D83" s="50" t="s">
        <v>80</v>
      </c>
      <c r="E83" s="26" t="str">
        <f t="shared" si="21"/>
        <v/>
      </c>
      <c r="F83" s="26"/>
      <c r="G83" s="26"/>
      <c r="H83" s="26"/>
      <c r="I83" s="26"/>
      <c r="J83" s="26"/>
      <c r="K83" s="26"/>
      <c r="L83" s="31" t="str">
        <f t="shared" ref="L83:L103" si="49">IF(M83="","",IF(M83&lt;=1650,"4750-7440",IF(M83&lt;=2800,"5200-20200",IF(M83&lt;=5400,"9300-34800",IF(M83&lt;=8200,"15600-39100")))))</f>
        <v/>
      </c>
      <c r="M83" s="1"/>
      <c r="N83" s="32"/>
      <c r="O83" s="32"/>
      <c r="P83" s="34">
        <f t="shared" si="46"/>
        <v>0</v>
      </c>
      <c r="Q83" s="35">
        <f t="shared" si="47"/>
        <v>0</v>
      </c>
      <c r="R83" s="35">
        <f>Q83*8</f>
        <v>0</v>
      </c>
      <c r="S83" s="35">
        <f>P83*12</f>
        <v>0</v>
      </c>
      <c r="T83" s="35">
        <f>IF(H83="",((P83*12)+(R83)),0)</f>
        <v>0</v>
      </c>
      <c r="U83" s="33">
        <f t="shared" si="48"/>
        <v>0</v>
      </c>
      <c r="V83" s="2"/>
      <c r="W83" s="87"/>
      <c r="X83" s="86"/>
      <c r="Y83" s="86"/>
      <c r="Z83" s="86"/>
      <c r="AA83" s="86"/>
      <c r="AB83" s="86"/>
      <c r="AG83" s="86"/>
      <c r="AH83" s="86"/>
      <c r="AI83" s="28">
        <f t="shared" si="29"/>
        <v>0</v>
      </c>
      <c r="AJ83" s="124">
        <f t="shared" si="32"/>
        <v>0</v>
      </c>
      <c r="AK83" s="124">
        <f t="shared" si="33"/>
        <v>0</v>
      </c>
      <c r="AN83" s="139" t="str">
        <f>IF(SUM(AJ83+AK83)&gt;0,SUM(MAX(AN$5:AN82)+(1)),"")</f>
        <v/>
      </c>
    </row>
    <row r="84" spans="1:40" s="74" customFormat="1" ht="18" customHeight="1">
      <c r="A84" s="105"/>
      <c r="B84" s="102" t="str">
        <f>IF(C84="","",(MAX(B$5:B83)+1))</f>
        <v/>
      </c>
      <c r="C84" s="42" t="str">
        <f>IF((SUM(M82:M83))&gt;0,(";ksx "&amp;D83),"")</f>
        <v/>
      </c>
      <c r="D84" s="42"/>
      <c r="E84" s="77"/>
      <c r="F84" s="77"/>
      <c r="G84" s="77"/>
      <c r="H84" s="77"/>
      <c r="I84" s="77"/>
      <c r="J84" s="77"/>
      <c r="K84" s="77"/>
      <c r="L84" s="30"/>
      <c r="M84" s="78"/>
      <c r="N84" s="78"/>
      <c r="O84" s="78"/>
      <c r="P84" s="78">
        <f>SUM(P82:P83)</f>
        <v>0</v>
      </c>
      <c r="Q84" s="78"/>
      <c r="R84" s="78">
        <f t="shared" ref="R84:U84" si="50">SUM(R82:R83)</f>
        <v>0</v>
      </c>
      <c r="S84" s="78">
        <f t="shared" si="50"/>
        <v>0</v>
      </c>
      <c r="T84" s="78">
        <f t="shared" si="50"/>
        <v>0</v>
      </c>
      <c r="U84" s="78">
        <f t="shared" si="50"/>
        <v>0</v>
      </c>
      <c r="V84" s="30"/>
      <c r="W84" s="87"/>
      <c r="X84" s="86"/>
      <c r="Y84" s="86"/>
      <c r="Z84" s="86"/>
      <c r="AA84" s="86"/>
      <c r="AB84" s="86"/>
      <c r="AC84" s="4"/>
      <c r="AD84" s="4"/>
      <c r="AE84" s="4"/>
      <c r="AF84" s="4"/>
      <c r="AG84" s="86"/>
      <c r="AH84" s="86"/>
      <c r="AI84" s="30"/>
      <c r="AJ84" s="124">
        <f t="shared" si="32"/>
        <v>0</v>
      </c>
      <c r="AK84" s="124">
        <f t="shared" si="33"/>
        <v>0</v>
      </c>
      <c r="AN84" s="139" t="str">
        <f>IF(SUM(AJ84+AK84)&gt;0,SUM(MAX(AN$5:AN83)+(1)),"")</f>
        <v/>
      </c>
    </row>
    <row r="85" spans="1:40" ht="18" customHeight="1">
      <c r="A85" s="105">
        <v>1</v>
      </c>
      <c r="B85" s="102" t="str">
        <f>IF(C85="","",(MAX(B$5:B84)+1))</f>
        <v/>
      </c>
      <c r="C85" s="131"/>
      <c r="D85" s="44" t="s">
        <v>77</v>
      </c>
      <c r="E85" s="26" t="str">
        <f t="shared" si="21"/>
        <v/>
      </c>
      <c r="F85" s="26"/>
      <c r="G85" s="26"/>
      <c r="H85" s="26"/>
      <c r="I85" s="26"/>
      <c r="J85" s="26"/>
      <c r="K85" s="26"/>
      <c r="L85" s="31" t="str">
        <f t="shared" si="49"/>
        <v/>
      </c>
      <c r="M85" s="1"/>
      <c r="N85" s="32"/>
      <c r="O85" s="32"/>
      <c r="P85" s="34">
        <f t="shared" si="46"/>
        <v>0</v>
      </c>
      <c r="Q85" s="35">
        <f t="shared" si="47"/>
        <v>0</v>
      </c>
      <c r="R85" s="35">
        <f t="shared" ref="R85:R86" si="51">Q85*8</f>
        <v>0</v>
      </c>
      <c r="S85" s="35">
        <f t="shared" ref="S85:S86" si="52">P85*12</f>
        <v>0</v>
      </c>
      <c r="T85" s="35">
        <f t="shared" ref="T85:T86" si="53">IF(H85="",((P85*12)+(R85)),0)</f>
        <v>0</v>
      </c>
      <c r="U85" s="33">
        <f t="shared" ref="U85:U86" si="54">((N85*4)+(P85*8))</f>
        <v>0</v>
      </c>
      <c r="V85" s="2"/>
      <c r="W85" s="87"/>
      <c r="X85" s="86"/>
      <c r="Y85" s="86"/>
      <c r="Z85" s="86"/>
      <c r="AA85" s="86"/>
      <c r="AB85" s="86"/>
      <c r="AG85" s="86"/>
      <c r="AH85" s="86"/>
      <c r="AI85" s="28">
        <f t="shared" si="29"/>
        <v>0</v>
      </c>
      <c r="AJ85" s="124">
        <f t="shared" si="32"/>
        <v>0</v>
      </c>
      <c r="AK85" s="124">
        <f t="shared" si="33"/>
        <v>0</v>
      </c>
      <c r="AN85" s="139" t="str">
        <f>IF(SUM(AJ85+AK85)&gt;0,SUM(MAX(AN$5:AN84)+(1)),"")</f>
        <v/>
      </c>
    </row>
    <row r="86" spans="1:40" ht="18" customHeight="1">
      <c r="A86" s="105">
        <v>2</v>
      </c>
      <c r="B86" s="102" t="str">
        <f>IF(C86="","",(MAX(B$5:B85)+1))</f>
        <v/>
      </c>
      <c r="C86" s="131"/>
      <c r="D86" s="44" t="s">
        <v>77</v>
      </c>
      <c r="E86" s="26" t="str">
        <f t="shared" si="21"/>
        <v/>
      </c>
      <c r="F86" s="26"/>
      <c r="G86" s="26"/>
      <c r="H86" s="26"/>
      <c r="I86" s="26"/>
      <c r="J86" s="26"/>
      <c r="K86" s="26"/>
      <c r="L86" s="31" t="str">
        <f t="shared" si="49"/>
        <v/>
      </c>
      <c r="M86" s="1"/>
      <c r="N86" s="32"/>
      <c r="O86" s="32"/>
      <c r="P86" s="34">
        <f t="shared" si="46"/>
        <v>0</v>
      </c>
      <c r="Q86" s="35">
        <f t="shared" si="47"/>
        <v>0</v>
      </c>
      <c r="R86" s="35">
        <f t="shared" si="51"/>
        <v>0</v>
      </c>
      <c r="S86" s="35">
        <f t="shared" si="52"/>
        <v>0</v>
      </c>
      <c r="T86" s="35">
        <f t="shared" si="53"/>
        <v>0</v>
      </c>
      <c r="U86" s="33">
        <f t="shared" si="54"/>
        <v>0</v>
      </c>
      <c r="V86" s="2"/>
      <c r="W86" s="87"/>
      <c r="X86" s="86"/>
      <c r="Y86" s="86"/>
      <c r="Z86" s="86"/>
      <c r="AA86" s="86"/>
      <c r="AB86" s="86"/>
      <c r="AG86" s="86"/>
      <c r="AH86" s="86"/>
      <c r="AI86" s="28">
        <f t="shared" si="29"/>
        <v>0</v>
      </c>
      <c r="AJ86" s="124">
        <f t="shared" si="32"/>
        <v>0</v>
      </c>
      <c r="AK86" s="124">
        <f t="shared" si="33"/>
        <v>0</v>
      </c>
      <c r="AN86" s="139" t="str">
        <f>IF(SUM(AJ86+AK86)&gt;0,SUM(MAX(AN$5:AN85)+(1)),"")</f>
        <v/>
      </c>
    </row>
    <row r="87" spans="1:40" s="74" customFormat="1" ht="18" customHeight="1">
      <c r="A87" s="105"/>
      <c r="B87" s="102" t="str">
        <f>IF(C87="","",(MAX(B$5:B86)+1))</f>
        <v/>
      </c>
      <c r="C87" s="42" t="str">
        <f>IF((SUM(M85:M86))&gt;0,(";ksx "&amp;D86),"")</f>
        <v/>
      </c>
      <c r="D87" s="76"/>
      <c r="E87" s="77"/>
      <c r="F87" s="77"/>
      <c r="G87" s="77"/>
      <c r="H87" s="77"/>
      <c r="I87" s="77"/>
      <c r="J87" s="77"/>
      <c r="K87" s="77"/>
      <c r="L87" s="30"/>
      <c r="M87" s="78"/>
      <c r="N87" s="78"/>
      <c r="O87" s="78"/>
      <c r="P87" s="78">
        <f>SUM(P85:P86)</f>
        <v>0</v>
      </c>
      <c r="Q87" s="78"/>
      <c r="R87" s="78">
        <f t="shared" ref="R87:U87" si="55">SUM(R85:R86)</f>
        <v>0</v>
      </c>
      <c r="S87" s="78">
        <f t="shared" si="55"/>
        <v>0</v>
      </c>
      <c r="T87" s="78">
        <f t="shared" si="55"/>
        <v>0</v>
      </c>
      <c r="U87" s="78">
        <f t="shared" si="55"/>
        <v>0</v>
      </c>
      <c r="V87" s="30"/>
      <c r="W87" s="87"/>
      <c r="X87" s="86"/>
      <c r="Y87" s="86"/>
      <c r="Z87" s="86"/>
      <c r="AA87" s="86"/>
      <c r="AB87" s="86"/>
      <c r="AC87" s="4"/>
      <c r="AD87" s="4"/>
      <c r="AE87" s="4"/>
      <c r="AF87" s="4"/>
      <c r="AG87" s="86"/>
      <c r="AH87" s="86"/>
      <c r="AI87" s="30"/>
      <c r="AJ87" s="124">
        <f t="shared" si="32"/>
        <v>0</v>
      </c>
      <c r="AK87" s="124">
        <f t="shared" si="33"/>
        <v>0</v>
      </c>
      <c r="AN87" s="139" t="str">
        <f>IF(SUM(AJ87+AK87)&gt;0,SUM(MAX(AN$5:AN86)+(1)),"")</f>
        <v/>
      </c>
    </row>
    <row r="88" spans="1:40" ht="18" customHeight="1">
      <c r="A88" s="105">
        <v>1</v>
      </c>
      <c r="B88" s="102" t="str">
        <f>IF(C88="","",(MAX(B$5:B87)+1))</f>
        <v/>
      </c>
      <c r="C88" s="131"/>
      <c r="D88" s="51" t="s">
        <v>78</v>
      </c>
      <c r="E88" s="26" t="str">
        <f t="shared" si="21"/>
        <v/>
      </c>
      <c r="F88" s="26"/>
      <c r="G88" s="26"/>
      <c r="H88" s="26"/>
      <c r="I88" s="26"/>
      <c r="J88" s="26"/>
      <c r="K88" s="26"/>
      <c r="L88" s="31" t="str">
        <f t="shared" si="49"/>
        <v/>
      </c>
      <c r="M88" s="1"/>
      <c r="N88" s="32"/>
      <c r="O88" s="32"/>
      <c r="P88" s="34">
        <f t="shared" si="46"/>
        <v>0</v>
      </c>
      <c r="Q88" s="35">
        <f t="shared" si="47"/>
        <v>0</v>
      </c>
      <c r="R88" s="35">
        <f t="shared" ref="R88:R90" si="56">Q88*8</f>
        <v>0</v>
      </c>
      <c r="S88" s="35">
        <f t="shared" ref="S88:S90" si="57">P88*12</f>
        <v>0</v>
      </c>
      <c r="T88" s="35">
        <f t="shared" ref="T88:T90" si="58">IF(H88="",((P88*12)+(R88)),0)</f>
        <v>0</v>
      </c>
      <c r="U88" s="33">
        <f t="shared" ref="U88:U90" si="59">((N88*4)+(P88*8))</f>
        <v>0</v>
      </c>
      <c r="V88" s="2"/>
      <c r="W88" s="87"/>
      <c r="X88" s="86"/>
      <c r="Y88" s="86"/>
      <c r="Z88" s="86"/>
      <c r="AA88" s="86"/>
      <c r="AB88" s="86"/>
      <c r="AG88" s="86"/>
      <c r="AH88" s="86"/>
      <c r="AI88" s="28">
        <f t="shared" si="29"/>
        <v>0</v>
      </c>
      <c r="AJ88" s="124">
        <f t="shared" si="32"/>
        <v>0</v>
      </c>
      <c r="AK88" s="124">
        <f t="shared" si="33"/>
        <v>0</v>
      </c>
      <c r="AN88" s="139" t="str">
        <f>IF(SUM(AJ88+AK88)&gt;0,SUM(MAX(AN$5:AN87)+(1)),"")</f>
        <v/>
      </c>
    </row>
    <row r="89" spans="1:40" ht="18" customHeight="1">
      <c r="A89" s="105">
        <v>2</v>
      </c>
      <c r="B89" s="102" t="str">
        <f>IF(C89="","",(MAX(B$5:B88)+1))</f>
        <v/>
      </c>
      <c r="C89" s="131"/>
      <c r="D89" s="51" t="s">
        <v>78</v>
      </c>
      <c r="E89" s="26" t="str">
        <f t="shared" si="21"/>
        <v/>
      </c>
      <c r="F89" s="26"/>
      <c r="G89" s="26"/>
      <c r="H89" s="26"/>
      <c r="I89" s="26"/>
      <c r="J89" s="26"/>
      <c r="K89" s="26"/>
      <c r="L89" s="31" t="str">
        <f t="shared" si="49"/>
        <v/>
      </c>
      <c r="M89" s="1"/>
      <c r="N89" s="32"/>
      <c r="O89" s="32"/>
      <c r="P89" s="34">
        <f t="shared" si="46"/>
        <v>0</v>
      </c>
      <c r="Q89" s="35">
        <f t="shared" si="47"/>
        <v>0</v>
      </c>
      <c r="R89" s="35">
        <f t="shared" si="56"/>
        <v>0</v>
      </c>
      <c r="S89" s="35">
        <f t="shared" si="57"/>
        <v>0</v>
      </c>
      <c r="T89" s="35">
        <f t="shared" si="58"/>
        <v>0</v>
      </c>
      <c r="U89" s="33">
        <f t="shared" si="59"/>
        <v>0</v>
      </c>
      <c r="V89" s="2"/>
      <c r="W89" s="87"/>
      <c r="X89" s="86"/>
      <c r="Y89" s="86"/>
      <c r="Z89" s="86"/>
      <c r="AA89" s="86"/>
      <c r="AB89" s="86"/>
      <c r="AG89" s="86"/>
      <c r="AH89" s="86"/>
      <c r="AI89" s="28">
        <f t="shared" si="29"/>
        <v>0</v>
      </c>
      <c r="AJ89" s="124">
        <f t="shared" si="32"/>
        <v>0</v>
      </c>
      <c r="AK89" s="124">
        <f t="shared" si="33"/>
        <v>0</v>
      </c>
      <c r="AN89" s="139" t="str">
        <f>IF(SUM(AJ89+AK89)&gt;0,SUM(MAX(AN$5:AN88)+(1)),"")</f>
        <v/>
      </c>
    </row>
    <row r="90" spans="1:40" ht="18" customHeight="1">
      <c r="A90" s="105">
        <v>3</v>
      </c>
      <c r="B90" s="102" t="str">
        <f>IF(C90="","",(MAX(B$5:B89)+1))</f>
        <v/>
      </c>
      <c r="C90" s="131"/>
      <c r="D90" s="51" t="s">
        <v>78</v>
      </c>
      <c r="E90" s="26" t="str">
        <f t="shared" si="21"/>
        <v/>
      </c>
      <c r="F90" s="26"/>
      <c r="G90" s="26"/>
      <c r="H90" s="26"/>
      <c r="I90" s="26"/>
      <c r="J90" s="26"/>
      <c r="K90" s="26"/>
      <c r="L90" s="31" t="str">
        <f t="shared" si="49"/>
        <v/>
      </c>
      <c r="M90" s="1"/>
      <c r="N90" s="32"/>
      <c r="O90" s="32"/>
      <c r="P90" s="34">
        <f t="shared" si="46"/>
        <v>0</v>
      </c>
      <c r="Q90" s="35">
        <f t="shared" si="47"/>
        <v>0</v>
      </c>
      <c r="R90" s="35">
        <f t="shared" si="56"/>
        <v>0</v>
      </c>
      <c r="S90" s="35">
        <f t="shared" si="57"/>
        <v>0</v>
      </c>
      <c r="T90" s="35">
        <f t="shared" si="58"/>
        <v>0</v>
      </c>
      <c r="U90" s="33">
        <f t="shared" si="59"/>
        <v>0</v>
      </c>
      <c r="V90" s="2"/>
      <c r="W90" s="87"/>
      <c r="X90" s="86"/>
      <c r="Y90" s="86"/>
      <c r="Z90" s="86"/>
      <c r="AA90" s="86"/>
      <c r="AB90" s="86"/>
      <c r="AG90" s="86"/>
      <c r="AH90" s="86"/>
      <c r="AI90" s="28">
        <f t="shared" si="29"/>
        <v>0</v>
      </c>
      <c r="AJ90" s="124">
        <f t="shared" si="32"/>
        <v>0</v>
      </c>
      <c r="AK90" s="124">
        <f t="shared" si="33"/>
        <v>0</v>
      </c>
      <c r="AN90" s="139" t="str">
        <f>IF(SUM(AJ90+AK90)&gt;0,SUM(MAX(AN$5:AN89)+(1)),"")</f>
        <v/>
      </c>
    </row>
    <row r="91" spans="1:40" s="74" customFormat="1" ht="18" customHeight="1">
      <c r="A91" s="105"/>
      <c r="B91" s="102" t="str">
        <f>IF(C91="","",(MAX(B$5:B90)+1))</f>
        <v/>
      </c>
      <c r="C91" s="42" t="str">
        <f>IF((SUM(M88:M90))&gt;0,(";ksx "&amp;D90),"")</f>
        <v/>
      </c>
      <c r="D91" s="76"/>
      <c r="E91" s="77"/>
      <c r="F91" s="77"/>
      <c r="G91" s="77"/>
      <c r="H91" s="77"/>
      <c r="I91" s="77"/>
      <c r="J91" s="77"/>
      <c r="K91" s="77"/>
      <c r="L91" s="30"/>
      <c r="M91" s="78"/>
      <c r="N91" s="78"/>
      <c r="O91" s="78"/>
      <c r="P91" s="78">
        <f>SUM(P88:P90)</f>
        <v>0</v>
      </c>
      <c r="Q91" s="78"/>
      <c r="R91" s="78">
        <f t="shared" ref="R91:U91" si="60">SUM(R88:R90)</f>
        <v>0</v>
      </c>
      <c r="S91" s="78">
        <f t="shared" si="60"/>
        <v>0</v>
      </c>
      <c r="T91" s="78">
        <f t="shared" si="60"/>
        <v>0</v>
      </c>
      <c r="U91" s="78">
        <f t="shared" si="60"/>
        <v>0</v>
      </c>
      <c r="V91" s="30"/>
      <c r="W91" s="87"/>
      <c r="X91" s="86"/>
      <c r="Y91" s="86"/>
      <c r="Z91" s="86"/>
      <c r="AA91" s="86"/>
      <c r="AB91" s="86"/>
      <c r="AC91" s="4"/>
      <c r="AD91" s="4"/>
      <c r="AE91" s="4"/>
      <c r="AF91" s="4"/>
      <c r="AG91" s="86"/>
      <c r="AH91" s="86"/>
      <c r="AI91" s="30"/>
      <c r="AJ91" s="124">
        <f t="shared" si="32"/>
        <v>0</v>
      </c>
      <c r="AK91" s="124">
        <f t="shared" si="33"/>
        <v>0</v>
      </c>
      <c r="AN91" s="139" t="str">
        <f>IF(SUM(AJ91+AK91)&gt;0,SUM(MAX(AN$5:AN90)+(1)),"")</f>
        <v/>
      </c>
    </row>
    <row r="92" spans="1:40" ht="18" customHeight="1">
      <c r="A92" s="105">
        <v>1</v>
      </c>
      <c r="B92" s="102">
        <f>IF(C92="","",(MAX(B$5:B91)+1))</f>
        <v>15</v>
      </c>
      <c r="C92" s="131" t="s">
        <v>179</v>
      </c>
      <c r="D92" s="52" t="s">
        <v>138</v>
      </c>
      <c r="E92" s="26">
        <f t="shared" si="21"/>
        <v>1</v>
      </c>
      <c r="F92" s="26" t="s">
        <v>187</v>
      </c>
      <c r="G92" s="26">
        <v>69148</v>
      </c>
      <c r="H92" s="26"/>
      <c r="I92" s="26"/>
      <c r="J92" s="26"/>
      <c r="K92" s="26"/>
      <c r="L92" s="31" t="str">
        <f t="shared" si="49"/>
        <v>4750-7440</v>
      </c>
      <c r="M92" s="1">
        <v>1650</v>
      </c>
      <c r="N92" s="32">
        <v>9660</v>
      </c>
      <c r="O92" s="32"/>
      <c r="P92" s="34">
        <f t="shared" si="46"/>
        <v>9660</v>
      </c>
      <c r="Q92" s="35">
        <f t="shared" si="47"/>
        <v>290</v>
      </c>
      <c r="R92" s="35">
        <f t="shared" ref="R92:R103" si="61">Q92*8</f>
        <v>2320</v>
      </c>
      <c r="S92" s="35">
        <f t="shared" ref="S92:S103" si="62">P92*12</f>
        <v>115920</v>
      </c>
      <c r="T92" s="35">
        <f t="shared" ref="T92:T103" si="63">IF(H92="",((P92*12)+(R92)),0)</f>
        <v>118240</v>
      </c>
      <c r="U92" s="33">
        <f t="shared" ref="U92:U103" si="64">((N92*4)+(P92*8))</f>
        <v>115920</v>
      </c>
      <c r="V92" s="2"/>
      <c r="W92" s="87"/>
      <c r="X92" s="86"/>
      <c r="Y92" s="86"/>
      <c r="Z92" s="86"/>
      <c r="AA92" s="86"/>
      <c r="AB92" s="86"/>
      <c r="AG92" s="86"/>
      <c r="AH92" s="86"/>
      <c r="AI92" s="28">
        <f t="shared" si="29"/>
        <v>2319</v>
      </c>
      <c r="AJ92" s="124">
        <f t="shared" si="32"/>
        <v>0</v>
      </c>
      <c r="AK92" s="124">
        <f t="shared" si="33"/>
        <v>0</v>
      </c>
      <c r="AN92" s="139" t="str">
        <f>IF(SUM(AJ92+AK92)&gt;0,SUM(MAX(AN$5:AN91)+(1)),"")</f>
        <v/>
      </c>
    </row>
    <row r="93" spans="1:40" ht="18" customHeight="1">
      <c r="A93" s="105">
        <v>2</v>
      </c>
      <c r="B93" s="102" t="str">
        <f>IF(C93="","",(MAX(B$5:B92)+1))</f>
        <v/>
      </c>
      <c r="C93" s="131"/>
      <c r="D93" s="52" t="s">
        <v>138</v>
      </c>
      <c r="E93" s="26" t="str">
        <f t="shared" si="21"/>
        <v/>
      </c>
      <c r="F93" s="26"/>
      <c r="G93" s="26"/>
      <c r="H93" s="26"/>
      <c r="I93" s="26"/>
      <c r="J93" s="26"/>
      <c r="K93" s="26"/>
      <c r="L93" s="31" t="str">
        <f t="shared" si="49"/>
        <v/>
      </c>
      <c r="M93" s="1"/>
      <c r="N93" s="32"/>
      <c r="O93" s="32"/>
      <c r="P93" s="34">
        <f t="shared" si="46"/>
        <v>0</v>
      </c>
      <c r="Q93" s="35">
        <f t="shared" si="47"/>
        <v>0</v>
      </c>
      <c r="R93" s="35">
        <f t="shared" si="61"/>
        <v>0</v>
      </c>
      <c r="S93" s="35">
        <f t="shared" si="62"/>
        <v>0</v>
      </c>
      <c r="T93" s="35">
        <f t="shared" si="63"/>
        <v>0</v>
      </c>
      <c r="U93" s="33">
        <f t="shared" si="64"/>
        <v>0</v>
      </c>
      <c r="V93" s="2"/>
      <c r="W93" s="87"/>
      <c r="X93" s="86"/>
      <c r="Y93" s="86"/>
      <c r="Z93" s="86"/>
      <c r="AA93" s="86"/>
      <c r="AB93" s="86"/>
      <c r="AG93" s="86"/>
      <c r="AH93" s="86"/>
      <c r="AI93" s="28">
        <f t="shared" si="29"/>
        <v>0</v>
      </c>
      <c r="AJ93" s="124">
        <f t="shared" si="32"/>
        <v>0</v>
      </c>
      <c r="AK93" s="124">
        <f t="shared" si="33"/>
        <v>0</v>
      </c>
      <c r="AN93" s="139" t="str">
        <f>IF(SUM(AJ93+AK93)&gt;0,SUM(MAX(AN$5:AN92)+(1)),"")</f>
        <v/>
      </c>
    </row>
    <row r="94" spans="1:40" ht="18" customHeight="1">
      <c r="A94" s="105">
        <v>3</v>
      </c>
      <c r="B94" s="102" t="str">
        <f>IF(C94="","",(MAX(B$5:B93)+1))</f>
        <v/>
      </c>
      <c r="C94" s="131"/>
      <c r="D94" s="52" t="s">
        <v>138</v>
      </c>
      <c r="E94" s="26" t="str">
        <f t="shared" si="21"/>
        <v/>
      </c>
      <c r="F94" s="26"/>
      <c r="G94" s="26"/>
      <c r="H94" s="26"/>
      <c r="I94" s="26"/>
      <c r="J94" s="26"/>
      <c r="K94" s="26"/>
      <c r="L94" s="31" t="str">
        <f t="shared" si="49"/>
        <v/>
      </c>
      <c r="M94" s="1"/>
      <c r="N94" s="32"/>
      <c r="O94" s="32"/>
      <c r="P94" s="34">
        <f t="shared" si="46"/>
        <v>0</v>
      </c>
      <c r="Q94" s="35">
        <f t="shared" si="47"/>
        <v>0</v>
      </c>
      <c r="R94" s="35">
        <f t="shared" si="61"/>
        <v>0</v>
      </c>
      <c r="S94" s="35">
        <f t="shared" si="62"/>
        <v>0</v>
      </c>
      <c r="T94" s="35">
        <f t="shared" si="63"/>
        <v>0</v>
      </c>
      <c r="U94" s="33">
        <f t="shared" si="64"/>
        <v>0</v>
      </c>
      <c r="V94" s="2"/>
      <c r="W94" s="87"/>
      <c r="X94" s="86"/>
      <c r="Y94" s="86"/>
      <c r="Z94" s="86"/>
      <c r="AA94" s="86"/>
      <c r="AB94" s="86"/>
      <c r="AG94" s="86"/>
      <c r="AH94" s="86"/>
      <c r="AI94" s="28">
        <f t="shared" si="29"/>
        <v>0</v>
      </c>
      <c r="AJ94" s="124">
        <f t="shared" si="32"/>
        <v>0</v>
      </c>
      <c r="AK94" s="124">
        <f t="shared" si="33"/>
        <v>0</v>
      </c>
      <c r="AN94" s="139" t="str">
        <f>IF(SUM(AJ94+AK94)&gt;0,SUM(MAX(AN$5:AN93)+(1)),"")</f>
        <v/>
      </c>
    </row>
    <row r="95" spans="1:40" ht="18" customHeight="1">
      <c r="A95" s="105">
        <v>4</v>
      </c>
      <c r="B95" s="102" t="str">
        <f>IF(C95="","",(MAX(B$5:B94)+1))</f>
        <v/>
      </c>
      <c r="C95" s="131"/>
      <c r="D95" s="52" t="s">
        <v>138</v>
      </c>
      <c r="E95" s="26" t="str">
        <f t="shared" si="21"/>
        <v/>
      </c>
      <c r="F95" s="26"/>
      <c r="G95" s="26"/>
      <c r="H95" s="26"/>
      <c r="I95" s="26"/>
      <c r="J95" s="26"/>
      <c r="K95" s="26"/>
      <c r="L95" s="31" t="str">
        <f t="shared" si="49"/>
        <v/>
      </c>
      <c r="M95" s="1"/>
      <c r="N95" s="32"/>
      <c r="O95" s="32"/>
      <c r="P95" s="34">
        <f t="shared" si="46"/>
        <v>0</v>
      </c>
      <c r="Q95" s="35">
        <f t="shared" si="47"/>
        <v>0</v>
      </c>
      <c r="R95" s="35">
        <f t="shared" si="61"/>
        <v>0</v>
      </c>
      <c r="S95" s="35">
        <f t="shared" si="62"/>
        <v>0</v>
      </c>
      <c r="T95" s="35">
        <f t="shared" si="63"/>
        <v>0</v>
      </c>
      <c r="U95" s="33">
        <f t="shared" si="64"/>
        <v>0</v>
      </c>
      <c r="V95" s="2"/>
      <c r="W95" s="87"/>
      <c r="X95" s="86"/>
      <c r="Y95" s="86"/>
      <c r="Z95" s="86"/>
      <c r="AA95" s="86"/>
      <c r="AB95" s="86"/>
      <c r="AG95" s="86"/>
      <c r="AH95" s="86"/>
      <c r="AI95" s="28">
        <f t="shared" si="29"/>
        <v>0</v>
      </c>
      <c r="AJ95" s="124">
        <f t="shared" si="32"/>
        <v>0</v>
      </c>
      <c r="AK95" s="124">
        <f t="shared" si="33"/>
        <v>0</v>
      </c>
      <c r="AN95" s="139" t="str">
        <f>IF(SUM(AJ95+AK95)&gt;0,SUM(MAX(AN$5:AN94)+(1)),"")</f>
        <v/>
      </c>
    </row>
    <row r="96" spans="1:40" ht="18" customHeight="1">
      <c r="A96" s="105">
        <v>5</v>
      </c>
      <c r="B96" s="102" t="str">
        <f>IF(C96="","",(MAX(B$5:B95)+1))</f>
        <v/>
      </c>
      <c r="C96" s="131"/>
      <c r="D96" s="52" t="s">
        <v>138</v>
      </c>
      <c r="E96" s="26" t="str">
        <f t="shared" si="21"/>
        <v/>
      </c>
      <c r="F96" s="26"/>
      <c r="G96" s="26"/>
      <c r="H96" s="26"/>
      <c r="I96" s="26"/>
      <c r="J96" s="26"/>
      <c r="K96" s="26"/>
      <c r="L96" s="31" t="str">
        <f t="shared" si="49"/>
        <v/>
      </c>
      <c r="M96" s="1"/>
      <c r="N96" s="32"/>
      <c r="O96" s="32"/>
      <c r="P96" s="34">
        <f t="shared" si="46"/>
        <v>0</v>
      </c>
      <c r="Q96" s="35">
        <f t="shared" si="47"/>
        <v>0</v>
      </c>
      <c r="R96" s="35">
        <f t="shared" si="61"/>
        <v>0</v>
      </c>
      <c r="S96" s="35">
        <f t="shared" si="62"/>
        <v>0</v>
      </c>
      <c r="T96" s="35">
        <f t="shared" si="63"/>
        <v>0</v>
      </c>
      <c r="U96" s="33">
        <f t="shared" si="64"/>
        <v>0</v>
      </c>
      <c r="V96" s="2"/>
      <c r="W96" s="87"/>
      <c r="X96" s="86"/>
      <c r="Y96" s="86"/>
      <c r="Z96" s="86"/>
      <c r="AA96" s="86"/>
      <c r="AB96" s="86"/>
      <c r="AG96" s="86"/>
      <c r="AH96" s="86"/>
      <c r="AI96" s="28">
        <f t="shared" si="29"/>
        <v>0</v>
      </c>
      <c r="AJ96" s="124">
        <f t="shared" si="32"/>
        <v>0</v>
      </c>
      <c r="AK96" s="124">
        <f t="shared" si="33"/>
        <v>0</v>
      </c>
      <c r="AN96" s="139" t="str">
        <f>IF(SUM(AJ96+AK96)&gt;0,SUM(MAX(AN$5:AN95)+(1)),"")</f>
        <v/>
      </c>
    </row>
    <row r="97" spans="1:40" ht="18" customHeight="1">
      <c r="A97" s="105">
        <v>6</v>
      </c>
      <c r="B97" s="102" t="str">
        <f>IF(C97="","",(MAX(B$5:B96)+1))</f>
        <v/>
      </c>
      <c r="C97" s="131"/>
      <c r="D97" s="52" t="s">
        <v>138</v>
      </c>
      <c r="E97" s="26" t="str">
        <f t="shared" si="21"/>
        <v/>
      </c>
      <c r="F97" s="26"/>
      <c r="G97" s="26"/>
      <c r="H97" s="26"/>
      <c r="I97" s="26"/>
      <c r="J97" s="26"/>
      <c r="K97" s="26"/>
      <c r="L97" s="31" t="str">
        <f t="shared" si="49"/>
        <v/>
      </c>
      <c r="M97" s="1"/>
      <c r="N97" s="32"/>
      <c r="O97" s="32"/>
      <c r="P97" s="34">
        <f t="shared" si="46"/>
        <v>0</v>
      </c>
      <c r="Q97" s="35">
        <f t="shared" si="47"/>
        <v>0</v>
      </c>
      <c r="R97" s="35">
        <f t="shared" si="61"/>
        <v>0</v>
      </c>
      <c r="S97" s="35">
        <f t="shared" si="62"/>
        <v>0</v>
      </c>
      <c r="T97" s="35">
        <f t="shared" si="63"/>
        <v>0</v>
      </c>
      <c r="U97" s="33">
        <f t="shared" si="64"/>
        <v>0</v>
      </c>
      <c r="V97" s="2"/>
      <c r="W97" s="87"/>
      <c r="X97" s="86"/>
      <c r="Y97" s="86"/>
      <c r="Z97" s="86"/>
      <c r="AA97" s="86"/>
      <c r="AB97" s="86"/>
      <c r="AG97" s="86"/>
      <c r="AH97" s="86"/>
      <c r="AI97" s="28">
        <f t="shared" si="29"/>
        <v>0</v>
      </c>
      <c r="AJ97" s="124">
        <f t="shared" si="32"/>
        <v>0</v>
      </c>
      <c r="AK97" s="124">
        <f t="shared" si="33"/>
        <v>0</v>
      </c>
      <c r="AN97" s="139" t="str">
        <f>IF(SUM(AJ97+AK97)&gt;0,SUM(MAX(AN$5:AN96)+(1)),"")</f>
        <v/>
      </c>
    </row>
    <row r="98" spans="1:40" ht="18.75">
      <c r="A98" s="105">
        <v>7</v>
      </c>
      <c r="B98" s="102" t="str">
        <f>IF(C98="","",(MAX(B$5:B97)+1))</f>
        <v/>
      </c>
      <c r="C98" s="131"/>
      <c r="D98" s="52" t="s">
        <v>138</v>
      </c>
      <c r="E98" s="26" t="str">
        <f t="shared" si="21"/>
        <v/>
      </c>
      <c r="F98" s="26"/>
      <c r="G98" s="26"/>
      <c r="H98" s="26"/>
      <c r="I98" s="26"/>
      <c r="J98" s="26"/>
      <c r="K98" s="26"/>
      <c r="L98" s="31" t="str">
        <f t="shared" si="49"/>
        <v/>
      </c>
      <c r="M98" s="1"/>
      <c r="N98" s="32"/>
      <c r="O98" s="32"/>
      <c r="P98" s="34">
        <f t="shared" si="46"/>
        <v>0</v>
      </c>
      <c r="Q98" s="35">
        <f t="shared" si="47"/>
        <v>0</v>
      </c>
      <c r="R98" s="35">
        <f t="shared" si="61"/>
        <v>0</v>
      </c>
      <c r="S98" s="35">
        <f t="shared" si="62"/>
        <v>0</v>
      </c>
      <c r="T98" s="35">
        <f t="shared" si="63"/>
        <v>0</v>
      </c>
      <c r="U98" s="33">
        <f t="shared" si="64"/>
        <v>0</v>
      </c>
      <c r="V98" s="2"/>
      <c r="W98" s="87"/>
      <c r="X98" s="86"/>
      <c r="Y98" s="86"/>
      <c r="Z98" s="86"/>
      <c r="AA98" s="86"/>
      <c r="AB98" s="86"/>
      <c r="AG98" s="86"/>
      <c r="AH98" s="86"/>
      <c r="AI98" s="28">
        <f t="shared" si="29"/>
        <v>0</v>
      </c>
      <c r="AJ98" s="124">
        <f t="shared" si="32"/>
        <v>0</v>
      </c>
      <c r="AK98" s="124">
        <f t="shared" si="33"/>
        <v>0</v>
      </c>
      <c r="AN98" s="139" t="str">
        <f>IF(SUM(AJ98+AK98)&gt;0,SUM(MAX(AN$5:AN97)+(1)),"")</f>
        <v/>
      </c>
    </row>
    <row r="99" spans="1:40" ht="18.75">
      <c r="A99" s="105">
        <v>8</v>
      </c>
      <c r="B99" s="102" t="str">
        <f>IF(C99="","",(MAX(B$5:B98)+1))</f>
        <v/>
      </c>
      <c r="C99" s="131"/>
      <c r="D99" s="52" t="s">
        <v>138</v>
      </c>
      <c r="E99" s="26" t="str">
        <f t="shared" si="21"/>
        <v/>
      </c>
      <c r="F99" s="26"/>
      <c r="G99" s="26"/>
      <c r="H99" s="26"/>
      <c r="I99" s="26"/>
      <c r="J99" s="26"/>
      <c r="K99" s="26"/>
      <c r="L99" s="31" t="str">
        <f t="shared" si="49"/>
        <v/>
      </c>
      <c r="M99" s="1"/>
      <c r="N99" s="32"/>
      <c r="O99" s="32"/>
      <c r="P99" s="34">
        <f t="shared" si="46"/>
        <v>0</v>
      </c>
      <c r="Q99" s="35">
        <f t="shared" si="47"/>
        <v>0</v>
      </c>
      <c r="R99" s="35">
        <f t="shared" si="61"/>
        <v>0</v>
      </c>
      <c r="S99" s="35">
        <f t="shared" si="62"/>
        <v>0</v>
      </c>
      <c r="T99" s="35">
        <f t="shared" si="63"/>
        <v>0</v>
      </c>
      <c r="U99" s="33">
        <f t="shared" si="64"/>
        <v>0</v>
      </c>
      <c r="V99" s="2"/>
      <c r="W99" s="87"/>
      <c r="X99" s="86"/>
      <c r="Y99" s="86"/>
      <c r="Z99" s="86"/>
      <c r="AA99" s="86"/>
      <c r="AB99" s="86"/>
      <c r="AG99" s="86"/>
      <c r="AH99" s="86"/>
      <c r="AI99" s="28">
        <f t="shared" si="29"/>
        <v>0</v>
      </c>
      <c r="AJ99" s="124">
        <f t="shared" si="32"/>
        <v>0</v>
      </c>
      <c r="AK99" s="124">
        <f t="shared" si="33"/>
        <v>0</v>
      </c>
      <c r="AN99" s="139" t="str">
        <f>IF(SUM(AJ99+AK99)&gt;0,SUM(MAX(AN$5:AN98)+(1)),"")</f>
        <v/>
      </c>
    </row>
    <row r="100" spans="1:40" ht="18.75">
      <c r="A100" s="105">
        <v>9</v>
      </c>
      <c r="B100" s="102" t="str">
        <f>IF(C100="","",(MAX(B$5:B99)+1))</f>
        <v/>
      </c>
      <c r="C100" s="131"/>
      <c r="D100" s="52" t="s">
        <v>138</v>
      </c>
      <c r="E100" s="26" t="str">
        <f t="shared" si="21"/>
        <v/>
      </c>
      <c r="F100" s="26"/>
      <c r="G100" s="26"/>
      <c r="H100" s="26"/>
      <c r="I100" s="26"/>
      <c r="J100" s="26"/>
      <c r="K100" s="26"/>
      <c r="L100" s="31" t="str">
        <f t="shared" si="49"/>
        <v/>
      </c>
      <c r="M100" s="1"/>
      <c r="N100" s="32"/>
      <c r="O100" s="32"/>
      <c r="P100" s="34">
        <f t="shared" si="46"/>
        <v>0</v>
      </c>
      <c r="Q100" s="35">
        <f t="shared" si="47"/>
        <v>0</v>
      </c>
      <c r="R100" s="35">
        <f t="shared" si="61"/>
        <v>0</v>
      </c>
      <c r="S100" s="35">
        <f t="shared" si="62"/>
        <v>0</v>
      </c>
      <c r="T100" s="35">
        <f t="shared" si="63"/>
        <v>0</v>
      </c>
      <c r="U100" s="33">
        <f t="shared" si="64"/>
        <v>0</v>
      </c>
      <c r="V100" s="2"/>
      <c r="W100" s="87"/>
      <c r="X100" s="86"/>
      <c r="Y100" s="86"/>
      <c r="Z100" s="86"/>
      <c r="AA100" s="86"/>
      <c r="AB100" s="86"/>
      <c r="AG100" s="86"/>
      <c r="AH100" s="86"/>
      <c r="AI100" s="28">
        <f t="shared" si="29"/>
        <v>0</v>
      </c>
      <c r="AJ100" s="124">
        <f t="shared" si="32"/>
        <v>0</v>
      </c>
      <c r="AK100" s="124">
        <f t="shared" si="33"/>
        <v>0</v>
      </c>
      <c r="AN100" s="139" t="str">
        <f>IF(SUM(AJ100+AK100)&gt;0,SUM(MAX(AN$5:AN99)+(1)),"")</f>
        <v/>
      </c>
    </row>
    <row r="101" spans="1:40" ht="18.75">
      <c r="A101" s="105">
        <v>10</v>
      </c>
      <c r="B101" s="102" t="str">
        <f>IF(C101="","",(MAX(B$5:B100)+1))</f>
        <v/>
      </c>
      <c r="C101" s="131"/>
      <c r="D101" s="52" t="s">
        <v>138</v>
      </c>
      <c r="E101" s="26" t="str">
        <f t="shared" si="21"/>
        <v/>
      </c>
      <c r="F101" s="26"/>
      <c r="G101" s="26"/>
      <c r="H101" s="26"/>
      <c r="I101" s="26"/>
      <c r="J101" s="26"/>
      <c r="K101" s="26"/>
      <c r="L101" s="31" t="str">
        <f t="shared" si="49"/>
        <v/>
      </c>
      <c r="M101" s="1"/>
      <c r="N101" s="32"/>
      <c r="O101" s="32"/>
      <c r="P101" s="34">
        <f t="shared" si="46"/>
        <v>0</v>
      </c>
      <c r="Q101" s="35">
        <f t="shared" si="47"/>
        <v>0</v>
      </c>
      <c r="R101" s="35">
        <f t="shared" si="61"/>
        <v>0</v>
      </c>
      <c r="S101" s="35">
        <f t="shared" si="62"/>
        <v>0</v>
      </c>
      <c r="T101" s="35">
        <f t="shared" si="63"/>
        <v>0</v>
      </c>
      <c r="U101" s="33">
        <f t="shared" si="64"/>
        <v>0</v>
      </c>
      <c r="V101" s="2"/>
      <c r="W101" s="87"/>
      <c r="X101" s="86"/>
      <c r="Y101" s="86"/>
      <c r="Z101" s="86"/>
      <c r="AA101" s="86"/>
      <c r="AB101" s="86"/>
      <c r="AG101" s="86"/>
      <c r="AH101" s="86"/>
      <c r="AI101" s="28">
        <f t="shared" si="29"/>
        <v>0</v>
      </c>
      <c r="AJ101" s="124">
        <f t="shared" si="32"/>
        <v>0</v>
      </c>
      <c r="AK101" s="124">
        <f t="shared" si="33"/>
        <v>0</v>
      </c>
      <c r="AN101" s="139" t="str">
        <f>IF(SUM(AJ101+AK101)&gt;0,SUM(MAX(AN$5:AN100)+(1)),"")</f>
        <v/>
      </c>
    </row>
    <row r="102" spans="1:40" ht="18.75">
      <c r="A102" s="105">
        <v>11</v>
      </c>
      <c r="B102" s="102" t="str">
        <f>IF(C102="","",(MAX(B$5:B101)+1))</f>
        <v/>
      </c>
      <c r="C102" s="131"/>
      <c r="D102" s="52" t="s">
        <v>138</v>
      </c>
      <c r="E102" s="26" t="str">
        <f t="shared" si="21"/>
        <v/>
      </c>
      <c r="F102" s="26"/>
      <c r="G102" s="26"/>
      <c r="H102" s="26"/>
      <c r="I102" s="26"/>
      <c r="J102" s="26"/>
      <c r="K102" s="26"/>
      <c r="L102" s="31" t="str">
        <f t="shared" si="49"/>
        <v/>
      </c>
      <c r="M102" s="1"/>
      <c r="N102" s="32"/>
      <c r="O102" s="32"/>
      <c r="P102" s="34">
        <f t="shared" si="46"/>
        <v>0</v>
      </c>
      <c r="Q102" s="35">
        <f t="shared" si="47"/>
        <v>0</v>
      </c>
      <c r="R102" s="35">
        <f t="shared" si="61"/>
        <v>0</v>
      </c>
      <c r="S102" s="35">
        <f t="shared" si="62"/>
        <v>0</v>
      </c>
      <c r="T102" s="35">
        <f t="shared" si="63"/>
        <v>0</v>
      </c>
      <c r="U102" s="33">
        <f t="shared" si="64"/>
        <v>0</v>
      </c>
      <c r="V102" s="2"/>
      <c r="W102" s="87"/>
      <c r="X102" s="86"/>
      <c r="Y102" s="86"/>
      <c r="Z102" s="86"/>
      <c r="AA102" s="86"/>
      <c r="AB102" s="86"/>
      <c r="AG102" s="86"/>
      <c r="AH102" s="86"/>
      <c r="AI102" s="28">
        <f t="shared" si="29"/>
        <v>0</v>
      </c>
      <c r="AJ102" s="124">
        <f t="shared" si="32"/>
        <v>0</v>
      </c>
      <c r="AK102" s="124">
        <f t="shared" si="33"/>
        <v>0</v>
      </c>
      <c r="AN102" s="139" t="str">
        <f>IF(SUM(AJ102+AK102)&gt;0,SUM(MAX(AN$5:AN101)+(1)),"")</f>
        <v/>
      </c>
    </row>
    <row r="103" spans="1:40" ht="18.75">
      <c r="A103" s="105">
        <v>12</v>
      </c>
      <c r="B103" s="102" t="str">
        <f>IF(C103="","",(MAX(B$5:B102)+1))</f>
        <v/>
      </c>
      <c r="C103" s="131"/>
      <c r="D103" s="52" t="s">
        <v>138</v>
      </c>
      <c r="E103" s="26" t="str">
        <f t="shared" ref="E103" si="65">IF(N103&gt;0,1,"")</f>
        <v/>
      </c>
      <c r="F103" s="26"/>
      <c r="G103" s="26"/>
      <c r="H103" s="26"/>
      <c r="I103" s="26"/>
      <c r="J103" s="26"/>
      <c r="K103" s="26"/>
      <c r="L103" s="31" t="str">
        <f t="shared" si="49"/>
        <v/>
      </c>
      <c r="M103" s="1"/>
      <c r="N103" s="32"/>
      <c r="O103" s="32"/>
      <c r="P103" s="34">
        <f t="shared" si="46"/>
        <v>0</v>
      </c>
      <c r="Q103" s="35">
        <f t="shared" si="47"/>
        <v>0</v>
      </c>
      <c r="R103" s="35">
        <f t="shared" si="61"/>
        <v>0</v>
      </c>
      <c r="S103" s="35">
        <f t="shared" si="62"/>
        <v>0</v>
      </c>
      <c r="T103" s="35">
        <f t="shared" si="63"/>
        <v>0</v>
      </c>
      <c r="U103" s="33">
        <f t="shared" si="64"/>
        <v>0</v>
      </c>
      <c r="V103" s="2"/>
      <c r="W103" s="87"/>
      <c r="X103" s="86"/>
      <c r="Y103" s="86"/>
      <c r="Z103" s="86"/>
      <c r="AA103" s="86"/>
      <c r="AB103" s="86"/>
      <c r="AG103" s="86"/>
      <c r="AH103" s="86"/>
      <c r="AI103" s="28">
        <f t="shared" si="29"/>
        <v>0</v>
      </c>
      <c r="AJ103" s="124">
        <f t="shared" si="32"/>
        <v>0</v>
      </c>
      <c r="AK103" s="124">
        <f t="shared" si="33"/>
        <v>0</v>
      </c>
      <c r="AN103" s="139" t="str">
        <f>IF(SUM(AJ103+AK103)&gt;0,SUM(MAX(AN$5:AN102)+(1)),"")</f>
        <v/>
      </c>
    </row>
    <row r="104" spans="1:40" s="74" customFormat="1" ht="18.75">
      <c r="A104" s="105"/>
      <c r="B104" s="102">
        <f>IF(C104="","",(MAX(B$5:B103)+1))</f>
        <v>16</v>
      </c>
      <c r="C104" s="42" t="str">
        <f>IF((SUM(M92:M103))&gt;0,(";ksx "&amp;D103),"")</f>
        <v>;ksx lgk0deZ0</v>
      </c>
      <c r="D104" s="76"/>
      <c r="E104" s="77"/>
      <c r="F104" s="77"/>
      <c r="G104" s="77"/>
      <c r="H104" s="77"/>
      <c r="I104" s="77"/>
      <c r="J104" s="77"/>
      <c r="K104" s="77"/>
      <c r="L104" s="30"/>
      <c r="M104" s="78"/>
      <c r="N104" s="78"/>
      <c r="O104" s="78"/>
      <c r="P104" s="78">
        <f>SUM(P92:P103)</f>
        <v>9660</v>
      </c>
      <c r="Q104" s="78"/>
      <c r="R104" s="78">
        <f t="shared" ref="R104:U104" si="66">SUM(R92:R103)</f>
        <v>2320</v>
      </c>
      <c r="S104" s="78">
        <f t="shared" si="66"/>
        <v>115920</v>
      </c>
      <c r="T104" s="78">
        <f t="shared" si="66"/>
        <v>118240</v>
      </c>
      <c r="U104" s="78">
        <f t="shared" si="66"/>
        <v>115920</v>
      </c>
      <c r="V104" s="30"/>
      <c r="W104" s="87"/>
      <c r="X104" s="86"/>
      <c r="Y104" s="86"/>
      <c r="Z104" s="86"/>
      <c r="AA104" s="86"/>
      <c r="AB104" s="86"/>
      <c r="AC104" s="4"/>
      <c r="AD104" s="4"/>
      <c r="AE104" s="4"/>
      <c r="AF104" s="4"/>
      <c r="AG104" s="86"/>
      <c r="AH104" s="86"/>
      <c r="AI104" s="30"/>
    </row>
    <row r="105" spans="1:40" s="4" customFormat="1" ht="18.75">
      <c r="A105" s="105"/>
      <c r="B105" s="102">
        <f>IF(C105="","",(MAX(B$5:B104)+1))</f>
        <v>17</v>
      </c>
      <c r="C105" s="6" t="str">
        <f>IF((SUM(M38:M104))&gt;0,";ksx vjktif=r","")</f>
        <v>;ksx vjktif=r</v>
      </c>
      <c r="D105" s="88"/>
      <c r="E105" s="89"/>
      <c r="F105" s="89"/>
      <c r="G105" s="89"/>
      <c r="H105" s="89"/>
      <c r="I105" s="89"/>
      <c r="J105" s="89"/>
      <c r="K105" s="89"/>
      <c r="L105" s="86"/>
      <c r="M105" s="90"/>
      <c r="N105" s="90"/>
      <c r="O105" s="90"/>
      <c r="P105" s="90">
        <f>P60+P62+P68+P70+P74+P76+P78+P81+P84+P87+P104+P91</f>
        <v>118030</v>
      </c>
      <c r="Q105" s="90"/>
      <c r="R105" s="90">
        <f t="shared" ref="R105:U105" si="67">R60+R62+R68+R70+R74+R76+R78+R81+R84+R87+R104+R91</f>
        <v>28560</v>
      </c>
      <c r="S105" s="90">
        <f t="shared" si="67"/>
        <v>1416360</v>
      </c>
      <c r="T105" s="90">
        <f t="shared" si="67"/>
        <v>1444920</v>
      </c>
      <c r="U105" s="90">
        <f t="shared" si="67"/>
        <v>1416360</v>
      </c>
      <c r="V105" s="86"/>
      <c r="W105" s="87"/>
      <c r="X105" s="86"/>
      <c r="Y105" s="86"/>
      <c r="Z105" s="86"/>
      <c r="AA105" s="86"/>
      <c r="AB105" s="86"/>
      <c r="AG105" s="86"/>
      <c r="AH105" s="86"/>
      <c r="AI105" s="86"/>
      <c r="AJ105" s="86">
        <f>SUM(AJ5:AJ104)</f>
        <v>24921</v>
      </c>
      <c r="AK105" s="86">
        <f>SUM(AK5:AK104)</f>
        <v>27207</v>
      </c>
    </row>
    <row r="106" spans="1:40" s="4" customFormat="1" ht="18.75">
      <c r="A106" s="105"/>
      <c r="B106" s="102">
        <f>IF(C106="","",(MAX(B$5:B105)+1))</f>
        <v>18</v>
      </c>
      <c r="C106" s="6" t="s">
        <v>43</v>
      </c>
      <c r="D106" s="88"/>
      <c r="E106" s="89"/>
      <c r="F106" s="89"/>
      <c r="G106" s="89"/>
      <c r="H106" s="89"/>
      <c r="I106" s="89"/>
      <c r="J106" s="89"/>
      <c r="K106" s="89"/>
      <c r="L106" s="86"/>
      <c r="M106" s="90"/>
      <c r="N106" s="90"/>
      <c r="O106" s="90"/>
      <c r="P106" s="90">
        <f>P6+P34+P36+P105</f>
        <v>148260</v>
      </c>
      <c r="Q106" s="90"/>
      <c r="R106" s="90">
        <f t="shared" ref="R106:U106" si="68">R6+R34+R36+R105</f>
        <v>35840</v>
      </c>
      <c r="S106" s="90">
        <f t="shared" si="68"/>
        <v>1779120</v>
      </c>
      <c r="T106" s="90">
        <f t="shared" si="68"/>
        <v>1444920</v>
      </c>
      <c r="U106" s="90">
        <f t="shared" si="68"/>
        <v>1768960</v>
      </c>
      <c r="V106" s="86"/>
      <c r="W106" s="87"/>
      <c r="X106" s="86"/>
      <c r="Y106" s="86"/>
      <c r="Z106" s="86"/>
      <c r="AA106" s="86"/>
      <c r="AB106" s="86"/>
      <c r="AG106" s="86"/>
      <c r="AH106" s="86"/>
      <c r="AI106" s="86"/>
    </row>
    <row r="107" spans="1:40" s="4" customFormat="1" ht="18.75">
      <c r="A107" s="105"/>
      <c r="B107" s="102"/>
      <c r="C107" s="103" t="s">
        <v>189</v>
      </c>
      <c r="D107" s="104"/>
      <c r="E107" s="105"/>
      <c r="F107" s="105"/>
      <c r="G107" s="105"/>
      <c r="H107" s="105"/>
      <c r="I107" s="105"/>
      <c r="J107" s="105"/>
      <c r="K107" s="105"/>
      <c r="L107" s="106"/>
      <c r="M107" s="107"/>
      <c r="N107" s="107"/>
      <c r="O107" s="107"/>
      <c r="P107" s="107"/>
      <c r="Q107" s="107"/>
      <c r="R107" s="107"/>
      <c r="S107" s="107"/>
      <c r="T107" s="107">
        <f>ROUND(T106*80%,0)</f>
        <v>1155936</v>
      </c>
      <c r="U107" s="107">
        <f>ROUND(U106*80%,0)</f>
        <v>1415168</v>
      </c>
      <c r="V107" s="86"/>
      <c r="W107" s="87"/>
      <c r="X107" s="86"/>
      <c r="Y107" s="86"/>
      <c r="Z107" s="86"/>
      <c r="AA107" s="86"/>
      <c r="AB107" s="86"/>
      <c r="AG107" s="86"/>
      <c r="AH107" s="86"/>
      <c r="AI107" s="86"/>
    </row>
    <row r="108" spans="1:40" s="4" customFormat="1" ht="18.75">
      <c r="A108" s="105"/>
      <c r="B108" s="102"/>
      <c r="C108" s="103" t="s">
        <v>82</v>
      </c>
      <c r="D108" s="104"/>
      <c r="E108" s="105"/>
      <c r="F108" s="105"/>
      <c r="G108" s="105"/>
      <c r="H108" s="105"/>
      <c r="I108" s="105"/>
      <c r="J108" s="105"/>
      <c r="K108" s="105"/>
      <c r="L108" s="106"/>
      <c r="M108" s="107"/>
      <c r="N108" s="107"/>
      <c r="O108" s="107"/>
      <c r="P108" s="107"/>
      <c r="Q108" s="107"/>
      <c r="R108" s="107"/>
      <c r="S108" s="107"/>
      <c r="T108" s="107"/>
      <c r="U108" s="107">
        <f>Exp!E25</f>
        <v>22650</v>
      </c>
      <c r="V108" s="86"/>
      <c r="W108" s="87"/>
      <c r="X108" s="86"/>
      <c r="Y108" s="86"/>
      <c r="Z108" s="86"/>
      <c r="AA108" s="86"/>
      <c r="AB108" s="86"/>
      <c r="AG108" s="86"/>
      <c r="AH108" s="86"/>
      <c r="AI108" s="86"/>
    </row>
    <row r="109" spans="1:40" s="4" customFormat="1" ht="18.75">
      <c r="A109" s="105"/>
      <c r="B109" s="102"/>
      <c r="C109" s="103" t="s">
        <v>83</v>
      </c>
      <c r="D109" s="104"/>
      <c r="E109" s="105"/>
      <c r="F109" s="105"/>
      <c r="G109" s="105"/>
      <c r="H109" s="105"/>
      <c r="I109" s="105"/>
      <c r="J109" s="105"/>
      <c r="K109" s="105"/>
      <c r="L109" s="106"/>
      <c r="M109" s="107"/>
      <c r="N109" s="107"/>
      <c r="O109" s="107"/>
      <c r="P109" s="107"/>
      <c r="Q109" s="107"/>
      <c r="R109" s="107"/>
      <c r="S109" s="107"/>
      <c r="T109" s="107"/>
      <c r="U109" s="107">
        <f>Exp!E49</f>
        <v>3303</v>
      </c>
      <c r="V109" s="86"/>
      <c r="W109" s="87"/>
      <c r="X109" s="86"/>
      <c r="Y109" s="86"/>
      <c r="Z109" s="86"/>
      <c r="AA109" s="86"/>
      <c r="AB109" s="86"/>
      <c r="AG109" s="86"/>
      <c r="AH109" s="86"/>
      <c r="AI109" s="86"/>
    </row>
    <row r="110" spans="1:40" s="4" customFormat="1" ht="18.75">
      <c r="A110" s="105"/>
      <c r="B110" s="102"/>
      <c r="C110" s="103" t="s">
        <v>63</v>
      </c>
      <c r="D110" s="104"/>
      <c r="E110" s="105"/>
      <c r="F110" s="105"/>
      <c r="G110" s="105"/>
      <c r="H110" s="105"/>
      <c r="I110" s="105"/>
      <c r="J110" s="105"/>
      <c r="K110" s="105"/>
      <c r="L110" s="106"/>
      <c r="M110" s="107"/>
      <c r="N110" s="107"/>
      <c r="O110" s="107"/>
      <c r="P110" s="107"/>
      <c r="Q110" s="107"/>
      <c r="R110" s="107"/>
      <c r="S110" s="107"/>
      <c r="T110" s="107">
        <f>ROUND(T106*10%,0)</f>
        <v>144492</v>
      </c>
      <c r="U110" s="107">
        <f>ROUND(U106*10%,0)</f>
        <v>176896</v>
      </c>
      <c r="V110" s="86"/>
      <c r="W110" s="87"/>
      <c r="X110" s="86"/>
      <c r="Y110" s="86"/>
      <c r="Z110" s="86"/>
      <c r="AA110" s="86"/>
      <c r="AB110" s="86"/>
      <c r="AG110" s="86"/>
      <c r="AH110" s="86"/>
      <c r="AI110" s="86"/>
    </row>
    <row r="111" spans="1:40" s="4" customFormat="1" ht="18.75">
      <c r="A111" s="105"/>
      <c r="B111" s="102"/>
      <c r="C111" s="103" t="s">
        <v>130</v>
      </c>
      <c r="D111" s="104"/>
      <c r="E111" s="105"/>
      <c r="F111" s="105"/>
      <c r="G111" s="105"/>
      <c r="H111" s="105"/>
      <c r="I111" s="105"/>
      <c r="J111" s="105"/>
      <c r="K111" s="105"/>
      <c r="L111" s="106"/>
      <c r="M111" s="107"/>
      <c r="N111" s="107"/>
      <c r="O111" s="107"/>
      <c r="P111" s="107"/>
      <c r="Q111" s="107"/>
      <c r="R111" s="107"/>
      <c r="S111" s="107"/>
      <c r="T111" s="107"/>
      <c r="U111" s="107"/>
      <c r="V111" s="86"/>
      <c r="W111" s="87"/>
      <c r="X111" s="86"/>
      <c r="Y111" s="86"/>
      <c r="Z111" s="86"/>
      <c r="AA111" s="86"/>
      <c r="AB111" s="86"/>
      <c r="AG111" s="86"/>
      <c r="AH111" s="86"/>
      <c r="AI111" s="86"/>
    </row>
    <row r="112" spans="1:40" s="4" customFormat="1" ht="18.75">
      <c r="A112" s="105"/>
      <c r="B112" s="102"/>
      <c r="C112" s="103" t="s">
        <v>64</v>
      </c>
      <c r="D112" s="104"/>
      <c r="E112" s="105"/>
      <c r="F112" s="105"/>
      <c r="G112" s="105"/>
      <c r="H112" s="105"/>
      <c r="I112" s="105"/>
      <c r="J112" s="105"/>
      <c r="K112" s="105"/>
      <c r="L112" s="106"/>
      <c r="M112" s="107"/>
      <c r="N112" s="107"/>
      <c r="O112" s="107"/>
      <c r="P112" s="107"/>
      <c r="Q112" s="107"/>
      <c r="R112" s="107"/>
      <c r="S112" s="107"/>
      <c r="T112" s="107">
        <f>Exp!E32</f>
        <v>23709</v>
      </c>
      <c r="U112" s="107">
        <f>Exp!E32</f>
        <v>23709</v>
      </c>
      <c r="V112" s="86"/>
      <c r="W112" s="87"/>
      <c r="X112" s="86"/>
      <c r="Y112" s="86"/>
      <c r="Z112" s="86"/>
      <c r="AA112" s="86"/>
      <c r="AB112" s="86"/>
      <c r="AG112" s="86"/>
      <c r="AH112" s="86"/>
      <c r="AI112" s="86"/>
    </row>
    <row r="113" spans="1:35" s="4" customFormat="1" ht="18.75">
      <c r="A113" s="105"/>
      <c r="B113" s="102"/>
      <c r="C113" s="103" t="s">
        <v>84</v>
      </c>
      <c r="D113" s="104"/>
      <c r="E113" s="105"/>
      <c r="F113" s="105"/>
      <c r="G113" s="105"/>
      <c r="H113" s="105"/>
      <c r="I113" s="105"/>
      <c r="J113" s="105"/>
      <c r="K113" s="105"/>
      <c r="L113" s="106"/>
      <c r="M113" s="107"/>
      <c r="N113" s="107"/>
      <c r="O113" s="107"/>
      <c r="P113" s="107"/>
      <c r="Q113" s="107"/>
      <c r="R113" s="107"/>
      <c r="S113" s="107"/>
      <c r="T113" s="107">
        <f>Exp!E39</f>
        <v>0</v>
      </c>
      <c r="U113" s="107">
        <f>Exp!E39</f>
        <v>0</v>
      </c>
      <c r="V113" s="86"/>
      <c r="W113" s="87"/>
      <c r="X113" s="86"/>
      <c r="Y113" s="86"/>
      <c r="Z113" s="86"/>
      <c r="AA113" s="86"/>
      <c r="AB113" s="86"/>
      <c r="AG113" s="86"/>
      <c r="AH113" s="86"/>
      <c r="AI113" s="86"/>
    </row>
    <row r="114" spans="1:35" s="4" customFormat="1" ht="18.75">
      <c r="A114" s="105"/>
      <c r="B114" s="102"/>
      <c r="C114" s="103" t="s">
        <v>188</v>
      </c>
      <c r="D114" s="104"/>
      <c r="E114" s="105"/>
      <c r="F114" s="105"/>
      <c r="G114" s="105"/>
      <c r="H114" s="105"/>
      <c r="I114" s="105"/>
      <c r="J114" s="105"/>
      <c r="K114" s="105"/>
      <c r="L114" s="106"/>
      <c r="M114" s="107"/>
      <c r="N114" s="107"/>
      <c r="O114" s="107"/>
      <c r="P114" s="107"/>
      <c r="Q114" s="107"/>
      <c r="R114" s="107"/>
      <c r="S114" s="107"/>
      <c r="T114" s="107">
        <v>0</v>
      </c>
      <c r="U114" s="107">
        <v>0</v>
      </c>
      <c r="V114" s="86"/>
      <c r="W114" s="87"/>
      <c r="X114" s="86"/>
      <c r="Y114" s="86"/>
      <c r="Z114" s="86"/>
      <c r="AA114" s="86"/>
      <c r="AB114" s="86"/>
      <c r="AG114" s="86"/>
      <c r="AH114" s="86"/>
      <c r="AI114" s="86"/>
    </row>
    <row r="115" spans="1:35" s="4" customFormat="1" ht="18.75">
      <c r="A115" s="105"/>
      <c r="B115" s="102"/>
      <c r="C115" s="103" t="s">
        <v>85</v>
      </c>
      <c r="D115" s="104"/>
      <c r="E115" s="105"/>
      <c r="F115" s="105"/>
      <c r="G115" s="105"/>
      <c r="H115" s="105"/>
      <c r="I115" s="105"/>
      <c r="J115" s="105"/>
      <c r="K115" s="105"/>
      <c r="L115" s="106"/>
      <c r="M115" s="107"/>
      <c r="N115" s="107"/>
      <c r="O115" s="107"/>
      <c r="P115" s="107"/>
      <c r="Q115" s="107"/>
      <c r="R115" s="107"/>
      <c r="S115" s="107"/>
      <c r="T115" s="107">
        <f>Exp!E43</f>
        <v>900</v>
      </c>
      <c r="U115" s="107">
        <f>Exp!E43</f>
        <v>900</v>
      </c>
      <c r="V115" s="86"/>
      <c r="W115" s="87"/>
      <c r="X115" s="86"/>
      <c r="Y115" s="86"/>
      <c r="Z115" s="86"/>
      <c r="AA115" s="86"/>
      <c r="AB115" s="86"/>
      <c r="AG115" s="86"/>
      <c r="AH115" s="86"/>
      <c r="AI115" s="86"/>
    </row>
    <row r="116" spans="1:35" s="4" customFormat="1" ht="18.75">
      <c r="A116" s="105"/>
      <c r="B116" s="102"/>
      <c r="C116" s="103" t="s">
        <v>86</v>
      </c>
      <c r="D116" s="104"/>
      <c r="E116" s="105"/>
      <c r="F116" s="105"/>
      <c r="G116" s="105"/>
      <c r="H116" s="105"/>
      <c r="I116" s="105"/>
      <c r="J116" s="105"/>
      <c r="K116" s="105"/>
      <c r="L116" s="106"/>
      <c r="M116" s="107"/>
      <c r="N116" s="107"/>
      <c r="O116" s="107"/>
      <c r="P116" s="107"/>
      <c r="Q116" s="107"/>
      <c r="R116" s="107"/>
      <c r="S116" s="107"/>
      <c r="T116" s="107">
        <f>Exp!E41</f>
        <v>2700</v>
      </c>
      <c r="U116" s="107">
        <f>Exp!E41</f>
        <v>2700</v>
      </c>
      <c r="V116" s="86"/>
      <c r="W116" s="87"/>
      <c r="X116" s="86"/>
      <c r="Y116" s="86"/>
      <c r="Z116" s="86"/>
      <c r="AA116" s="86"/>
      <c r="AB116" s="86"/>
      <c r="AG116" s="86"/>
      <c r="AH116" s="86"/>
      <c r="AI116" s="86"/>
    </row>
    <row r="117" spans="1:35" s="4" customFormat="1" ht="18.75">
      <c r="A117" s="105"/>
      <c r="B117" s="102"/>
      <c r="C117" s="103" t="s">
        <v>92</v>
      </c>
      <c r="D117" s="104"/>
      <c r="E117" s="105"/>
      <c r="F117" s="105"/>
      <c r="G117" s="105"/>
      <c r="H117" s="105"/>
      <c r="I117" s="105"/>
      <c r="J117" s="105"/>
      <c r="K117" s="105"/>
      <c r="L117" s="106"/>
      <c r="M117" s="107"/>
      <c r="N117" s="107"/>
      <c r="O117" s="107"/>
      <c r="P117" s="107"/>
      <c r="Q117" s="107"/>
      <c r="R117" s="107"/>
      <c r="S117" s="107"/>
      <c r="T117" s="107">
        <f>Exp!E45</f>
        <v>0</v>
      </c>
      <c r="U117" s="107">
        <f>Exp!E45</f>
        <v>0</v>
      </c>
      <c r="V117" s="86"/>
      <c r="W117" s="87"/>
      <c r="X117" s="86"/>
      <c r="Y117" s="86"/>
      <c r="Z117" s="86"/>
      <c r="AA117" s="86"/>
      <c r="AB117" s="86"/>
      <c r="AG117" s="86"/>
      <c r="AH117" s="86"/>
      <c r="AI117" s="86"/>
    </row>
    <row r="118" spans="1:35" s="4" customFormat="1" ht="18.75">
      <c r="A118" s="105"/>
      <c r="B118" s="102"/>
      <c r="C118" s="103" t="s">
        <v>87</v>
      </c>
      <c r="D118" s="104"/>
      <c r="E118" s="105"/>
      <c r="F118" s="105"/>
      <c r="G118" s="105"/>
      <c r="H118" s="105"/>
      <c r="I118" s="105"/>
      <c r="J118" s="105"/>
      <c r="K118" s="105"/>
      <c r="L118" s="106"/>
      <c r="M118" s="107"/>
      <c r="N118" s="107"/>
      <c r="O118" s="107"/>
      <c r="P118" s="107"/>
      <c r="Q118" s="107"/>
      <c r="R118" s="107"/>
      <c r="S118" s="107"/>
      <c r="T118" s="107">
        <f>Exp!E47</f>
        <v>0</v>
      </c>
      <c r="U118" s="107">
        <f>Exp!E47</f>
        <v>0</v>
      </c>
      <c r="V118" s="86"/>
      <c r="W118" s="87"/>
      <c r="X118" s="86"/>
      <c r="Y118" s="86"/>
      <c r="Z118" s="86"/>
      <c r="AA118" s="86"/>
      <c r="AB118" s="86"/>
      <c r="AG118" s="86"/>
      <c r="AH118" s="86"/>
      <c r="AI118" s="86"/>
    </row>
    <row r="119" spans="1:35" s="4" customFormat="1" ht="18.75">
      <c r="A119" s="105"/>
      <c r="B119" s="102"/>
      <c r="C119" s="103" t="s">
        <v>118</v>
      </c>
      <c r="D119" s="104"/>
      <c r="E119" s="105"/>
      <c r="F119" s="105"/>
      <c r="G119" s="105"/>
      <c r="H119" s="105"/>
      <c r="I119" s="105"/>
      <c r="J119" s="105"/>
      <c r="K119" s="105"/>
      <c r="L119" s="106"/>
      <c r="M119" s="107"/>
      <c r="N119" s="107"/>
      <c r="O119" s="107"/>
      <c r="P119" s="107"/>
      <c r="Q119" s="107"/>
      <c r="R119" s="107"/>
      <c r="S119" s="107"/>
      <c r="T119" s="107"/>
      <c r="U119" s="107"/>
      <c r="V119" s="86"/>
      <c r="W119" s="87"/>
      <c r="X119" s="86"/>
      <c r="Y119" s="86"/>
      <c r="Z119" s="86"/>
      <c r="AA119" s="86"/>
      <c r="AB119" s="86"/>
      <c r="AG119" s="86"/>
      <c r="AH119" s="86"/>
      <c r="AI119" s="86"/>
    </row>
    <row r="120" spans="1:35" s="4" customFormat="1" ht="18.75">
      <c r="A120" s="105"/>
      <c r="B120" s="102"/>
      <c r="C120" s="103" t="s">
        <v>88</v>
      </c>
      <c r="D120" s="104"/>
      <c r="E120" s="105"/>
      <c r="F120" s="105"/>
      <c r="G120" s="105"/>
      <c r="H120" s="105"/>
      <c r="I120" s="105"/>
      <c r="J120" s="105"/>
      <c r="K120" s="105"/>
      <c r="L120" s="106"/>
      <c r="M120" s="107"/>
      <c r="N120" s="107"/>
      <c r="O120" s="107"/>
      <c r="P120" s="107"/>
      <c r="Q120" s="107"/>
      <c r="R120" s="107"/>
      <c r="S120" s="107"/>
      <c r="T120" s="107">
        <f>AK105</f>
        <v>27207</v>
      </c>
      <c r="U120" s="107">
        <f>AJ105</f>
        <v>24921</v>
      </c>
      <c r="V120" s="86"/>
      <c r="W120" s="87"/>
      <c r="X120" s="86"/>
      <c r="Y120" s="86"/>
      <c r="Z120" s="86"/>
      <c r="AA120" s="86"/>
      <c r="AB120" s="86"/>
      <c r="AG120" s="86"/>
      <c r="AH120" s="86"/>
      <c r="AI120" s="86"/>
    </row>
    <row r="121" spans="1:35" s="4" customFormat="1" ht="18.75">
      <c r="A121" s="105"/>
      <c r="B121" s="98"/>
      <c r="C121" s="99" t="s">
        <v>90</v>
      </c>
      <c r="D121" s="45"/>
      <c r="E121" s="100"/>
      <c r="F121" s="100"/>
      <c r="G121" s="100"/>
      <c r="H121" s="100"/>
      <c r="I121" s="100"/>
      <c r="J121" s="100"/>
      <c r="K121" s="100"/>
      <c r="L121" s="29"/>
      <c r="M121" s="101"/>
      <c r="N121" s="101"/>
      <c r="O121" s="101"/>
      <c r="P121" s="101"/>
      <c r="Q121" s="101"/>
      <c r="R121" s="101"/>
      <c r="S121" s="101"/>
      <c r="T121" s="101">
        <f>SUM(T107:T120)</f>
        <v>1354944</v>
      </c>
      <c r="U121" s="101">
        <f>SUM(U107:U120)</f>
        <v>1670247</v>
      </c>
      <c r="V121" s="86"/>
      <c r="W121" s="87"/>
      <c r="X121" s="86"/>
      <c r="Y121" s="86"/>
      <c r="Z121" s="86"/>
      <c r="AA121" s="86"/>
      <c r="AB121" s="86"/>
      <c r="AG121" s="86"/>
      <c r="AH121" s="86"/>
      <c r="AI121" s="86"/>
    </row>
    <row r="122" spans="1:35" s="4" customFormat="1" ht="18.75">
      <c r="A122" s="105"/>
      <c r="B122" s="75"/>
      <c r="C122" s="91" t="s">
        <v>91</v>
      </c>
      <c r="D122" s="76"/>
      <c r="E122" s="77"/>
      <c r="F122" s="77"/>
      <c r="G122" s="77"/>
      <c r="H122" s="77"/>
      <c r="I122" s="77"/>
      <c r="J122" s="77"/>
      <c r="K122" s="77"/>
      <c r="L122" s="30"/>
      <c r="M122" s="78"/>
      <c r="N122" s="78"/>
      <c r="O122" s="78"/>
      <c r="P122" s="78"/>
      <c r="Q122" s="78"/>
      <c r="R122" s="78"/>
      <c r="S122" s="78"/>
      <c r="T122" s="78">
        <f>SUM(T106,T121)</f>
        <v>2799864</v>
      </c>
      <c r="U122" s="78">
        <f>SUM(U106,U121)</f>
        <v>3439207</v>
      </c>
      <c r="V122" s="86"/>
      <c r="W122" s="87"/>
      <c r="X122" s="86"/>
      <c r="Y122" s="86"/>
      <c r="Z122" s="86"/>
      <c r="AA122" s="86"/>
      <c r="AB122" s="86"/>
      <c r="AG122" s="86"/>
      <c r="AH122" s="86"/>
      <c r="AI122" s="86"/>
    </row>
    <row r="123" spans="1:35" s="4" customFormat="1" ht="18.75">
      <c r="A123" s="105"/>
      <c r="B123" s="92"/>
      <c r="C123" s="93" t="s">
        <v>89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97"/>
      <c r="N123" s="97"/>
      <c r="O123" s="97"/>
      <c r="P123" s="97"/>
      <c r="Q123" s="97"/>
      <c r="R123" s="97"/>
      <c r="S123" s="97"/>
      <c r="T123" s="97">
        <v>0</v>
      </c>
      <c r="U123" s="97">
        <v>0</v>
      </c>
      <c r="V123" s="86"/>
      <c r="W123" s="87"/>
      <c r="X123" s="86"/>
      <c r="Y123" s="86"/>
      <c r="Z123" s="86"/>
      <c r="AA123" s="86"/>
      <c r="AB123" s="86"/>
      <c r="AG123" s="86"/>
      <c r="AH123" s="86"/>
      <c r="AI123" s="86"/>
    </row>
    <row r="124" spans="1:35" s="4" customFormat="1" ht="18.75">
      <c r="A124" s="105"/>
      <c r="B124" s="92"/>
      <c r="C124" s="93" t="s">
        <v>160</v>
      </c>
      <c r="D124" s="94"/>
      <c r="E124" s="95"/>
      <c r="F124" s="95"/>
      <c r="G124" s="95"/>
      <c r="H124" s="95"/>
      <c r="I124" s="95"/>
      <c r="J124" s="95"/>
      <c r="K124" s="95"/>
      <c r="L124" s="96"/>
      <c r="M124" s="97"/>
      <c r="N124" s="97"/>
      <c r="O124" s="97"/>
      <c r="P124" s="97"/>
      <c r="Q124" s="97"/>
      <c r="R124" s="97"/>
      <c r="S124" s="97"/>
      <c r="T124" s="97">
        <f>Exp!E30</f>
        <v>314000</v>
      </c>
      <c r="U124" s="97">
        <f>Exp!E30</f>
        <v>314000</v>
      </c>
      <c r="V124" s="86"/>
      <c r="W124" s="87"/>
      <c r="X124" s="86"/>
      <c r="Y124" s="86"/>
      <c r="Z124" s="86"/>
      <c r="AA124" s="86"/>
      <c r="AB124" s="86"/>
      <c r="AG124" s="86"/>
      <c r="AH124" s="86"/>
      <c r="AI124" s="86"/>
    </row>
    <row r="125" spans="1:35" s="4" customFormat="1" ht="18.75">
      <c r="A125" s="105"/>
      <c r="B125" s="92"/>
      <c r="C125" s="93" t="s">
        <v>35</v>
      </c>
      <c r="D125" s="94"/>
      <c r="E125" s="95"/>
      <c r="F125" s="95"/>
      <c r="G125" s="95"/>
      <c r="H125" s="95"/>
      <c r="I125" s="95"/>
      <c r="J125" s="95"/>
      <c r="K125" s="95"/>
      <c r="L125" s="96"/>
      <c r="M125" s="97"/>
      <c r="N125" s="97"/>
      <c r="O125" s="97"/>
      <c r="P125" s="97"/>
      <c r="Q125" s="97"/>
      <c r="R125" s="97"/>
      <c r="S125" s="97"/>
      <c r="T125" s="97">
        <f>Exp!K6</f>
        <v>0</v>
      </c>
      <c r="U125" s="97">
        <f>Exp!J6</f>
        <v>0</v>
      </c>
      <c r="V125" s="86"/>
      <c r="W125" s="87"/>
      <c r="X125" s="86"/>
      <c r="Y125" s="86"/>
      <c r="Z125" s="86"/>
      <c r="AA125" s="86"/>
      <c r="AB125" s="86"/>
      <c r="AG125" s="86"/>
      <c r="AH125" s="86"/>
      <c r="AI125" s="86"/>
    </row>
    <row r="126" spans="1:35" s="4" customFormat="1" ht="18.75">
      <c r="A126" s="105"/>
      <c r="B126" s="92"/>
      <c r="C126" s="93" t="s">
        <v>36</v>
      </c>
      <c r="D126" s="94"/>
      <c r="E126" s="95"/>
      <c r="F126" s="95"/>
      <c r="G126" s="95"/>
      <c r="H126" s="95"/>
      <c r="I126" s="95"/>
      <c r="J126" s="95"/>
      <c r="K126" s="95"/>
      <c r="L126" s="96"/>
      <c r="M126" s="97"/>
      <c r="N126" s="97"/>
      <c r="O126" s="97"/>
      <c r="P126" s="97"/>
      <c r="Q126" s="97"/>
      <c r="R126" s="97"/>
      <c r="S126" s="97"/>
      <c r="T126" s="97">
        <f>Exp!K7</f>
        <v>0</v>
      </c>
      <c r="U126" s="97">
        <f>Exp!J7</f>
        <v>0</v>
      </c>
      <c r="V126" s="86"/>
      <c r="W126" s="87"/>
      <c r="X126" s="86"/>
      <c r="Y126" s="86"/>
      <c r="Z126" s="86"/>
      <c r="AA126" s="86"/>
      <c r="AB126" s="86"/>
      <c r="AG126" s="86"/>
      <c r="AH126" s="86"/>
      <c r="AI126" s="86"/>
    </row>
    <row r="127" spans="1:35" s="4" customFormat="1" ht="18.75">
      <c r="A127" s="105"/>
      <c r="B127" s="75"/>
      <c r="C127" s="91" t="s">
        <v>120</v>
      </c>
      <c r="D127" s="76"/>
      <c r="E127" s="77"/>
      <c r="F127" s="77"/>
      <c r="G127" s="77"/>
      <c r="H127" s="77"/>
      <c r="I127" s="77"/>
      <c r="J127" s="77"/>
      <c r="K127" s="77"/>
      <c r="L127" s="30"/>
      <c r="M127" s="78"/>
      <c r="N127" s="78"/>
      <c r="O127" s="78"/>
      <c r="P127" s="78"/>
      <c r="Q127" s="78"/>
      <c r="R127" s="78"/>
      <c r="S127" s="78"/>
      <c r="T127" s="78">
        <f>SUM(T122:T126)</f>
        <v>3113864</v>
      </c>
      <c r="U127" s="78">
        <f>SUM(U122:U126)</f>
        <v>3753207</v>
      </c>
      <c r="V127" s="86"/>
      <c r="W127" s="87"/>
      <c r="X127" s="86"/>
      <c r="Y127" s="86"/>
      <c r="Z127" s="86"/>
      <c r="AA127" s="86"/>
      <c r="AB127" s="86"/>
      <c r="AG127" s="86"/>
      <c r="AH127" s="86"/>
      <c r="AI127" s="86"/>
    </row>
    <row r="128" spans="1:35" s="4" customFormat="1" ht="18.75">
      <c r="A128" s="86"/>
      <c r="B128" s="87"/>
      <c r="C128" s="6"/>
      <c r="D128" s="88"/>
      <c r="E128" s="89"/>
      <c r="F128" s="89"/>
      <c r="G128" s="89"/>
      <c r="H128" s="89"/>
      <c r="I128" s="89"/>
      <c r="J128" s="89"/>
      <c r="K128" s="89"/>
      <c r="L128" s="86"/>
      <c r="M128" s="90"/>
      <c r="N128" s="90"/>
      <c r="O128" s="90"/>
      <c r="P128" s="90"/>
      <c r="Q128" s="90"/>
      <c r="R128" s="90"/>
      <c r="S128" s="90"/>
      <c r="T128" s="90"/>
      <c r="U128" s="90"/>
      <c r="V128" s="86"/>
      <c r="W128" s="87"/>
      <c r="X128" s="86"/>
      <c r="Y128" s="86"/>
      <c r="Z128" s="86"/>
      <c r="AA128" s="86"/>
      <c r="AB128" s="86"/>
      <c r="AG128" s="86"/>
      <c r="AH128" s="86"/>
      <c r="AI128" s="86"/>
    </row>
    <row r="129" spans="1:35" s="4" customFormat="1" ht="18.75">
      <c r="A129" s="86"/>
      <c r="B129" s="87"/>
      <c r="C129" s="6"/>
      <c r="D129" s="88"/>
      <c r="E129" s="89"/>
      <c r="F129" s="89"/>
      <c r="G129" s="89"/>
      <c r="H129" s="89"/>
      <c r="I129" s="89"/>
      <c r="J129" s="89"/>
      <c r="K129" s="89"/>
      <c r="L129" s="86"/>
      <c r="M129" s="90"/>
      <c r="N129" s="90"/>
      <c r="O129" s="90"/>
      <c r="P129" s="90"/>
      <c r="Q129" s="90"/>
      <c r="R129" s="90"/>
      <c r="S129" s="90"/>
      <c r="T129" s="90"/>
      <c r="U129" s="90"/>
      <c r="V129" s="86"/>
      <c r="W129" s="87"/>
      <c r="X129" s="86"/>
      <c r="Y129" s="86"/>
      <c r="Z129" s="86"/>
      <c r="AA129" s="86"/>
      <c r="AB129" s="86"/>
      <c r="AG129" s="86"/>
      <c r="AH129" s="86"/>
      <c r="AI129" s="86"/>
    </row>
    <row r="130" spans="1:35" s="4" customFormat="1" ht="18.75">
      <c r="A130" s="86"/>
      <c r="B130" s="87"/>
      <c r="C130" s="6"/>
      <c r="D130" s="88"/>
      <c r="E130" s="89"/>
      <c r="F130" s="89"/>
      <c r="G130" s="89"/>
      <c r="H130" s="89"/>
      <c r="I130" s="89"/>
      <c r="J130" s="89"/>
      <c r="K130" s="89"/>
      <c r="L130" s="86"/>
      <c r="M130" s="90"/>
      <c r="N130" s="90"/>
      <c r="O130" s="90"/>
      <c r="P130" s="90"/>
      <c r="Q130" s="90"/>
      <c r="R130" s="90"/>
      <c r="S130" s="90"/>
      <c r="T130" s="90"/>
      <c r="U130" s="90"/>
      <c r="V130" s="86"/>
      <c r="W130" s="87"/>
      <c r="X130" s="86"/>
      <c r="Y130" s="86"/>
      <c r="Z130" s="86"/>
      <c r="AA130" s="86"/>
      <c r="AB130" s="86"/>
      <c r="AG130" s="86"/>
      <c r="AH130" s="86"/>
      <c r="AI130" s="86"/>
    </row>
    <row r="131" spans="1:35" s="4" customFormat="1" ht="18.75">
      <c r="A131" s="86"/>
      <c r="B131" s="87"/>
      <c r="C131" s="6"/>
      <c r="D131" s="88"/>
      <c r="E131" s="89"/>
      <c r="F131" s="89"/>
      <c r="G131" s="89"/>
      <c r="H131" s="89"/>
      <c r="I131" s="89"/>
      <c r="J131" s="89"/>
      <c r="K131" s="89"/>
      <c r="L131" s="86"/>
      <c r="M131" s="90"/>
      <c r="N131" s="90"/>
      <c r="O131" s="90"/>
      <c r="P131" s="90"/>
      <c r="Q131" s="90"/>
      <c r="R131" s="90"/>
      <c r="S131" s="90"/>
      <c r="T131" s="90"/>
      <c r="U131" s="90"/>
      <c r="V131" s="86"/>
      <c r="W131" s="87"/>
      <c r="X131" s="86"/>
      <c r="Y131" s="86"/>
      <c r="Z131" s="86"/>
      <c r="AA131" s="86"/>
      <c r="AB131" s="86"/>
      <c r="AG131" s="86"/>
      <c r="AH131" s="86"/>
      <c r="AI131" s="86"/>
    </row>
    <row r="132" spans="1:35" s="4" customFormat="1" ht="18.75">
      <c r="A132" s="86"/>
      <c r="B132" s="87"/>
      <c r="C132" s="6"/>
      <c r="D132" s="88"/>
      <c r="E132" s="89"/>
      <c r="F132" s="89"/>
      <c r="G132" s="89"/>
      <c r="H132" s="89"/>
      <c r="I132" s="89"/>
      <c r="J132" s="89"/>
      <c r="K132" s="89"/>
      <c r="L132" s="86"/>
      <c r="M132" s="90"/>
      <c r="N132" s="90"/>
      <c r="O132" s="90"/>
      <c r="P132" s="90"/>
      <c r="Q132" s="90"/>
      <c r="R132" s="90"/>
      <c r="S132" s="90"/>
      <c r="T132" s="90"/>
      <c r="U132" s="90"/>
      <c r="V132" s="86"/>
      <c r="W132" s="87"/>
      <c r="X132" s="86"/>
      <c r="Y132" s="86"/>
      <c r="Z132" s="86"/>
      <c r="AA132" s="86"/>
      <c r="AB132" s="86"/>
      <c r="AG132" s="86"/>
      <c r="AH132" s="86"/>
      <c r="AI132" s="86"/>
    </row>
    <row r="133" spans="1:35" s="4" customFormat="1" ht="18.75">
      <c r="A133" s="86"/>
      <c r="B133" s="87"/>
      <c r="C133" s="6"/>
      <c r="D133" s="88"/>
      <c r="E133" s="89"/>
      <c r="F133" s="89"/>
      <c r="G133" s="89"/>
      <c r="H133" s="89"/>
      <c r="I133" s="89"/>
      <c r="J133" s="89"/>
      <c r="K133" s="89"/>
      <c r="L133" s="86"/>
      <c r="M133" s="90"/>
      <c r="N133" s="90"/>
      <c r="O133" s="90"/>
      <c r="P133" s="90"/>
      <c r="Q133" s="90"/>
      <c r="R133" s="90"/>
      <c r="S133" s="90"/>
      <c r="T133" s="90"/>
      <c r="U133" s="90"/>
      <c r="V133" s="86"/>
      <c r="W133" s="87"/>
      <c r="X133" s="86"/>
      <c r="Y133" s="86"/>
      <c r="Z133" s="86"/>
      <c r="AA133" s="86"/>
      <c r="AB133" s="86"/>
      <c r="AG133" s="86"/>
      <c r="AH133" s="86"/>
      <c r="AI133" s="86"/>
    </row>
    <row r="134" spans="1:35" ht="37.5">
      <c r="C134" s="131" t="s">
        <v>193</v>
      </c>
      <c r="F134" s="36" t="s">
        <v>208</v>
      </c>
      <c r="G134" s="130">
        <v>15562</v>
      </c>
      <c r="R134" s="36"/>
      <c r="S134" s="4"/>
      <c r="AG134" s="29">
        <f>SUM(AG5:AG103)</f>
        <v>0</v>
      </c>
      <c r="AH134" s="29">
        <f>SUM(AH5:AH103)</f>
        <v>0</v>
      </c>
      <c r="AI134" s="29">
        <f>SUM(AI5:AI103)</f>
        <v>34971</v>
      </c>
    </row>
    <row r="146" spans="19:34">
      <c r="S146">
        <f>74000/25210</f>
        <v>2.9353431178103926</v>
      </c>
    </row>
    <row r="148" spans="19:34">
      <c r="S148">
        <f>16290-(ROUND(16290*2.935%,-1))</f>
        <v>15810</v>
      </c>
    </row>
    <row r="158" spans="19:34">
      <c r="AA158" s="4">
        <v>12500</v>
      </c>
      <c r="AB158" s="4">
        <f>ROUND(AA158*51%,0)</f>
        <v>6375</v>
      </c>
      <c r="AF158" s="4">
        <f>SUM(AA158:AE158)</f>
        <v>18875</v>
      </c>
      <c r="AG158" s="4">
        <f>ROUND(AF158*10%,0)</f>
        <v>1888</v>
      </c>
      <c r="AH158" s="4">
        <f>AG158*100/AA158</f>
        <v>15.103999999999999</v>
      </c>
    </row>
    <row r="160" spans="19:34">
      <c r="AA160" s="4">
        <v>11170</v>
      </c>
      <c r="AB160" s="4">
        <f>ROUND(AA160*51%,0)</f>
        <v>5697</v>
      </c>
      <c r="AF160" s="4">
        <f>SUM(AA160:AE160)</f>
        <v>16867</v>
      </c>
      <c r="AG160" s="4">
        <f>ROUND(AF160*10%,0)</f>
        <v>1687</v>
      </c>
      <c r="AH160" s="4">
        <f>AG160*100/AA160</f>
        <v>15.102954341987466</v>
      </c>
    </row>
  </sheetData>
  <protectedRanges>
    <protectedRange sqref="C134 G134 T105:U127" name="Range5"/>
    <protectedRange sqref="F5:K103" name="Range1"/>
    <protectedRange sqref="M5:P5 M7:P33 M35:P35 M38:P59 M61:P61 M63:P67 M69:P69 M71:P73 M75:P75 M77:P77 M79:P80 M82:P83 M85:P86 M88:P90 M92:P103" name="Range2"/>
    <protectedRange sqref="C5 C7:C33 C35 C38:C59 C61 C63:C67 C69 C71:C73 C75 C77 C79:C80 C82:C83 C85:C86 C88:C90 C92:C103" name="Range3"/>
    <protectedRange sqref="I30 D75" name="Range4"/>
  </protectedRanges>
  <mergeCells count="4">
    <mergeCell ref="AR4:AT4"/>
    <mergeCell ref="AC4:AE4"/>
    <mergeCell ref="D1:D2"/>
    <mergeCell ref="N1:P2"/>
  </mergeCells>
  <phoneticPr fontId="1" type="noConversion"/>
  <pageMargins left="0.75" right="0.75" top="1" bottom="1" header="0.5" footer="0.5"/>
  <headerFooter alignWithMargins="0"/>
  <ignoredErrors>
    <ignoredError sqref="P6:P24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K52"/>
  <sheetViews>
    <sheetView tabSelected="1" topLeftCell="A3" workbookViewId="0">
      <selection activeCell="E13" sqref="E13"/>
    </sheetView>
  </sheetViews>
  <sheetFormatPr defaultColWidth="8.85546875" defaultRowHeight="12.75"/>
  <cols>
    <col min="2" max="2" width="24.7109375" customWidth="1"/>
    <col min="3" max="3" width="9.140625" customWidth="1"/>
    <col min="4" max="4" width="9.42578125" customWidth="1"/>
    <col min="5" max="5" width="8.85546875" customWidth="1"/>
    <col min="6" max="6" width="11.28515625" customWidth="1"/>
    <col min="7" max="7" width="11.7109375" customWidth="1"/>
    <col min="8" max="8" width="11.140625" customWidth="1"/>
    <col min="9" max="9" width="8.7109375" customWidth="1"/>
    <col min="10" max="10" width="10.42578125" customWidth="1"/>
    <col min="11" max="11" width="11.28515625" customWidth="1"/>
  </cols>
  <sheetData>
    <row r="1" spans="1:11" ht="30">
      <c r="A1" s="19" t="s">
        <v>110</v>
      </c>
    </row>
    <row r="2" spans="1:11" ht="23.25" customHeight="1">
      <c r="A2" s="171" t="s">
        <v>48</v>
      </c>
      <c r="B2" s="171" t="s">
        <v>49</v>
      </c>
      <c r="C2" s="173" t="s">
        <v>50</v>
      </c>
      <c r="D2" s="174"/>
      <c r="E2" s="175"/>
      <c r="F2" s="170" t="s">
        <v>205</v>
      </c>
      <c r="G2" s="176" t="s">
        <v>50</v>
      </c>
      <c r="H2" s="177"/>
      <c r="I2" s="178" t="s">
        <v>59</v>
      </c>
      <c r="J2" s="170" t="s">
        <v>202</v>
      </c>
      <c r="K2" s="170" t="s">
        <v>203</v>
      </c>
    </row>
    <row r="3" spans="1:11" ht="62.25" customHeight="1">
      <c r="A3" s="172"/>
      <c r="B3" s="172"/>
      <c r="C3" s="125" t="s">
        <v>14</v>
      </c>
      <c r="D3" s="125" t="s">
        <v>68</v>
      </c>
      <c r="E3" s="125" t="s">
        <v>81</v>
      </c>
      <c r="F3" s="170"/>
      <c r="G3" s="125" t="s">
        <v>200</v>
      </c>
      <c r="H3" s="125" t="s">
        <v>201</v>
      </c>
      <c r="I3" s="179"/>
      <c r="J3" s="170"/>
      <c r="K3" s="170"/>
    </row>
    <row r="4" spans="1:11" ht="23.2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18.75">
      <c r="A5" s="8">
        <v>1</v>
      </c>
      <c r="B5" s="21" t="s">
        <v>62</v>
      </c>
      <c r="C5" s="67"/>
      <c r="D5" s="67"/>
      <c r="E5" s="67"/>
      <c r="F5" s="67"/>
      <c r="G5" s="67"/>
      <c r="H5" s="67"/>
      <c r="I5" s="67">
        <f>SUM(G5:H5)</f>
        <v>0</v>
      </c>
      <c r="J5" s="67"/>
      <c r="K5" s="67"/>
    </row>
    <row r="6" spans="1:11" ht="18.75">
      <c r="A6" s="8">
        <v>2</v>
      </c>
      <c r="B6" s="21" t="s">
        <v>35</v>
      </c>
      <c r="C6" s="67"/>
      <c r="D6" s="67"/>
      <c r="E6" s="67"/>
      <c r="F6" s="67"/>
      <c r="G6" s="67"/>
      <c r="H6" s="67"/>
      <c r="I6" s="67">
        <f>SUM(G6:H6)</f>
        <v>0</v>
      </c>
      <c r="J6" s="67"/>
      <c r="K6" s="67"/>
    </row>
    <row r="7" spans="1:11" ht="18.75">
      <c r="A7" s="8">
        <v>3</v>
      </c>
      <c r="B7" s="21" t="s">
        <v>36</v>
      </c>
      <c r="C7" s="67"/>
      <c r="D7" s="67"/>
      <c r="E7" s="67"/>
      <c r="F7" s="67"/>
      <c r="G7" s="67"/>
      <c r="H7" s="67"/>
      <c r="I7" s="67">
        <f>SUM(G7:H7)</f>
        <v>0</v>
      </c>
      <c r="J7" s="67"/>
      <c r="K7" s="67"/>
    </row>
    <row r="8" spans="1:11" ht="18.75">
      <c r="A8" s="8">
        <v>4</v>
      </c>
      <c r="B8" s="111" t="s">
        <v>89</v>
      </c>
      <c r="C8" s="67"/>
      <c r="D8" s="67"/>
      <c r="E8" s="67"/>
      <c r="F8" s="67"/>
      <c r="G8" s="67"/>
      <c r="H8" s="67"/>
      <c r="I8" s="67">
        <f>SUM(G8:H8)</f>
        <v>0</v>
      </c>
      <c r="J8" s="67"/>
      <c r="K8" s="67"/>
    </row>
    <row r="9" spans="1:11" ht="20.25">
      <c r="A9" s="8">
        <v>5</v>
      </c>
      <c r="B9" s="112" t="s">
        <v>112</v>
      </c>
      <c r="C9" s="114"/>
      <c r="D9" s="115" t="s">
        <v>141</v>
      </c>
      <c r="E9" s="114"/>
      <c r="F9" s="114"/>
      <c r="G9" s="114"/>
      <c r="H9" s="114"/>
      <c r="I9" s="67"/>
      <c r="J9" s="114"/>
      <c r="K9" s="67"/>
    </row>
    <row r="10" spans="1:11" ht="18" customHeight="1">
      <c r="A10" s="8"/>
      <c r="B10" s="23" t="s">
        <v>95</v>
      </c>
      <c r="C10" s="113"/>
      <c r="D10" s="113"/>
      <c r="E10" s="113"/>
      <c r="F10" s="113"/>
      <c r="G10" s="113"/>
      <c r="H10" s="113"/>
      <c r="I10" s="67">
        <f t="shared" ref="I10:I21" si="0">SUM(G10:H10)</f>
        <v>0</v>
      </c>
      <c r="J10" s="113"/>
      <c r="K10" s="113"/>
    </row>
    <row r="11" spans="1:11" ht="18" customHeight="1">
      <c r="A11" s="8"/>
      <c r="B11" s="23" t="s">
        <v>96</v>
      </c>
      <c r="C11" s="113"/>
      <c r="D11" s="113"/>
      <c r="E11" s="113"/>
      <c r="F11" s="113"/>
      <c r="G11" s="113"/>
      <c r="H11" s="113"/>
      <c r="I11" s="67">
        <f t="shared" si="0"/>
        <v>0</v>
      </c>
      <c r="J11" s="113"/>
      <c r="K11" s="113"/>
    </row>
    <row r="12" spans="1:11" ht="18" customHeight="1">
      <c r="A12" s="8"/>
      <c r="B12" s="23" t="s">
        <v>97</v>
      </c>
      <c r="C12" s="113"/>
      <c r="D12" s="113"/>
      <c r="E12" s="113"/>
      <c r="F12" s="113"/>
      <c r="G12" s="113"/>
      <c r="H12" s="113"/>
      <c r="I12" s="67">
        <f t="shared" si="0"/>
        <v>0</v>
      </c>
      <c r="J12" s="113"/>
      <c r="K12" s="113"/>
    </row>
    <row r="13" spans="1:11" ht="18" customHeight="1">
      <c r="A13" s="8"/>
      <c r="B13" s="23" t="s">
        <v>98</v>
      </c>
      <c r="C13" s="113"/>
      <c r="D13" s="113"/>
      <c r="E13" s="113"/>
      <c r="F13" s="113"/>
      <c r="G13" s="113"/>
      <c r="H13" s="113"/>
      <c r="I13" s="67">
        <f t="shared" si="0"/>
        <v>0</v>
      </c>
      <c r="J13" s="113"/>
      <c r="K13" s="113"/>
    </row>
    <row r="14" spans="1:11" ht="18" customHeight="1">
      <c r="A14" s="8"/>
      <c r="B14" s="23" t="s">
        <v>99</v>
      </c>
      <c r="C14" s="113"/>
      <c r="D14" s="113"/>
      <c r="E14" s="113"/>
      <c r="F14" s="113"/>
      <c r="G14" s="113"/>
      <c r="H14" s="113"/>
      <c r="I14" s="67">
        <f t="shared" si="0"/>
        <v>0</v>
      </c>
      <c r="J14" s="113"/>
      <c r="K14" s="113"/>
    </row>
    <row r="15" spans="1:11" ht="18" customHeight="1">
      <c r="A15" s="8"/>
      <c r="B15" s="23" t="s">
        <v>100</v>
      </c>
      <c r="C15" s="113"/>
      <c r="D15" s="113"/>
      <c r="E15" s="113"/>
      <c r="F15" s="113"/>
      <c r="G15" s="113"/>
      <c r="H15" s="113"/>
      <c r="I15" s="67">
        <f t="shared" si="0"/>
        <v>0</v>
      </c>
      <c r="J15" s="113"/>
      <c r="K15" s="113"/>
    </row>
    <row r="16" spans="1:11" ht="18.75">
      <c r="A16" s="8">
        <v>6</v>
      </c>
      <c r="B16" s="24" t="s">
        <v>44</v>
      </c>
      <c r="C16" s="67"/>
      <c r="D16" s="67"/>
      <c r="E16" s="67"/>
      <c r="F16" s="67"/>
      <c r="G16" s="67"/>
      <c r="H16" s="67"/>
      <c r="I16" s="67">
        <f t="shared" si="0"/>
        <v>0</v>
      </c>
      <c r="J16" s="67"/>
      <c r="K16" s="67"/>
    </row>
    <row r="17" spans="1:11" ht="18.75">
      <c r="A17" s="8">
        <v>7</v>
      </c>
      <c r="B17" s="22" t="s">
        <v>111</v>
      </c>
      <c r="C17" s="110"/>
      <c r="D17" s="110"/>
      <c r="E17" s="110"/>
      <c r="F17" s="110"/>
      <c r="G17" s="110"/>
      <c r="H17" s="110"/>
      <c r="I17" s="67">
        <f t="shared" si="0"/>
        <v>0</v>
      </c>
      <c r="J17" s="110"/>
      <c r="K17" s="110"/>
    </row>
    <row r="18" spans="1:11" ht="18.75">
      <c r="A18" s="8">
        <v>8</v>
      </c>
      <c r="B18" s="21" t="s">
        <v>39</v>
      </c>
      <c r="C18" s="67"/>
      <c r="D18" s="67"/>
      <c r="E18" s="67"/>
      <c r="F18" s="67"/>
      <c r="G18" s="67"/>
      <c r="H18" s="67"/>
      <c r="I18" s="67">
        <f t="shared" si="0"/>
        <v>0</v>
      </c>
      <c r="J18" s="67"/>
      <c r="K18" s="67"/>
    </row>
    <row r="19" spans="1:11" ht="18.75">
      <c r="A19" s="8">
        <v>9</v>
      </c>
      <c r="B19" s="21" t="s">
        <v>40</v>
      </c>
      <c r="C19" s="67"/>
      <c r="D19" s="67"/>
      <c r="E19" s="67"/>
      <c r="F19" s="67"/>
      <c r="G19" s="67"/>
      <c r="H19" s="67"/>
      <c r="I19" s="67">
        <f t="shared" si="0"/>
        <v>0</v>
      </c>
      <c r="J19" s="67"/>
      <c r="K19" s="67"/>
    </row>
    <row r="20" spans="1:11" ht="18.75">
      <c r="A20" s="8">
        <v>10</v>
      </c>
      <c r="B20" s="21" t="s">
        <v>41</v>
      </c>
      <c r="C20" s="67"/>
      <c r="D20" s="67"/>
      <c r="E20" s="67"/>
      <c r="F20" s="67"/>
      <c r="G20" s="67"/>
      <c r="H20" s="67"/>
      <c r="I20" s="67">
        <f t="shared" si="0"/>
        <v>0</v>
      </c>
      <c r="J20" s="67">
        <f>E51+E52</f>
        <v>5250</v>
      </c>
      <c r="K20" s="67">
        <f>J20</f>
        <v>5250</v>
      </c>
    </row>
    <row r="21" spans="1:11" ht="18.75">
      <c r="A21" s="8">
        <v>11</v>
      </c>
      <c r="B21" s="21" t="s">
        <v>42</v>
      </c>
      <c r="C21" s="67"/>
      <c r="D21" s="67"/>
      <c r="E21" s="67"/>
      <c r="F21" s="67"/>
      <c r="G21" s="67"/>
      <c r="H21" s="67"/>
      <c r="I21" s="67">
        <f t="shared" si="0"/>
        <v>0</v>
      </c>
      <c r="J21" s="67"/>
      <c r="K21" s="67"/>
    </row>
    <row r="24" spans="1:11" ht="14.25">
      <c r="B24" s="117" t="s">
        <v>121</v>
      </c>
      <c r="C24" s="117" t="s">
        <v>122</v>
      </c>
      <c r="D24" s="117" t="s">
        <v>123</v>
      </c>
      <c r="E24" s="117" t="s">
        <v>169</v>
      </c>
      <c r="F24" s="117"/>
      <c r="G24" s="117" t="s">
        <v>206</v>
      </c>
      <c r="H24" s="117"/>
      <c r="I24" s="117"/>
    </row>
    <row r="25" spans="1:11" ht="14.25">
      <c r="B25" s="117" t="s">
        <v>129</v>
      </c>
      <c r="C25" s="117"/>
      <c r="D25" s="117"/>
      <c r="E25" s="118">
        <f>IF(G25&gt;0,G25,'Data Entry'!AI134)</f>
        <v>22650</v>
      </c>
      <c r="F25" s="117"/>
      <c r="G25" s="117">
        <v>22650</v>
      </c>
      <c r="H25" s="117"/>
      <c r="I25" s="117"/>
    </row>
    <row r="26" spans="1:11" ht="15">
      <c r="B26" s="39" t="s">
        <v>140</v>
      </c>
      <c r="C26" s="117"/>
      <c r="D26" s="117"/>
      <c r="E26" s="118"/>
      <c r="F26" s="117"/>
      <c r="G26" s="117"/>
      <c r="H26" s="117"/>
      <c r="I26" s="117"/>
    </row>
    <row r="27" spans="1:11" ht="14.25">
      <c r="B27" s="117" t="s">
        <v>124</v>
      </c>
      <c r="C27" s="117">
        <v>1</v>
      </c>
      <c r="D27" s="117">
        <v>4200</v>
      </c>
      <c r="E27" s="118">
        <f>C27*D27*10</f>
        <v>42000</v>
      </c>
      <c r="F27" s="117"/>
      <c r="G27" s="117"/>
      <c r="H27" s="117"/>
      <c r="I27" s="117"/>
    </row>
    <row r="28" spans="1:11" ht="14.25">
      <c r="B28" s="117" t="s">
        <v>125</v>
      </c>
      <c r="C28" s="117">
        <v>2</v>
      </c>
      <c r="D28" s="117">
        <v>4600</v>
      </c>
      <c r="E28" s="118">
        <f>C28*D28*10</f>
        <v>92000</v>
      </c>
      <c r="F28" s="117"/>
      <c r="G28" s="117"/>
      <c r="H28" s="117"/>
      <c r="I28" s="117"/>
    </row>
    <row r="29" spans="1:11" ht="14.25">
      <c r="B29" s="117" t="s">
        <v>126</v>
      </c>
      <c r="C29" s="117">
        <v>3</v>
      </c>
      <c r="D29" s="117">
        <v>6000</v>
      </c>
      <c r="E29" s="118">
        <f>C29*D29*10</f>
        <v>180000</v>
      </c>
      <c r="F29" s="117"/>
      <c r="G29" s="117"/>
      <c r="H29" s="117"/>
      <c r="I29" s="117"/>
    </row>
    <row r="30" spans="1:11" ht="14.25">
      <c r="B30" s="117" t="s">
        <v>127</v>
      </c>
      <c r="C30" s="117"/>
      <c r="D30" s="117"/>
      <c r="E30" s="118">
        <f>SUM(E27:E29)</f>
        <v>314000</v>
      </c>
      <c r="F30" s="117"/>
      <c r="G30" s="117"/>
      <c r="H30" s="117"/>
      <c r="I30" s="117"/>
    </row>
    <row r="31" spans="1:11" ht="14.25">
      <c r="B31" s="117"/>
      <c r="C31" s="117"/>
      <c r="D31" s="117"/>
      <c r="E31" s="118"/>
      <c r="F31" s="117"/>
      <c r="G31" s="117"/>
      <c r="H31" s="117"/>
      <c r="I31" s="117"/>
    </row>
    <row r="32" spans="1:11" ht="15">
      <c r="B32" s="39" t="s">
        <v>128</v>
      </c>
      <c r="C32" s="117">
        <f>H32</f>
        <v>7</v>
      </c>
      <c r="D32" s="117">
        <v>3387</v>
      </c>
      <c r="E32" s="118">
        <f>C32*D32</f>
        <v>23709</v>
      </c>
      <c r="F32" s="117"/>
      <c r="G32" s="118">
        <v>55</v>
      </c>
      <c r="H32" s="118">
        <f>SUM('Data Entry'!E38:E103)</f>
        <v>7</v>
      </c>
      <c r="I32" s="117"/>
    </row>
    <row r="33" spans="2:9" ht="14.25">
      <c r="B33" s="117" t="s">
        <v>131</v>
      </c>
      <c r="C33" s="117"/>
      <c r="D33" s="117"/>
      <c r="E33" s="117"/>
      <c r="F33" s="117"/>
      <c r="G33" s="117"/>
      <c r="H33" s="117"/>
      <c r="I33" s="117"/>
    </row>
    <row r="34" spans="2:9" ht="14.25">
      <c r="B34" s="117" t="s">
        <v>132</v>
      </c>
      <c r="C34" s="117">
        <v>1</v>
      </c>
      <c r="D34" s="117"/>
      <c r="E34" s="117">
        <f>C34*D34</f>
        <v>0</v>
      </c>
      <c r="F34" s="117"/>
      <c r="G34" s="117"/>
      <c r="H34" s="117"/>
      <c r="I34" s="117"/>
    </row>
    <row r="35" spans="2:9" ht="14.25">
      <c r="B35" s="117" t="s">
        <v>133</v>
      </c>
      <c r="C35" s="117">
        <v>2</v>
      </c>
      <c r="D35" s="117"/>
      <c r="E35" s="117">
        <f>C35*D35</f>
        <v>0</v>
      </c>
      <c r="F35" s="117"/>
      <c r="G35" s="117"/>
      <c r="H35" s="117"/>
      <c r="I35" s="117"/>
    </row>
    <row r="36" spans="2:9" ht="14.25">
      <c r="B36" s="117" t="s">
        <v>134</v>
      </c>
      <c r="C36" s="117">
        <v>3</v>
      </c>
      <c r="D36" s="117"/>
      <c r="E36" s="117">
        <f>C36*D36</f>
        <v>0</v>
      </c>
      <c r="F36" s="117"/>
      <c r="G36" s="117"/>
      <c r="H36" s="117"/>
      <c r="I36" s="117"/>
    </row>
    <row r="37" spans="2:9" ht="14.25">
      <c r="B37" s="117" t="s">
        <v>135</v>
      </c>
      <c r="C37" s="117">
        <v>4</v>
      </c>
      <c r="D37" s="117"/>
      <c r="E37" s="117">
        <f>C37*D37</f>
        <v>0</v>
      </c>
      <c r="F37" s="117"/>
      <c r="G37" s="117"/>
      <c r="H37" s="117"/>
      <c r="I37" s="117"/>
    </row>
    <row r="38" spans="2:9" ht="14.25">
      <c r="B38" s="117" t="s">
        <v>136</v>
      </c>
      <c r="C38" s="117">
        <v>5</v>
      </c>
      <c r="D38" s="117"/>
      <c r="E38" s="117">
        <f>C38*D38</f>
        <v>0</v>
      </c>
      <c r="F38" s="117"/>
      <c r="G38" s="117"/>
      <c r="H38" s="117"/>
      <c r="I38" s="117"/>
    </row>
    <row r="39" spans="2:9" ht="15">
      <c r="B39" s="39" t="s">
        <v>137</v>
      </c>
      <c r="C39" s="39"/>
      <c r="D39" s="39"/>
      <c r="E39" s="39">
        <f>SUM(E34:E38)</f>
        <v>0</v>
      </c>
      <c r="F39" s="117"/>
      <c r="G39" s="117"/>
      <c r="H39" s="117"/>
      <c r="I39" s="117"/>
    </row>
    <row r="40" spans="2:9" ht="15">
      <c r="B40" s="117"/>
      <c r="C40" s="117"/>
      <c r="D40" s="117"/>
      <c r="E40" s="117"/>
      <c r="F40" s="117"/>
      <c r="G40" s="126" t="s">
        <v>77</v>
      </c>
      <c r="H40" s="126" t="s">
        <v>78</v>
      </c>
      <c r="I40" s="126" t="s">
        <v>138</v>
      </c>
    </row>
    <row r="41" spans="2:9" ht="14.25">
      <c r="B41" s="117" t="s">
        <v>161</v>
      </c>
      <c r="C41" s="117">
        <f>D51+D52</f>
        <v>3</v>
      </c>
      <c r="D41" s="117">
        <v>75</v>
      </c>
      <c r="E41" s="117">
        <f>C41*D41*12</f>
        <v>2700</v>
      </c>
      <c r="F41" s="117"/>
      <c r="G41" s="117">
        <f>COUNTIF('P 8'!E5:E103,G40)</f>
        <v>0</v>
      </c>
      <c r="H41" s="117">
        <f>COUNTIF('P 8'!E5:E103,H40)</f>
        <v>0</v>
      </c>
      <c r="I41" s="117">
        <f>COUNTIF('P 8'!E5:E103,I40)</f>
        <v>1</v>
      </c>
    </row>
    <row r="42" spans="2:9" ht="14.25">
      <c r="B42" s="117"/>
      <c r="C42" s="117"/>
      <c r="D42" s="117"/>
      <c r="E42" s="117"/>
      <c r="F42" s="117"/>
      <c r="G42" s="117"/>
      <c r="H42" s="117"/>
      <c r="I42" s="117"/>
    </row>
    <row r="43" spans="2:9" ht="14.25">
      <c r="B43" s="117" t="s">
        <v>162</v>
      </c>
      <c r="C43" s="117">
        <v>1</v>
      </c>
      <c r="D43" s="117">
        <v>75</v>
      </c>
      <c r="E43" s="117">
        <f>D43*C43*12</f>
        <v>900</v>
      </c>
      <c r="F43" s="117"/>
      <c r="G43" s="117"/>
      <c r="H43" s="117"/>
      <c r="I43" s="117"/>
    </row>
    <row r="44" spans="2:9" ht="14.25">
      <c r="B44" s="117"/>
      <c r="C44" s="117"/>
      <c r="D44" s="117"/>
      <c r="E44" s="117"/>
      <c r="F44" s="117"/>
      <c r="G44" s="117"/>
      <c r="H44" s="117"/>
      <c r="I44" s="117"/>
    </row>
    <row r="45" spans="2:9" ht="14.25">
      <c r="B45" s="117" t="s">
        <v>163</v>
      </c>
      <c r="C45" s="117"/>
      <c r="D45" s="117">
        <v>50</v>
      </c>
      <c r="E45" s="117">
        <f>C45*D45*12</f>
        <v>0</v>
      </c>
      <c r="F45" s="117"/>
      <c r="G45" s="117"/>
      <c r="H45" s="117"/>
      <c r="I45" s="117"/>
    </row>
    <row r="46" spans="2:9" ht="14.25">
      <c r="B46" s="117"/>
      <c r="C46" s="117"/>
      <c r="D46" s="117"/>
      <c r="E46" s="117"/>
      <c r="F46" s="117"/>
      <c r="G46" s="117"/>
      <c r="H46" s="117"/>
      <c r="I46" s="117"/>
    </row>
    <row r="47" spans="2:9" ht="14.25">
      <c r="B47" s="117" t="s">
        <v>164</v>
      </c>
      <c r="C47" s="117"/>
      <c r="D47" s="117">
        <v>600</v>
      </c>
      <c r="E47" s="117">
        <f>C47*D47*10</f>
        <v>0</v>
      </c>
      <c r="F47" s="117"/>
      <c r="G47" s="117"/>
      <c r="H47" s="117"/>
      <c r="I47" s="117"/>
    </row>
    <row r="48" spans="2:9" ht="14.25">
      <c r="B48" s="117"/>
      <c r="C48" s="117"/>
      <c r="D48" s="117"/>
      <c r="E48" s="117"/>
      <c r="F48" s="117"/>
      <c r="G48" s="117"/>
      <c r="H48" s="117"/>
      <c r="I48" s="117"/>
    </row>
    <row r="49" spans="2:9" ht="14.25">
      <c r="B49" s="117" t="s">
        <v>165</v>
      </c>
      <c r="C49" s="117"/>
      <c r="D49" s="117"/>
      <c r="E49" s="118">
        <v>3303</v>
      </c>
      <c r="F49" s="117"/>
      <c r="G49" s="117" t="s">
        <v>273</v>
      </c>
      <c r="H49" s="117"/>
      <c r="I49" s="117"/>
    </row>
    <row r="51" spans="2:9">
      <c r="B51" s="36" t="s">
        <v>166</v>
      </c>
      <c r="C51" s="36" t="s">
        <v>167</v>
      </c>
      <c r="D51">
        <v>2</v>
      </c>
      <c r="E51">
        <f>D51*1650</f>
        <v>3300</v>
      </c>
    </row>
    <row r="52" spans="2:9">
      <c r="C52" s="36" t="s">
        <v>168</v>
      </c>
      <c r="D52">
        <v>1</v>
      </c>
      <c r="E52">
        <f>D52*1950</f>
        <v>1950</v>
      </c>
    </row>
  </sheetData>
  <mergeCells count="8">
    <mergeCell ref="J2:J3"/>
    <mergeCell ref="K2:K3"/>
    <mergeCell ref="A2:A3"/>
    <mergeCell ref="B2:B3"/>
    <mergeCell ref="C2:E2"/>
    <mergeCell ref="F2:F3"/>
    <mergeCell ref="G2:H2"/>
    <mergeCell ref="I2:I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X111"/>
  <sheetViews>
    <sheetView workbookViewId="0">
      <selection activeCell="F88" sqref="F88"/>
    </sheetView>
  </sheetViews>
  <sheetFormatPr defaultColWidth="8.85546875" defaultRowHeight="12.75"/>
  <cols>
    <col min="1" max="1" width="3.28515625" customWidth="1"/>
    <col min="2" max="2" width="6.7109375" customWidth="1"/>
    <col min="3" max="3" width="6.42578125" customWidth="1"/>
    <col min="4" max="4" width="21.42578125" customWidth="1"/>
    <col min="5" max="5" width="9.28515625" customWidth="1"/>
    <col min="6" max="6" width="17.42578125" customWidth="1"/>
    <col min="7" max="7" width="13" customWidth="1"/>
    <col min="8" max="8" width="12.140625" customWidth="1"/>
    <col min="9" max="9" width="5.7109375" customWidth="1"/>
    <col min="10" max="10" width="9.42578125" customWidth="1"/>
    <col min="11" max="11" width="10.140625" customWidth="1"/>
    <col min="12" max="12" width="10.7109375" customWidth="1"/>
    <col min="13" max="13" width="6.42578125" customWidth="1"/>
    <col min="14" max="14" width="9.85546875" customWidth="1"/>
    <col min="15" max="15" width="10.140625" bestFit="1" customWidth="1"/>
    <col min="16" max="16" width="5.42578125" bestFit="1" customWidth="1"/>
    <col min="17" max="17" width="7" customWidth="1"/>
    <col min="21" max="22" width="9.140625" hidden="1" customWidth="1"/>
    <col min="23" max="24" width="0" hidden="1" customWidth="1"/>
  </cols>
  <sheetData>
    <row r="1" spans="1:24" ht="20.25">
      <c r="A1" s="10"/>
      <c r="B1" s="10"/>
      <c r="C1" s="10"/>
      <c r="D1" s="36" t="s">
        <v>208</v>
      </c>
      <c r="E1" s="133">
        <f>'Data Entry'!G134</f>
        <v>15562</v>
      </c>
      <c r="F1" s="10"/>
      <c r="G1" s="10"/>
      <c r="H1" s="11"/>
      <c r="I1" s="122" t="s">
        <v>69</v>
      </c>
      <c r="J1" s="122"/>
      <c r="K1" s="11"/>
      <c r="L1" s="16" t="str">
        <f>'Data Entry'!C134</f>
        <v xml:space="preserve">jktdh; ek/;fed fo|ky;] </v>
      </c>
      <c r="M1" s="10"/>
      <c r="N1" s="10"/>
      <c r="O1" s="10"/>
      <c r="P1" s="10"/>
      <c r="Q1" s="10"/>
    </row>
    <row r="2" spans="1:24" ht="48.75" customHeight="1">
      <c r="A2" s="182" t="s">
        <v>11</v>
      </c>
      <c r="B2" s="183"/>
      <c r="C2" s="183"/>
      <c r="D2" s="182" t="s">
        <v>70</v>
      </c>
      <c r="E2" s="182" t="s">
        <v>12</v>
      </c>
      <c r="F2" s="182" t="s">
        <v>116</v>
      </c>
      <c r="G2" s="182" t="s">
        <v>117</v>
      </c>
      <c r="H2" s="180" t="s">
        <v>71</v>
      </c>
      <c r="I2" s="181"/>
      <c r="J2" s="185" t="s">
        <v>197</v>
      </c>
      <c r="K2" s="185" t="s">
        <v>72</v>
      </c>
      <c r="L2" s="185" t="s">
        <v>73</v>
      </c>
      <c r="M2" s="185" t="s">
        <v>74</v>
      </c>
      <c r="N2" s="185" t="s">
        <v>194</v>
      </c>
      <c r="O2" s="185" t="s">
        <v>195</v>
      </c>
      <c r="P2" s="185" t="s">
        <v>93</v>
      </c>
      <c r="Q2" s="185" t="s">
        <v>196</v>
      </c>
    </row>
    <row r="3" spans="1:24" ht="64.5" customHeight="1">
      <c r="A3" s="182"/>
      <c r="B3" s="184"/>
      <c r="C3" s="184"/>
      <c r="D3" s="182"/>
      <c r="E3" s="182"/>
      <c r="F3" s="182"/>
      <c r="G3" s="182"/>
      <c r="H3" s="123" t="s">
        <v>75</v>
      </c>
      <c r="I3" s="123" t="s">
        <v>13</v>
      </c>
      <c r="J3" s="185"/>
      <c r="K3" s="185"/>
      <c r="L3" s="185"/>
      <c r="M3" s="185"/>
      <c r="N3" s="185"/>
      <c r="O3" s="185"/>
      <c r="P3" s="186"/>
      <c r="Q3" s="185"/>
    </row>
    <row r="4" spans="1:24" ht="15.75">
      <c r="A4" s="12">
        <v>1</v>
      </c>
      <c r="B4" s="12"/>
      <c r="C4" s="12"/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3">
        <v>14</v>
      </c>
      <c r="Q4" s="12">
        <v>15</v>
      </c>
    </row>
    <row r="5" spans="1:24" ht="15.75" customHeight="1">
      <c r="A5" s="8">
        <f>IF(E5="","",1)</f>
        <v>1</v>
      </c>
      <c r="B5" s="8"/>
      <c r="C5" s="8"/>
      <c r="D5" s="15" t="str">
        <f>IF(U5="","",(VLOOKUP(U5,'Data Entry'!$B$5:$E$127,'Data Entry'!C$3,FALSE)))</f>
        <v>Jh prqHkqZt tkafxM</v>
      </c>
      <c r="E5" s="15" t="str">
        <f>IF(U5="","",(VLOOKUP(U5,'Data Entry'!$B$5:$E$127,'Data Entry'!D$3,FALSE)))</f>
        <v>iz/kkuk/;kid</v>
      </c>
      <c r="F5" s="14" t="str">
        <f>IF(U5="","",(VLOOKUP(U5,'Data Entry'!$B$5:$H$127,'Data Entry'!F$3,FALSE)))</f>
        <v>RJAJ197606000701</v>
      </c>
      <c r="G5" s="54">
        <f>IF(U5="","",(VLOOKUP(U5,'Data Entry'!$B$5:$H$127,'Data Entry'!G$3,FALSE)))</f>
        <v>189079</v>
      </c>
      <c r="H5" s="54" t="str">
        <f>IF(U5="","",(VLOOKUP(U5,'Data Entry'!$B$5:$P$127,'Data Entry'!L$3,FALSE)))</f>
        <v>9300-34800</v>
      </c>
      <c r="I5" s="54">
        <f>IF(U5="","",(VLOOKUP(U5,'Data Entry'!$B$5:$P$127,'Data Entry'!M$3,FALSE)))</f>
        <v>4800</v>
      </c>
      <c r="J5" s="54">
        <f>IF(U5="","",(VLOOKUP(U5,'Data Entry'!$B$5:$P$127,'Data Entry'!P$3,FALSE)))</f>
        <v>30230</v>
      </c>
      <c r="K5" s="54">
        <f>IF(U5="","",(VLOOKUP(U5,'Data Entry'!$B$5:$S$127,'Data Entry'!S$3,FALSE)))</f>
        <v>362760</v>
      </c>
      <c r="L5" s="8" t="str">
        <f>IF(I5=0,"",IF(F5="","","01/07/2015"))</f>
        <v>01/07/2015</v>
      </c>
      <c r="M5" s="8">
        <f>IF(U5="","",(VLOOKUP(U5,'Data Entry'!$B$5:$S$127,'Data Entry'!R$3,FALSE)))</f>
        <v>7280</v>
      </c>
      <c r="N5" s="8">
        <f>IF(U5="","",(VLOOKUP(U5,'Data Entry'!$B$5:$U$127,'Data Entry'!T$3,FALSE)))</f>
        <v>0</v>
      </c>
      <c r="O5" s="8">
        <f>IF(U5="","",(VLOOKUP(U5,'Data Entry'!$B$5:$U$127,'Data Entry'!U$3,FALSE)))</f>
        <v>352600</v>
      </c>
      <c r="P5" s="8"/>
      <c r="Q5" s="8">
        <f>IF(U5="","",(VLOOKUP(U5,'Data Entry'!$B$5:$U$127,'Data Entry'!N$3,FALSE)))</f>
        <v>27690</v>
      </c>
      <c r="U5">
        <f>IF(MAX('Data Entry'!B$5:B$127)&lt;'P 8'!V5,"",V5)</f>
        <v>1</v>
      </c>
      <c r="V5">
        <v>1</v>
      </c>
      <c r="X5">
        <f>IF(A5="","",1)</f>
        <v>1</v>
      </c>
    </row>
    <row r="6" spans="1:24" ht="15.75" customHeight="1">
      <c r="A6" s="8" t="str">
        <f>IF(E6="","",A5+1)</f>
        <v/>
      </c>
      <c r="B6" s="8">
        <f>E1</f>
        <v>15562</v>
      </c>
      <c r="C6" s="8"/>
      <c r="D6" s="15" t="str">
        <f>IF(U6="","",(VLOOKUP(U6,'Data Entry'!$B$5:$E$127,'Data Entry'!C$3,FALSE)))</f>
        <v>;ksx iz/kkuk/;kid</v>
      </c>
      <c r="E6" s="15" t="str">
        <f>IF(U6="","",IF(VLOOKUP(U6,'Data Entry'!$B$5:$E$127,'Data Entry'!D$3,FALSE)=0,"",(VLOOKUP(U6,'Data Entry'!$B$5:$E$127,'Data Entry'!D$3,FALSE))))</f>
        <v/>
      </c>
      <c r="F6" s="14" t="str">
        <f>IF(U6="","",IF(VLOOKUP(U6,'Data Entry'!$B$5:$H$127,'Data Entry'!F$3,FALSE)=0,"",(VLOOKUP(U6,'Data Entry'!$B$5:$H$127,'Data Entry'!F$3,FALSE))))</f>
        <v/>
      </c>
      <c r="G6" s="54" t="str">
        <f>IF(U6="","",IF(VLOOKUP(U6,'Data Entry'!$B$5:$H$127,'Data Entry'!G$3,FALSE)=0,"",(VLOOKUP(U6,'Data Entry'!$B$5:$H$127,'Data Entry'!G$3,FALSE))))</f>
        <v/>
      </c>
      <c r="H6" s="54" t="str">
        <f>IF(U6="","",IF(VLOOKUP(U6,'Data Entry'!$B$5:$P$127,'Data Entry'!L$3,FALSE)=0,"",(VLOOKUP(U6,'Data Entry'!$B$5:$P$127,'Data Entry'!L$3,FALSE))))</f>
        <v/>
      </c>
      <c r="I6" s="54" t="str">
        <f>IF(U6="","",IF(VLOOKUP(U6,'Data Entry'!$B$5:$P$127,'Data Entry'!M$3,FALSE)=0,"",(VLOOKUP(U6,'Data Entry'!$B$5:$P$127,'Data Entry'!M$3,FALSE))))</f>
        <v/>
      </c>
      <c r="J6" s="54">
        <f>IF(U6="","",IF(VLOOKUP(U6,'Data Entry'!$B$5:$P$127,'Data Entry'!P$3,FALSE)=0,"",(VLOOKUP(U6,'Data Entry'!$B$5:$P$127,'Data Entry'!P$3,FALSE))))</f>
        <v>30230</v>
      </c>
      <c r="K6" s="54">
        <f>IF(U6="","",IF(VLOOKUP(U6,'Data Entry'!$B$5:$S$127,'Data Entry'!S$3,FALSE)=0,"",(VLOOKUP(U6,'Data Entry'!$B$5:$S$127,'Data Entry'!S$3,FALSE))))</f>
        <v>362760</v>
      </c>
      <c r="L6" s="8" t="str">
        <f t="shared" ref="L6" si="0">IF(I6=0,"",IF(F6="","","01/07/2013"))</f>
        <v/>
      </c>
      <c r="M6" s="8">
        <f>IF(U6="","",IF(VLOOKUP(U6,'Data Entry'!$B$5:$S$127,'Data Entry'!R$3,FALSE)=0,"",(VLOOKUP(U6,'Data Entry'!$B$5:$S$127,'Data Entry'!R$3,FALSE))))</f>
        <v>7280</v>
      </c>
      <c r="N6" s="8" t="str">
        <f>IF(U6="","",IF(VLOOKUP(U6,'Data Entry'!$B$5:$U$127,'Data Entry'!T$3,FALSE)=0,"",(VLOOKUP(U6,'Data Entry'!$B$5:$U$127,'Data Entry'!T$3,FALSE))))</f>
        <v/>
      </c>
      <c r="O6" s="8">
        <f>IF(U6="","",IF(VLOOKUP(U6,'Data Entry'!$B$5:$U$127,'Data Entry'!U$3,FALSE)=0,"",(VLOOKUP(U6,'Data Entry'!$B$5:$U$127,'Data Entry'!U$3,FALSE))))</f>
        <v>352600</v>
      </c>
      <c r="P6" s="8"/>
      <c r="Q6" s="8" t="str">
        <f>IF(U6="","",IF(VLOOKUP(U6,'Data Entry'!$B$5:$U$127,'Data Entry'!N$3,FALSE)=0,"",(VLOOKUP(U6,'Data Entry'!$B$5:$U$127,'Data Entry'!N$3,FALSE))))</f>
        <v/>
      </c>
      <c r="U6">
        <f>IF(MAX('Data Entry'!B$5:B$127)&lt;'P 8'!V6,"",V6)</f>
        <v>2</v>
      </c>
      <c r="V6">
        <v>2</v>
      </c>
      <c r="X6" t="str">
        <f>IF(A6="","",(SUM(MAX(X$5:X5+(1)))))</f>
        <v/>
      </c>
    </row>
    <row r="7" spans="1:24" ht="15.75" customHeight="1">
      <c r="A7" s="8">
        <f>IF(E7="","",IF(A6="",1,A6+1))</f>
        <v>1</v>
      </c>
      <c r="B7" s="8"/>
      <c r="C7" s="8"/>
      <c r="D7" s="15" t="str">
        <f>IF(U7="","",(VLOOKUP(U7,'Data Entry'!$B$5:$E$127,'Data Entry'!C$3,FALSE)))</f>
        <v>Jh izdk'k pUn</v>
      </c>
      <c r="E7" s="15" t="str">
        <f>IF(U7="","",IF(VLOOKUP(U7,'Data Entry'!$B$5:$E$127,'Data Entry'!D$3,FALSE)=0,"",(VLOOKUP(U7,'Data Entry'!$B$5:$E$127,'Data Entry'!D$3,FALSE))))</f>
        <v>ofj0v/;k0</v>
      </c>
      <c r="F7" s="14" t="str">
        <f>IF(U7="","",IF(VLOOKUP(U7,'Data Entry'!$B$5:$H$127,'Data Entry'!F$3,FALSE)=0,"",(VLOOKUP(U7,'Data Entry'!$B$5:$H$127,'Data Entry'!F$3,FALSE))))</f>
        <v>RJAJ199006000914</v>
      </c>
      <c r="G7" s="54">
        <f>IF(U7="","",IF(VLOOKUP(U7,'Data Entry'!$B$5:$H$127,'Data Entry'!G$3,FALSE)=0,"",(VLOOKUP(U7,'Data Entry'!$B$5:$H$127,'Data Entry'!G$3,FALSE))))</f>
        <v>574619</v>
      </c>
      <c r="H7" s="54" t="str">
        <f>IF(U7="","",IF(VLOOKUP(U7,'Data Entry'!$B$5:$P$127,'Data Entry'!L$3,FALSE)=0,"",(VLOOKUP(U7,'Data Entry'!$B$5:$P$127,'Data Entry'!L$3,FALSE))))</f>
        <v>9300-34800</v>
      </c>
      <c r="I7" s="54">
        <f>IF(U7="","",IF(VLOOKUP(U7,'Data Entry'!$B$5:$P$127,'Data Entry'!M$3,FALSE)=0,"",(VLOOKUP(U7,'Data Entry'!$B$5:$P$127,'Data Entry'!M$3,FALSE))))</f>
        <v>4800</v>
      </c>
      <c r="J7" s="54">
        <f>IF(U7="","",IF(VLOOKUP(U7,'Data Entry'!$B$5:$P$127,'Data Entry'!P$3,FALSE)=0,"",(VLOOKUP(U7,'Data Entry'!$B$5:$P$127,'Data Entry'!P$3,FALSE))))</f>
        <v>22810</v>
      </c>
      <c r="K7" s="54">
        <f>IF(U7="","",IF(VLOOKUP(U7,'Data Entry'!$B$5:$S$127,'Data Entry'!S$3,FALSE)=0,"",(VLOOKUP(U7,'Data Entry'!$B$5:$S$127,'Data Entry'!S$3,FALSE))))</f>
        <v>273720</v>
      </c>
      <c r="L7" s="8" t="str">
        <f t="shared" ref="L7:L21" si="1">IF(I7=0,"",IF(F7="","","01/07/2015"))</f>
        <v>01/07/2015</v>
      </c>
      <c r="M7" s="8">
        <f>IF(U7="","",IF(VLOOKUP(U7,'Data Entry'!$B$5:$S$127,'Data Entry'!R$3,FALSE)=0,"",(VLOOKUP(U7,'Data Entry'!$B$5:$S$127,'Data Entry'!R$3,FALSE))))</f>
        <v>5520</v>
      </c>
      <c r="N7" s="8">
        <f>IF(U7="","",IF(VLOOKUP(U7,'Data Entry'!$B$5:$U$127,'Data Entry'!T$3,FALSE)=0,"",(VLOOKUP(U7,'Data Entry'!$B$5:$U$127,'Data Entry'!T$3,FALSE))))</f>
        <v>279240</v>
      </c>
      <c r="O7" s="8">
        <f>IF(U7="","",IF(VLOOKUP(U7,'Data Entry'!$B$5:$U$127,'Data Entry'!U$3,FALSE)=0,"",(VLOOKUP(U7,'Data Entry'!$B$5:$U$127,'Data Entry'!U$3,FALSE))))</f>
        <v>273720</v>
      </c>
      <c r="P7" s="8"/>
      <c r="Q7" s="8">
        <f>IF(U7="","",IF(VLOOKUP(U7,'Data Entry'!$B$5:$U$127,'Data Entry'!N$3,FALSE)=0,"",(VLOOKUP(U7,'Data Entry'!$B$5:$U$127,'Data Entry'!N$3,FALSE))))</f>
        <v>22810</v>
      </c>
      <c r="U7">
        <f>IF(MAX('Data Entry'!B$5:B$127)&lt;'P 8'!V7,"",V7)</f>
        <v>3</v>
      </c>
      <c r="V7">
        <v>3</v>
      </c>
      <c r="X7">
        <f>IF(A7="","",(SUM(MAX(X$5:X6)+(1))))</f>
        <v>2</v>
      </c>
    </row>
    <row r="8" spans="1:24" ht="15.75" customHeight="1">
      <c r="A8" s="8">
        <f t="shared" ref="A8:A71" si="2">IF(E8="","",IF(A7="",1,A7+1))</f>
        <v>2</v>
      </c>
      <c r="B8" s="8"/>
      <c r="C8" s="8"/>
      <c r="D8" s="15" t="str">
        <f>IF(U8="","",(VLOOKUP(U8,'Data Entry'!$B$5:$E$127,'Data Entry'!C$3,FALSE)))</f>
        <v>Jh n;ky [kksjoky</v>
      </c>
      <c r="E8" s="15" t="str">
        <f>IF(U8="","",IF(VLOOKUP(U8,'Data Entry'!$B$5:$E$127,'Data Entry'!D$3,FALSE)=0,"",(VLOOKUP(U8,'Data Entry'!$B$5:$E$127,'Data Entry'!D$3,FALSE))))</f>
        <v>ofj0v/;k0</v>
      </c>
      <c r="F8" s="14" t="str">
        <f>IF(U8="","",IF(VLOOKUP(U8,'Data Entry'!$B$5:$H$127,'Data Entry'!F$3,FALSE)=0,"",(VLOOKUP(U8,'Data Entry'!$B$5:$H$127,'Data Entry'!F$3,FALSE))))</f>
        <v>RJAJ199206000945</v>
      </c>
      <c r="G8" s="54">
        <f>IF(U8="","",IF(VLOOKUP(U8,'Data Entry'!$B$5:$H$127,'Data Entry'!G$3,FALSE)=0,"",(VLOOKUP(U8,'Data Entry'!$B$5:$H$127,'Data Entry'!G$3,FALSE))))</f>
        <v>659923</v>
      </c>
      <c r="H8" s="54" t="str">
        <f>IF(U8="","",IF(VLOOKUP(U8,'Data Entry'!$B$5:$P$127,'Data Entry'!L$3,FALSE)=0,"",(VLOOKUP(U8,'Data Entry'!$B$5:$P$127,'Data Entry'!L$3,FALSE))))</f>
        <v>9300-34800</v>
      </c>
      <c r="I8" s="54">
        <f>IF(U8="","",IF(VLOOKUP(U8,'Data Entry'!$B$5:$P$127,'Data Entry'!M$3,FALSE)=0,"",(VLOOKUP(U8,'Data Entry'!$B$5:$P$127,'Data Entry'!M$3,FALSE))))</f>
        <v>4200</v>
      </c>
      <c r="J8" s="54">
        <f>IF(U8="","",IF(VLOOKUP(U8,'Data Entry'!$B$5:$P$127,'Data Entry'!P$3,FALSE)=0,"",(VLOOKUP(U8,'Data Entry'!$B$5:$P$127,'Data Entry'!P$3,FALSE))))</f>
        <v>20640</v>
      </c>
      <c r="K8" s="54">
        <f>IF(U8="","",IF(VLOOKUP(U8,'Data Entry'!$B$5:$S$127,'Data Entry'!S$3,FALSE)=0,"",(VLOOKUP(U8,'Data Entry'!$B$5:$S$127,'Data Entry'!S$3,FALSE))))</f>
        <v>247680</v>
      </c>
      <c r="L8" s="8" t="str">
        <f t="shared" si="1"/>
        <v>01/07/2015</v>
      </c>
      <c r="M8" s="8">
        <f>IF(U8="","",IF(VLOOKUP(U8,'Data Entry'!$B$5:$S$127,'Data Entry'!R$3,FALSE)=0,"",(VLOOKUP(U8,'Data Entry'!$B$5:$S$127,'Data Entry'!R$3,FALSE))))</f>
        <v>4960</v>
      </c>
      <c r="N8" s="8">
        <f>IF(U8="","",IF(VLOOKUP(U8,'Data Entry'!$B$5:$U$127,'Data Entry'!T$3,FALSE)=0,"",(VLOOKUP(U8,'Data Entry'!$B$5:$U$127,'Data Entry'!T$3,FALSE))))</f>
        <v>252640</v>
      </c>
      <c r="O8" s="8">
        <f>IF(U8="","",IF(VLOOKUP(U8,'Data Entry'!$B$5:$U$127,'Data Entry'!U$3,FALSE)=0,"",(VLOOKUP(U8,'Data Entry'!$B$5:$U$127,'Data Entry'!U$3,FALSE))))</f>
        <v>247680</v>
      </c>
      <c r="P8" s="8"/>
      <c r="Q8" s="8">
        <f>IF(U8="","",IF(VLOOKUP(U8,'Data Entry'!$B$5:$U$127,'Data Entry'!N$3,FALSE)=0,"",(VLOOKUP(U8,'Data Entry'!$B$5:$U$127,'Data Entry'!N$3,FALSE))))</f>
        <v>20640</v>
      </c>
      <c r="U8">
        <f>IF(MAX('Data Entry'!B$5:B$127)&lt;'P 8'!V8,"",V8)</f>
        <v>4</v>
      </c>
      <c r="V8">
        <v>4</v>
      </c>
      <c r="X8">
        <f>IF(A8="","",(SUM(MAX(X$5:X7)+(1))))</f>
        <v>3</v>
      </c>
    </row>
    <row r="9" spans="1:24" ht="15.75" customHeight="1">
      <c r="A9" s="8">
        <f t="shared" si="2"/>
        <v>3</v>
      </c>
      <c r="B9" s="8"/>
      <c r="C9" s="8"/>
      <c r="D9" s="15" t="str">
        <f>IF(U9="","",(VLOOKUP(U9,'Data Entry'!$B$5:$E$127,'Data Entry'!C$3,FALSE)))</f>
        <v>Jherh 'kkjnk nsoh</v>
      </c>
      <c r="E9" s="15" t="str">
        <f>IF(U9="","",IF(VLOOKUP(U9,'Data Entry'!$B$5:$E$127,'Data Entry'!D$3,FALSE)=0,"",(VLOOKUP(U9,'Data Entry'!$B$5:$E$127,'Data Entry'!D$3,FALSE))))</f>
        <v>ofj0v/;k0</v>
      </c>
      <c r="F9" s="14" t="str">
        <f>IF(U9="","",IF(VLOOKUP(U9,'Data Entry'!$B$5:$H$127,'Data Entry'!F$3,FALSE)=0,"",(VLOOKUP(U9,'Data Entry'!$B$5:$H$127,'Data Entry'!F$3,FALSE))))</f>
        <v>RJAJ199806000603</v>
      </c>
      <c r="G9" s="54">
        <f>IF(U9="","",IF(VLOOKUP(U9,'Data Entry'!$B$5:$H$127,'Data Entry'!G$3,FALSE)=0,"",(VLOOKUP(U9,'Data Entry'!$B$5:$H$127,'Data Entry'!G$3,FALSE))))</f>
        <v>909276</v>
      </c>
      <c r="H9" s="54" t="str">
        <f>IF(U9="","",IF(VLOOKUP(U9,'Data Entry'!$B$5:$P$127,'Data Entry'!L$3,FALSE)=0,"",(VLOOKUP(U9,'Data Entry'!$B$5:$P$127,'Data Entry'!L$3,FALSE))))</f>
        <v>9300-34800</v>
      </c>
      <c r="I9" s="54">
        <f>IF(U9="","",IF(VLOOKUP(U9,'Data Entry'!$B$5:$P$127,'Data Entry'!M$3,FALSE)=0,"",(VLOOKUP(U9,'Data Entry'!$B$5:$P$127,'Data Entry'!M$3,FALSE))))</f>
        <v>3600</v>
      </c>
      <c r="J9" s="54">
        <f>IF(U9="","",IF(VLOOKUP(U9,'Data Entry'!$B$5:$P$127,'Data Entry'!P$3,FALSE)=0,"",(VLOOKUP(U9,'Data Entry'!$B$5:$P$127,'Data Entry'!P$3,FALSE))))</f>
        <v>19080</v>
      </c>
      <c r="K9" s="54">
        <f>IF(U9="","",IF(VLOOKUP(U9,'Data Entry'!$B$5:$S$127,'Data Entry'!S$3,FALSE)=0,"",(VLOOKUP(U9,'Data Entry'!$B$5:$S$127,'Data Entry'!S$3,FALSE))))</f>
        <v>228960</v>
      </c>
      <c r="L9" s="8" t="str">
        <f t="shared" si="1"/>
        <v>01/07/2015</v>
      </c>
      <c r="M9" s="8">
        <f>IF(U9="","",IF(VLOOKUP(U9,'Data Entry'!$B$5:$S$127,'Data Entry'!R$3,FALSE)=0,"",(VLOOKUP(U9,'Data Entry'!$B$5:$S$127,'Data Entry'!R$3,FALSE))))</f>
        <v>4640</v>
      </c>
      <c r="N9" s="8">
        <f>IF(U9="","",IF(VLOOKUP(U9,'Data Entry'!$B$5:$U$127,'Data Entry'!T$3,FALSE)=0,"",(VLOOKUP(U9,'Data Entry'!$B$5:$U$127,'Data Entry'!T$3,FALSE))))</f>
        <v>233600</v>
      </c>
      <c r="O9" s="8">
        <f>IF(U9="","",IF(VLOOKUP(U9,'Data Entry'!$B$5:$U$127,'Data Entry'!U$3,FALSE)=0,"",(VLOOKUP(U9,'Data Entry'!$B$5:$U$127,'Data Entry'!U$3,FALSE))))</f>
        <v>228960</v>
      </c>
      <c r="P9" s="8"/>
      <c r="Q9" s="8">
        <f>IF(U9="","",IF(VLOOKUP(U9,'Data Entry'!$B$5:$U$127,'Data Entry'!N$3,FALSE)=0,"",(VLOOKUP(U9,'Data Entry'!$B$5:$U$127,'Data Entry'!N$3,FALSE))))</f>
        <v>19080</v>
      </c>
      <c r="U9">
        <f>IF(MAX('Data Entry'!B$5:B$127)&lt;'P 8'!V9,"",V9)</f>
        <v>5</v>
      </c>
      <c r="V9">
        <v>5</v>
      </c>
      <c r="X9">
        <f>IF(A9="","",(SUM(MAX(X$5:X8)+(1))))</f>
        <v>4</v>
      </c>
    </row>
    <row r="10" spans="1:24" ht="15.75" customHeight="1">
      <c r="A10" s="8">
        <f t="shared" si="2"/>
        <v>4</v>
      </c>
      <c r="B10" s="8"/>
      <c r="C10" s="8"/>
      <c r="D10" s="15" t="str">
        <f>IF(U10="","",(VLOOKUP(U10,'Data Entry'!$B$5:$E$127,'Data Entry'!C$3,FALSE)))</f>
        <v>Jh dq'kky pUn</v>
      </c>
      <c r="E10" s="15" t="str">
        <f>IF(U10="","",IF(VLOOKUP(U10,'Data Entry'!$B$5:$E$127,'Data Entry'!D$3,FALSE)=0,"",(VLOOKUP(U10,'Data Entry'!$B$5:$E$127,'Data Entry'!D$3,FALSE))))</f>
        <v>ofj0v/;k0</v>
      </c>
      <c r="F10" s="14" t="str">
        <f>IF(U10="","",IF(VLOOKUP(U10,'Data Entry'!$B$5:$H$127,'Data Entry'!F$3,FALSE)=0,"",(VLOOKUP(U10,'Data Entry'!$B$5:$H$127,'Data Entry'!F$3,FALSE))))</f>
        <v>RJAJ198806006374</v>
      </c>
      <c r="G10" s="54">
        <f>IF(U10="","",IF(VLOOKUP(U10,'Data Entry'!$B$5:$H$127,'Data Entry'!G$3,FALSE)=0,"",(VLOOKUP(U10,'Data Entry'!$B$5:$H$127,'Data Entry'!G$3,FALSE))))</f>
        <v>574786</v>
      </c>
      <c r="H10" s="54" t="str">
        <f>IF(U10="","",IF(VLOOKUP(U10,'Data Entry'!$B$5:$P$127,'Data Entry'!L$3,FALSE)=0,"",(VLOOKUP(U10,'Data Entry'!$B$5:$P$127,'Data Entry'!L$3,FALSE))))</f>
        <v>9300-34800</v>
      </c>
      <c r="I10" s="54">
        <f>IF(U10="","",IF(VLOOKUP(U10,'Data Entry'!$B$5:$P$127,'Data Entry'!M$3,FALSE)=0,"",(VLOOKUP(U10,'Data Entry'!$B$5:$P$127,'Data Entry'!M$3,FALSE))))</f>
        <v>4200</v>
      </c>
      <c r="J10" s="54">
        <f>IF(U10="","",IF(VLOOKUP(U10,'Data Entry'!$B$5:$P$127,'Data Entry'!P$3,FALSE)=0,"",(VLOOKUP(U10,'Data Entry'!$B$5:$P$127,'Data Entry'!P$3,FALSE))))</f>
        <v>19190</v>
      </c>
      <c r="K10" s="54">
        <f>IF(U10="","",IF(VLOOKUP(U10,'Data Entry'!$B$5:$S$127,'Data Entry'!S$3,FALSE)=0,"",(VLOOKUP(U10,'Data Entry'!$B$5:$S$127,'Data Entry'!S$3,FALSE))))</f>
        <v>230280</v>
      </c>
      <c r="L10" s="8" t="str">
        <f t="shared" si="1"/>
        <v>01/07/2015</v>
      </c>
      <c r="M10" s="8">
        <f>IF(U10="","",IF(VLOOKUP(U10,'Data Entry'!$B$5:$S$127,'Data Entry'!R$3,FALSE)=0,"",(VLOOKUP(U10,'Data Entry'!$B$5:$S$127,'Data Entry'!R$3,FALSE))))</f>
        <v>4640</v>
      </c>
      <c r="N10" s="8">
        <f>IF(U10="","",IF(VLOOKUP(U10,'Data Entry'!$B$5:$U$127,'Data Entry'!T$3,FALSE)=0,"",(VLOOKUP(U10,'Data Entry'!$B$5:$U$127,'Data Entry'!T$3,FALSE))))</f>
        <v>234920</v>
      </c>
      <c r="O10" s="8">
        <f>IF(U10="","",IF(VLOOKUP(U10,'Data Entry'!$B$5:$U$127,'Data Entry'!U$3,FALSE)=0,"",(VLOOKUP(U10,'Data Entry'!$B$5:$U$127,'Data Entry'!U$3,FALSE))))</f>
        <v>230280</v>
      </c>
      <c r="P10" s="8"/>
      <c r="Q10" s="8">
        <f>IF(U10="","",IF(VLOOKUP(U10,'Data Entry'!$B$5:$U$127,'Data Entry'!N$3,FALSE)=0,"",(VLOOKUP(U10,'Data Entry'!$B$5:$U$127,'Data Entry'!N$3,FALSE))))</f>
        <v>19190</v>
      </c>
      <c r="U10">
        <f>IF(MAX('Data Entry'!B$5:B$127)&lt;'P 8'!V10,"",V10)</f>
        <v>6</v>
      </c>
      <c r="V10">
        <v>6</v>
      </c>
      <c r="X10">
        <f>IF(A10="","",(SUM(MAX(X$5:X9)+(1))))</f>
        <v>5</v>
      </c>
    </row>
    <row r="11" spans="1:24" ht="15.75" customHeight="1">
      <c r="A11" s="8">
        <f t="shared" si="2"/>
        <v>5</v>
      </c>
      <c r="B11" s="8"/>
      <c r="C11" s="8"/>
      <c r="D11" s="15" t="str">
        <f>IF(U11="","",(VLOOKUP(U11,'Data Entry'!$B$5:$E$127,'Data Entry'!C$3,FALSE)))</f>
        <v>lqjsUnz</v>
      </c>
      <c r="E11" s="15" t="str">
        <f>IF(U11="","",IF(VLOOKUP(U11,'Data Entry'!$B$5:$E$127,'Data Entry'!D$3,FALSE)=0,"",(VLOOKUP(U11,'Data Entry'!$B$5:$E$127,'Data Entry'!D$3,FALSE))))</f>
        <v>ofj0v/;k0</v>
      </c>
      <c r="F11" s="14" t="str">
        <f>IF(U11="","",IF(VLOOKUP(U11,'Data Entry'!$B$5:$H$127,'Data Entry'!F$3,FALSE)=0,"",(VLOOKUP(U11,'Data Entry'!$B$5:$H$127,'Data Entry'!F$3,FALSE))))</f>
        <v/>
      </c>
      <c r="G11" s="54" t="str">
        <f>IF(U11="","",IF(VLOOKUP(U11,'Data Entry'!$B$5:$H$127,'Data Entry'!G$3,FALSE)=0,"",(VLOOKUP(U11,'Data Entry'!$B$5:$H$127,'Data Entry'!G$3,FALSE))))</f>
        <v/>
      </c>
      <c r="H11" s="54" t="str">
        <f>IF(U11="","",IF(VLOOKUP(U11,'Data Entry'!$B$5:$P$127,'Data Entry'!L$3,FALSE)=0,"",(VLOOKUP(U11,'Data Entry'!$B$5:$P$127,'Data Entry'!L$3,FALSE))))</f>
        <v/>
      </c>
      <c r="I11" s="54" t="str">
        <f>IF(U11="","",IF(VLOOKUP(U11,'Data Entry'!$B$5:$P$127,'Data Entry'!M$3,FALSE)=0,"",(VLOOKUP(U11,'Data Entry'!$B$5:$P$127,'Data Entry'!M$3,FALSE))))</f>
        <v/>
      </c>
      <c r="J11" s="54" t="str">
        <f>IF(U11="","",IF(VLOOKUP(U11,'Data Entry'!$B$5:$P$127,'Data Entry'!P$3,FALSE)=0,"",(VLOOKUP(U11,'Data Entry'!$B$5:$P$127,'Data Entry'!P$3,FALSE))))</f>
        <v/>
      </c>
      <c r="K11" s="54" t="str">
        <f>IF(U11="","",IF(VLOOKUP(U11,'Data Entry'!$B$5:$S$127,'Data Entry'!S$3,FALSE)=0,"",(VLOOKUP(U11,'Data Entry'!$B$5:$S$127,'Data Entry'!S$3,FALSE))))</f>
        <v/>
      </c>
      <c r="L11" s="8" t="str">
        <f t="shared" si="1"/>
        <v/>
      </c>
      <c r="M11" s="8" t="str">
        <f>IF(U11="","",IF(VLOOKUP(U11,'Data Entry'!$B$5:$S$127,'Data Entry'!R$3,FALSE)=0,"",(VLOOKUP(U11,'Data Entry'!$B$5:$S$127,'Data Entry'!R$3,FALSE))))</f>
        <v/>
      </c>
      <c r="N11" s="8" t="str">
        <f>IF(U11="","",IF(VLOOKUP(U11,'Data Entry'!$B$5:$U$127,'Data Entry'!T$3,FALSE)=0,"",(VLOOKUP(U11,'Data Entry'!$B$5:$U$127,'Data Entry'!T$3,FALSE))))</f>
        <v/>
      </c>
      <c r="O11" s="8" t="str">
        <f>IF(U11="","",IF(VLOOKUP(U11,'Data Entry'!$B$5:$U$127,'Data Entry'!U$3,FALSE)=0,"",(VLOOKUP(U11,'Data Entry'!$B$5:$U$127,'Data Entry'!U$3,FALSE))))</f>
        <v/>
      </c>
      <c r="P11" s="8"/>
      <c r="Q11" s="8" t="str">
        <f>IF(U11="","",IF(VLOOKUP(U11,'Data Entry'!$B$5:$U$127,'Data Entry'!N$3,FALSE)=0,"",(VLOOKUP(U11,'Data Entry'!$B$5:$U$127,'Data Entry'!N$3,FALSE))))</f>
        <v/>
      </c>
      <c r="U11">
        <f>IF(MAX('Data Entry'!B$5:B$127)&lt;'P 8'!V11,"",V11)</f>
        <v>7</v>
      </c>
      <c r="V11">
        <v>7</v>
      </c>
      <c r="X11">
        <f>IF(A11="","",(SUM(MAX(X$5:X10)+(1))))</f>
        <v>6</v>
      </c>
    </row>
    <row r="12" spans="1:24" ht="15.75" customHeight="1">
      <c r="A12" s="8" t="str">
        <f t="shared" si="2"/>
        <v/>
      </c>
      <c r="B12" s="8"/>
      <c r="C12" s="8"/>
      <c r="D12" s="15" t="str">
        <f>IF(U12="","",(VLOOKUP(U12,'Data Entry'!$B$5:$E$127,'Data Entry'!C$3,FALSE)))</f>
        <v>;ksx ofj0v/;k0</v>
      </c>
      <c r="E12" s="15" t="str">
        <f>IF(U12="","",IF(VLOOKUP(U12,'Data Entry'!$B$5:$E$127,'Data Entry'!D$3,FALSE)=0,"",(VLOOKUP(U12,'Data Entry'!$B$5:$E$127,'Data Entry'!D$3,FALSE))))</f>
        <v/>
      </c>
      <c r="F12" s="14" t="str">
        <f>IF(U12="","",IF(VLOOKUP(U12,'Data Entry'!$B$5:$H$127,'Data Entry'!F$3,FALSE)=0,"",(VLOOKUP(U12,'Data Entry'!$B$5:$H$127,'Data Entry'!F$3,FALSE))))</f>
        <v/>
      </c>
      <c r="G12" s="54" t="str">
        <f>IF(U12="","",IF(VLOOKUP(U12,'Data Entry'!$B$5:$H$127,'Data Entry'!G$3,FALSE)=0,"",(VLOOKUP(U12,'Data Entry'!$B$5:$H$127,'Data Entry'!G$3,FALSE))))</f>
        <v/>
      </c>
      <c r="H12" s="54" t="str">
        <f>IF(U12="","",IF(VLOOKUP(U12,'Data Entry'!$B$5:$P$127,'Data Entry'!L$3,FALSE)=0,"",(VLOOKUP(U12,'Data Entry'!$B$5:$P$127,'Data Entry'!L$3,FALSE))))</f>
        <v/>
      </c>
      <c r="I12" s="54" t="str">
        <f>IF(U12="","",IF(VLOOKUP(U12,'Data Entry'!$B$5:$P$127,'Data Entry'!M$3,FALSE)=0,"",(VLOOKUP(U12,'Data Entry'!$B$5:$P$127,'Data Entry'!M$3,FALSE))))</f>
        <v/>
      </c>
      <c r="J12" s="54">
        <f>IF(U12="","",IF(VLOOKUP(U12,'Data Entry'!$B$5:$P$127,'Data Entry'!P$3,FALSE)=0,"",(VLOOKUP(U12,'Data Entry'!$B$5:$P$127,'Data Entry'!P$3,FALSE))))</f>
        <v>81720</v>
      </c>
      <c r="K12" s="54">
        <f>IF(U12="","",IF(VLOOKUP(U12,'Data Entry'!$B$5:$S$127,'Data Entry'!S$3,FALSE)=0,"",(VLOOKUP(U12,'Data Entry'!$B$5:$S$127,'Data Entry'!S$3,FALSE))))</f>
        <v>980640</v>
      </c>
      <c r="L12" s="8" t="str">
        <f t="shared" si="1"/>
        <v/>
      </c>
      <c r="M12" s="8">
        <f>IF(U12="","",IF(VLOOKUP(U12,'Data Entry'!$B$5:$S$127,'Data Entry'!R$3,FALSE)=0,"",(VLOOKUP(U12,'Data Entry'!$B$5:$S$127,'Data Entry'!R$3,FALSE))))</f>
        <v>19760</v>
      </c>
      <c r="N12" s="8">
        <f>IF(U12="","",IF(VLOOKUP(U12,'Data Entry'!$B$5:$U$127,'Data Entry'!T$3,FALSE)=0,"",(VLOOKUP(U12,'Data Entry'!$B$5:$U$127,'Data Entry'!T$3,FALSE))))</f>
        <v>1000400</v>
      </c>
      <c r="O12" s="8">
        <f>IF(U12="","",IF(VLOOKUP(U12,'Data Entry'!$B$5:$U$127,'Data Entry'!U$3,FALSE)=0,"",(VLOOKUP(U12,'Data Entry'!$B$5:$U$127,'Data Entry'!U$3,FALSE))))</f>
        <v>980640</v>
      </c>
      <c r="P12" s="8"/>
      <c r="Q12" s="8" t="str">
        <f>IF(U12="","",IF(VLOOKUP(U12,'Data Entry'!$B$5:$U$127,'Data Entry'!N$3,FALSE)=0,"",(VLOOKUP(U12,'Data Entry'!$B$5:$U$127,'Data Entry'!N$3,FALSE))))</f>
        <v/>
      </c>
      <c r="U12">
        <f>IF(MAX('Data Entry'!B$5:B$127)&lt;'P 8'!V12,"",V12)</f>
        <v>8</v>
      </c>
      <c r="V12">
        <v>8</v>
      </c>
      <c r="X12" t="str">
        <f>IF(A12="","",(SUM(MAX(X$5:X11)+(1))))</f>
        <v/>
      </c>
    </row>
    <row r="13" spans="1:24" ht="15.75" customHeight="1">
      <c r="A13" s="8">
        <f t="shared" si="2"/>
        <v>1</v>
      </c>
      <c r="B13" s="8"/>
      <c r="C13" s="8"/>
      <c r="D13" s="15" t="str">
        <f>IF(U13="","",(VLOOKUP(U13,'Data Entry'!$B$5:$E$127,'Data Entry'!C$3,FALSE)))</f>
        <v>fjDr</v>
      </c>
      <c r="E13" s="15" t="str">
        <f>IF(U13="","",IF(VLOOKUP(U13,'Data Entry'!$B$5:$E$127,'Data Entry'!D$3,FALSE)=0,"",(VLOOKUP(U13,'Data Entry'!$B$5:$E$127,'Data Entry'!D$3,FALSE))))</f>
        <v>v/;kid</v>
      </c>
      <c r="F13" s="14" t="str">
        <f>IF(U13="","",IF(VLOOKUP(U13,'Data Entry'!$B$5:$H$127,'Data Entry'!F$3,FALSE)=0,"",(VLOOKUP(U13,'Data Entry'!$B$5:$H$127,'Data Entry'!F$3,FALSE))))</f>
        <v/>
      </c>
      <c r="G13" s="54" t="str">
        <f>IF(U13="","",IF(VLOOKUP(U13,'Data Entry'!$B$5:$H$127,'Data Entry'!G$3,FALSE)=0,"",(VLOOKUP(U13,'Data Entry'!$B$5:$H$127,'Data Entry'!G$3,FALSE))))</f>
        <v/>
      </c>
      <c r="H13" s="54" t="str">
        <f>IF(U13="","",IF(VLOOKUP(U13,'Data Entry'!$B$5:$P$127,'Data Entry'!L$3,FALSE)=0,"",(VLOOKUP(U13,'Data Entry'!$B$5:$P$127,'Data Entry'!L$3,FALSE))))</f>
        <v/>
      </c>
      <c r="I13" s="54" t="str">
        <f>IF(U13="","",IF(VLOOKUP(U13,'Data Entry'!$B$5:$P$127,'Data Entry'!M$3,FALSE)=0,"",(VLOOKUP(U13,'Data Entry'!$B$5:$P$127,'Data Entry'!M$3,FALSE))))</f>
        <v/>
      </c>
      <c r="J13" s="54" t="str">
        <f>IF(U13="","",IF(VLOOKUP(U13,'Data Entry'!$B$5:$P$127,'Data Entry'!P$3,FALSE)=0,"",(VLOOKUP(U13,'Data Entry'!$B$5:$P$127,'Data Entry'!P$3,FALSE))))</f>
        <v/>
      </c>
      <c r="K13" s="54" t="str">
        <f>IF(U13="","",IF(VLOOKUP(U13,'Data Entry'!$B$5:$S$127,'Data Entry'!S$3,FALSE)=0,"",(VLOOKUP(U13,'Data Entry'!$B$5:$S$127,'Data Entry'!S$3,FALSE))))</f>
        <v/>
      </c>
      <c r="L13" s="8" t="str">
        <f t="shared" si="1"/>
        <v/>
      </c>
      <c r="M13" s="8" t="str">
        <f>IF(U13="","",IF(VLOOKUP(U13,'Data Entry'!$B$5:$S$127,'Data Entry'!R$3,FALSE)=0,"",(VLOOKUP(U13,'Data Entry'!$B$5:$S$127,'Data Entry'!R$3,FALSE))))</f>
        <v/>
      </c>
      <c r="N13" s="8" t="str">
        <f>IF(U13="","",IF(VLOOKUP(U13,'Data Entry'!$B$5:$U$127,'Data Entry'!T$3,FALSE)=0,"",(VLOOKUP(U13,'Data Entry'!$B$5:$U$127,'Data Entry'!T$3,FALSE))))</f>
        <v/>
      </c>
      <c r="O13" s="8" t="str">
        <f>IF(U13="","",IF(VLOOKUP(U13,'Data Entry'!$B$5:$U$127,'Data Entry'!U$3,FALSE)=0,"",(VLOOKUP(U13,'Data Entry'!$B$5:$U$127,'Data Entry'!U$3,FALSE))))</f>
        <v/>
      </c>
      <c r="P13" s="8"/>
      <c r="Q13" s="8" t="str">
        <f>IF(U13="","",IF(VLOOKUP(U13,'Data Entry'!$B$5:$U$127,'Data Entry'!N$3,FALSE)=0,"",(VLOOKUP(U13,'Data Entry'!$B$5:$U$127,'Data Entry'!N$3,FALSE))))</f>
        <v/>
      </c>
      <c r="U13">
        <f>IF(MAX('Data Entry'!B$5:B$127)&lt;'P 8'!V13,"",V13)</f>
        <v>9</v>
      </c>
      <c r="V13">
        <v>9</v>
      </c>
      <c r="X13">
        <f>IF(A13="","",(SUM(MAX(X$5:X12)+(1))))</f>
        <v>7</v>
      </c>
    </row>
    <row r="14" spans="1:24" ht="15.75" customHeight="1">
      <c r="A14" s="8">
        <f t="shared" si="2"/>
        <v>2</v>
      </c>
      <c r="B14" s="8"/>
      <c r="C14" s="8"/>
      <c r="D14" s="15" t="str">
        <f>IF(U14="","",(VLOOKUP(U14,'Data Entry'!$B$5:$E$127,'Data Entry'!C$3,FALSE)))</f>
        <v>fjDr</v>
      </c>
      <c r="E14" s="15" t="str">
        <f>IF(U14="","",IF(VLOOKUP(U14,'Data Entry'!$B$5:$E$127,'Data Entry'!D$3,FALSE)=0,"",(VLOOKUP(U14,'Data Entry'!$B$5:$E$127,'Data Entry'!D$3,FALSE))))</f>
        <v>v/;kid</v>
      </c>
      <c r="F14" s="14" t="str">
        <f>IF(U14="","",IF(VLOOKUP(U14,'Data Entry'!$B$5:$H$127,'Data Entry'!F$3,FALSE)=0,"",(VLOOKUP(U14,'Data Entry'!$B$5:$H$127,'Data Entry'!F$3,FALSE))))</f>
        <v/>
      </c>
      <c r="G14" s="54" t="str">
        <f>IF(U14="","",IF(VLOOKUP(U14,'Data Entry'!$B$5:$H$127,'Data Entry'!G$3,FALSE)=0,"",(VLOOKUP(U14,'Data Entry'!$B$5:$H$127,'Data Entry'!G$3,FALSE))))</f>
        <v/>
      </c>
      <c r="H14" s="54" t="str">
        <f>IF(U14="","",IF(VLOOKUP(U14,'Data Entry'!$B$5:$P$127,'Data Entry'!L$3,FALSE)=0,"",(VLOOKUP(U14,'Data Entry'!$B$5:$P$127,'Data Entry'!L$3,FALSE))))</f>
        <v/>
      </c>
      <c r="I14" s="54" t="str">
        <f>IF(U14="","",IF(VLOOKUP(U14,'Data Entry'!$B$5:$P$127,'Data Entry'!M$3,FALSE)=0,"",(VLOOKUP(U14,'Data Entry'!$B$5:$P$127,'Data Entry'!M$3,FALSE))))</f>
        <v/>
      </c>
      <c r="J14" s="54" t="str">
        <f>IF(U14="","",IF(VLOOKUP(U14,'Data Entry'!$B$5:$P$127,'Data Entry'!P$3,FALSE)=0,"",(VLOOKUP(U14,'Data Entry'!$B$5:$P$127,'Data Entry'!P$3,FALSE))))</f>
        <v/>
      </c>
      <c r="K14" s="54" t="str">
        <f>IF(U14="","",IF(VLOOKUP(U14,'Data Entry'!$B$5:$S$127,'Data Entry'!S$3,FALSE)=0,"",(VLOOKUP(U14,'Data Entry'!$B$5:$S$127,'Data Entry'!S$3,FALSE))))</f>
        <v/>
      </c>
      <c r="L14" s="8" t="str">
        <f t="shared" si="1"/>
        <v/>
      </c>
      <c r="M14" s="8" t="str">
        <f>IF(U14="","",IF(VLOOKUP(U14,'Data Entry'!$B$5:$S$127,'Data Entry'!R$3,FALSE)=0,"",(VLOOKUP(U14,'Data Entry'!$B$5:$S$127,'Data Entry'!R$3,FALSE))))</f>
        <v/>
      </c>
      <c r="N14" s="8" t="str">
        <f>IF(U14="","",IF(VLOOKUP(U14,'Data Entry'!$B$5:$U$127,'Data Entry'!T$3,FALSE)=0,"",(VLOOKUP(U14,'Data Entry'!$B$5:$U$127,'Data Entry'!T$3,FALSE))))</f>
        <v/>
      </c>
      <c r="O14" s="8" t="str">
        <f>IF(U14="","",IF(VLOOKUP(U14,'Data Entry'!$B$5:$U$127,'Data Entry'!U$3,FALSE)=0,"",(VLOOKUP(U14,'Data Entry'!$B$5:$U$127,'Data Entry'!U$3,FALSE))))</f>
        <v/>
      </c>
      <c r="P14" s="8"/>
      <c r="Q14" s="8" t="str">
        <f>IF(U14="","",IF(VLOOKUP(U14,'Data Entry'!$B$5:$U$127,'Data Entry'!N$3,FALSE)=0,"",(VLOOKUP(U14,'Data Entry'!$B$5:$U$127,'Data Entry'!N$3,FALSE))))</f>
        <v/>
      </c>
      <c r="U14">
        <f>IF(MAX('Data Entry'!B$5:B$127)&lt;'P 8'!V14,"",V14)</f>
        <v>10</v>
      </c>
      <c r="V14">
        <v>10</v>
      </c>
      <c r="X14">
        <f>IF(A14="","",(SUM(MAX(X$5:X13)+(1))))</f>
        <v>8</v>
      </c>
    </row>
    <row r="15" spans="1:24" ht="15.75" customHeight="1">
      <c r="A15" s="8">
        <f t="shared" si="2"/>
        <v>3</v>
      </c>
      <c r="B15" s="8"/>
      <c r="C15" s="8"/>
      <c r="D15" s="15" t="str">
        <f>IF(U15="","",(VLOOKUP(U15,'Data Entry'!$B$5:$E$127,'Data Entry'!C$3,FALSE)))</f>
        <v>Jh jes'k pUn /kkdM</v>
      </c>
      <c r="E15" s="15" t="str">
        <f>IF(U15="","",IF(VLOOKUP(U15,'Data Entry'!$B$5:$E$127,'Data Entry'!D$3,FALSE)=0,"",(VLOOKUP(U15,'Data Entry'!$B$5:$E$127,'Data Entry'!D$3,FALSE))))</f>
        <v>kkk 'kk0f'k0</v>
      </c>
      <c r="F15" s="14" t="str">
        <f>IF(U15="","",IF(VLOOKUP(U15,'Data Entry'!$B$5:$H$127,'Data Entry'!F$3,FALSE)=0,"",(VLOOKUP(U15,'Data Entry'!$B$5:$H$127,'Data Entry'!F$3,FALSE))))</f>
        <v>RJAJ200306003720</v>
      </c>
      <c r="G15" s="54">
        <f>IF(U15="","",IF(VLOOKUP(U15,'Data Entry'!$B$5:$H$127,'Data Entry'!G$3,FALSE)=0,"",(VLOOKUP(U15,'Data Entry'!$B$5:$H$127,'Data Entry'!G$3,FALSE))))</f>
        <v>911025</v>
      </c>
      <c r="H15" s="54" t="str">
        <f>IF(U15="","",IF(VLOOKUP(U15,'Data Entry'!$B$5:$P$127,'Data Entry'!L$3,FALSE)=0,"",(VLOOKUP(U15,'Data Entry'!$B$5:$P$127,'Data Entry'!L$3,FALSE))))</f>
        <v>5200-20200</v>
      </c>
      <c r="I15" s="54">
        <f>IF(U15="","",IF(VLOOKUP(U15,'Data Entry'!$B$5:$P$127,'Data Entry'!M$3,FALSE)=0,"",(VLOOKUP(U15,'Data Entry'!$B$5:$P$127,'Data Entry'!M$3,FALSE))))</f>
        <v>2800</v>
      </c>
      <c r="J15" s="54">
        <f>IF(U15="","",IF(VLOOKUP(U15,'Data Entry'!$B$5:$P$127,'Data Entry'!P$3,FALSE)=0,"",(VLOOKUP(U15,'Data Entry'!$B$5:$P$127,'Data Entry'!P$3,FALSE))))</f>
        <v>13780</v>
      </c>
      <c r="K15" s="54">
        <f>IF(U15="","",IF(VLOOKUP(U15,'Data Entry'!$B$5:$S$127,'Data Entry'!S$3,FALSE)=0,"",(VLOOKUP(U15,'Data Entry'!$B$5:$S$127,'Data Entry'!S$3,FALSE))))</f>
        <v>165360</v>
      </c>
      <c r="L15" s="8" t="str">
        <f t="shared" si="1"/>
        <v>01/07/2015</v>
      </c>
      <c r="M15" s="8">
        <f>IF(U15="","",IF(VLOOKUP(U15,'Data Entry'!$B$5:$S$127,'Data Entry'!R$3,FALSE)=0,"",(VLOOKUP(U15,'Data Entry'!$B$5:$S$127,'Data Entry'!R$3,FALSE))))</f>
        <v>3360</v>
      </c>
      <c r="N15" s="8">
        <f>IF(U15="","",IF(VLOOKUP(U15,'Data Entry'!$B$5:$U$127,'Data Entry'!T$3,FALSE)=0,"",(VLOOKUP(U15,'Data Entry'!$B$5:$U$127,'Data Entry'!T$3,FALSE))))</f>
        <v>168720</v>
      </c>
      <c r="O15" s="8">
        <f>IF(U15="","",IF(VLOOKUP(U15,'Data Entry'!$B$5:$U$127,'Data Entry'!U$3,FALSE)=0,"",(VLOOKUP(U15,'Data Entry'!$B$5:$U$127,'Data Entry'!U$3,FALSE))))</f>
        <v>165360</v>
      </c>
      <c r="P15" s="8"/>
      <c r="Q15" s="8">
        <f>IF(U15="","",IF(VLOOKUP(U15,'Data Entry'!$B$5:$U$127,'Data Entry'!N$3,FALSE)=0,"",(VLOOKUP(U15,'Data Entry'!$B$5:$U$127,'Data Entry'!N$3,FALSE))))</f>
        <v>13780</v>
      </c>
      <c r="U15">
        <f>IF(MAX('Data Entry'!B$5:B$127)&lt;'P 8'!V15,"",V15)</f>
        <v>11</v>
      </c>
      <c r="V15">
        <v>11</v>
      </c>
      <c r="X15">
        <f>IF(A15="","",(SUM(MAX(X$5:X14)+(1))))</f>
        <v>9</v>
      </c>
    </row>
    <row r="16" spans="1:24" ht="15.75" customHeight="1">
      <c r="A16" s="8" t="str">
        <f t="shared" si="2"/>
        <v/>
      </c>
      <c r="B16" s="8"/>
      <c r="C16" s="8"/>
      <c r="D16" s="15" t="str">
        <f>IF(U16="","",(VLOOKUP(U16,'Data Entry'!$B$5:$E$127,'Data Entry'!C$3,FALSE)))</f>
        <v>;ksx kkk 'kk0f'k0</v>
      </c>
      <c r="E16" s="15" t="str">
        <f>IF(U16="","",IF(VLOOKUP(U16,'Data Entry'!$B$5:$E$127,'Data Entry'!D$3,FALSE)=0,"",(VLOOKUP(U16,'Data Entry'!$B$5:$E$127,'Data Entry'!D$3,FALSE))))</f>
        <v/>
      </c>
      <c r="F16" s="14" t="str">
        <f>IF(U16="","",IF(VLOOKUP(U16,'Data Entry'!$B$5:$H$127,'Data Entry'!F$3,FALSE)=0,"",(VLOOKUP(U16,'Data Entry'!$B$5:$H$127,'Data Entry'!F$3,FALSE))))</f>
        <v/>
      </c>
      <c r="G16" s="54" t="str">
        <f>IF(U16="","",IF(VLOOKUP(U16,'Data Entry'!$B$5:$H$127,'Data Entry'!G$3,FALSE)=0,"",(VLOOKUP(U16,'Data Entry'!$B$5:$H$127,'Data Entry'!G$3,FALSE))))</f>
        <v/>
      </c>
      <c r="H16" s="54" t="str">
        <f>IF(U16="","",IF(VLOOKUP(U16,'Data Entry'!$B$5:$P$127,'Data Entry'!L$3,FALSE)=0,"",(VLOOKUP(U16,'Data Entry'!$B$5:$P$127,'Data Entry'!L$3,FALSE))))</f>
        <v/>
      </c>
      <c r="I16" s="54" t="str">
        <f>IF(U16="","",IF(VLOOKUP(U16,'Data Entry'!$B$5:$P$127,'Data Entry'!M$3,FALSE)=0,"",(VLOOKUP(U16,'Data Entry'!$B$5:$P$127,'Data Entry'!M$3,FALSE))))</f>
        <v/>
      </c>
      <c r="J16" s="54">
        <f>IF(U16="","",IF(VLOOKUP(U16,'Data Entry'!$B$5:$P$127,'Data Entry'!P$3,FALSE)=0,"",(VLOOKUP(U16,'Data Entry'!$B$5:$P$127,'Data Entry'!P$3,FALSE))))</f>
        <v>13780</v>
      </c>
      <c r="K16" s="54">
        <f>IF(U16="","",IF(VLOOKUP(U16,'Data Entry'!$B$5:$S$127,'Data Entry'!S$3,FALSE)=0,"",(VLOOKUP(U16,'Data Entry'!$B$5:$S$127,'Data Entry'!S$3,FALSE))))</f>
        <v>165360</v>
      </c>
      <c r="L16" s="8" t="str">
        <f t="shared" si="1"/>
        <v/>
      </c>
      <c r="M16" s="8">
        <f>IF(U16="","",IF(VLOOKUP(U16,'Data Entry'!$B$5:$S$127,'Data Entry'!R$3,FALSE)=0,"",(VLOOKUP(U16,'Data Entry'!$B$5:$S$127,'Data Entry'!R$3,FALSE))))</f>
        <v>3360</v>
      </c>
      <c r="N16" s="8">
        <f>IF(U16="","",IF(VLOOKUP(U16,'Data Entry'!$B$5:$U$127,'Data Entry'!T$3,FALSE)=0,"",(VLOOKUP(U16,'Data Entry'!$B$5:$U$127,'Data Entry'!T$3,FALSE))))</f>
        <v>168720</v>
      </c>
      <c r="O16" s="8">
        <f>IF(U16="","",IF(VLOOKUP(U16,'Data Entry'!$B$5:$U$127,'Data Entry'!U$3,FALSE)=0,"",(VLOOKUP(U16,'Data Entry'!$B$5:$U$127,'Data Entry'!U$3,FALSE))))</f>
        <v>165360</v>
      </c>
      <c r="P16" s="8"/>
      <c r="Q16" s="8" t="str">
        <f>IF(U16="","",IF(VLOOKUP(U16,'Data Entry'!$B$5:$U$127,'Data Entry'!N$3,FALSE)=0,"",(VLOOKUP(U16,'Data Entry'!$B$5:$U$127,'Data Entry'!N$3,FALSE))))</f>
        <v/>
      </c>
      <c r="U16">
        <f>IF(MAX('Data Entry'!B$5:B$127)&lt;'P 8'!V16,"",V16)</f>
        <v>12</v>
      </c>
      <c r="V16">
        <v>12</v>
      </c>
      <c r="X16" t="str">
        <f>IF(A16="","",(SUM(MAX(X$5:X15)+(1))))</f>
        <v/>
      </c>
    </row>
    <row r="17" spans="1:24" ht="15.75" customHeight="1">
      <c r="A17" s="8">
        <f t="shared" si="2"/>
        <v>1</v>
      </c>
      <c r="B17" s="8"/>
      <c r="C17" s="8"/>
      <c r="D17" s="15" t="str">
        <f>IF(U17="","",(VLOOKUP(U17,'Data Entry'!$B$5:$E$127,'Data Entry'!C$3,FALSE)))</f>
        <v>Jh lqjsUnz dqekj dksBkjh</v>
      </c>
      <c r="E17" s="15" t="str">
        <f>IF(U17="","",IF(VLOOKUP(U17,'Data Entry'!$B$5:$E$127,'Data Entry'!D$3,FALSE)=0,"",(VLOOKUP(U17,'Data Entry'!$B$5:$E$127,'Data Entry'!D$3,FALSE))))</f>
        <v>ofj0fyfid</v>
      </c>
      <c r="F17" s="14" t="str">
        <f>IF(U17="","",IF(VLOOKUP(U17,'Data Entry'!$B$5:$H$127,'Data Entry'!F$3,FALSE)=0,"",(VLOOKUP(U17,'Data Entry'!$B$5:$H$127,'Data Entry'!F$3,FALSE))))</f>
        <v>RJBW199408006611</v>
      </c>
      <c r="G17" s="54">
        <f>IF(U17="","",IF(VLOOKUP(U17,'Data Entry'!$B$5:$H$127,'Data Entry'!G$3,FALSE)=0,"",(VLOOKUP(U17,'Data Entry'!$B$5:$H$127,'Data Entry'!G$3,FALSE))))</f>
        <v>742597</v>
      </c>
      <c r="H17" s="54" t="str">
        <f>IF(U17="","",IF(VLOOKUP(U17,'Data Entry'!$B$5:$P$127,'Data Entry'!L$3,FALSE)=0,"",(VLOOKUP(U17,'Data Entry'!$B$5:$P$127,'Data Entry'!L$3,FALSE))))</f>
        <v>5200-20200</v>
      </c>
      <c r="I17" s="54">
        <f>IF(U17="","",IF(VLOOKUP(U17,'Data Entry'!$B$5:$P$127,'Data Entry'!M$3,FALSE)=0,"",(VLOOKUP(U17,'Data Entry'!$B$5:$P$127,'Data Entry'!M$3,FALSE))))</f>
        <v>2800</v>
      </c>
      <c r="J17" s="54">
        <f>IF(U17="","",IF(VLOOKUP(U17,'Data Entry'!$B$5:$P$127,'Data Entry'!P$3,FALSE)=0,"",(VLOOKUP(U17,'Data Entry'!$B$5:$P$127,'Data Entry'!P$3,FALSE))))</f>
        <v>12870</v>
      </c>
      <c r="K17" s="54">
        <f>IF(U17="","",IF(VLOOKUP(U17,'Data Entry'!$B$5:$S$127,'Data Entry'!S$3,FALSE)=0,"",(VLOOKUP(U17,'Data Entry'!$B$5:$S$127,'Data Entry'!S$3,FALSE))))</f>
        <v>154440</v>
      </c>
      <c r="L17" s="8" t="str">
        <f t="shared" si="1"/>
        <v>01/07/2015</v>
      </c>
      <c r="M17" s="8">
        <f>IF(U17="","",IF(VLOOKUP(U17,'Data Entry'!$B$5:$S$127,'Data Entry'!R$3,FALSE)=0,"",(VLOOKUP(U17,'Data Entry'!$B$5:$S$127,'Data Entry'!R$3,FALSE))))</f>
        <v>3120</v>
      </c>
      <c r="N17" s="8">
        <f>IF(U17="","",IF(VLOOKUP(U17,'Data Entry'!$B$5:$U$127,'Data Entry'!T$3,FALSE)=0,"",(VLOOKUP(U17,'Data Entry'!$B$5:$U$127,'Data Entry'!T$3,FALSE))))</f>
        <v>157560</v>
      </c>
      <c r="O17" s="8">
        <f>IF(U17="","",IF(VLOOKUP(U17,'Data Entry'!$B$5:$U$127,'Data Entry'!U$3,FALSE)=0,"",(VLOOKUP(U17,'Data Entry'!$B$5:$U$127,'Data Entry'!U$3,FALSE))))</f>
        <v>154440</v>
      </c>
      <c r="P17" s="8"/>
      <c r="Q17" s="8">
        <f>IF(U17="","",IF(VLOOKUP(U17,'Data Entry'!$B$5:$U$127,'Data Entry'!N$3,FALSE)=0,"",(VLOOKUP(U17,'Data Entry'!$B$5:$U$127,'Data Entry'!N$3,FALSE))))</f>
        <v>12870</v>
      </c>
      <c r="U17">
        <f>IF(MAX('Data Entry'!B$5:B$127)&lt;'P 8'!V17,"",V17)</f>
        <v>13</v>
      </c>
      <c r="V17">
        <v>13</v>
      </c>
      <c r="X17">
        <f>IF(A17="","",(SUM(MAX(X$5:X16)+(1))))</f>
        <v>10</v>
      </c>
    </row>
    <row r="18" spans="1:24" ht="15.75" customHeight="1">
      <c r="A18" s="8" t="str">
        <f t="shared" si="2"/>
        <v/>
      </c>
      <c r="B18" s="8"/>
      <c r="C18" s="8"/>
      <c r="D18" s="15" t="str">
        <f>IF(U18="","",(VLOOKUP(U18,'Data Entry'!$B$5:$E$127,'Data Entry'!C$3,FALSE)))</f>
        <v>;ksx ofj0fyfid</v>
      </c>
      <c r="E18" s="15" t="str">
        <f>IF(U18="","",IF(VLOOKUP(U18,'Data Entry'!$B$5:$E$127,'Data Entry'!D$3,FALSE)=0,"",(VLOOKUP(U18,'Data Entry'!$B$5:$E$127,'Data Entry'!D$3,FALSE))))</f>
        <v/>
      </c>
      <c r="F18" s="14" t="str">
        <f>IF(U18="","",IF(VLOOKUP(U18,'Data Entry'!$B$5:$H$127,'Data Entry'!F$3,FALSE)=0,"",(VLOOKUP(U18,'Data Entry'!$B$5:$H$127,'Data Entry'!F$3,FALSE))))</f>
        <v/>
      </c>
      <c r="G18" s="54" t="str">
        <f>IF(U18="","",IF(VLOOKUP(U18,'Data Entry'!$B$5:$H$127,'Data Entry'!G$3,FALSE)=0,"",(VLOOKUP(U18,'Data Entry'!$B$5:$H$127,'Data Entry'!G$3,FALSE))))</f>
        <v/>
      </c>
      <c r="H18" s="54" t="str">
        <f>IF(U18="","",IF(VLOOKUP(U18,'Data Entry'!$B$5:$P$127,'Data Entry'!L$3,FALSE)=0,"",(VLOOKUP(U18,'Data Entry'!$B$5:$P$127,'Data Entry'!L$3,FALSE))))</f>
        <v/>
      </c>
      <c r="I18" s="54" t="str">
        <f>IF(U18="","",IF(VLOOKUP(U18,'Data Entry'!$B$5:$P$127,'Data Entry'!M$3,FALSE)=0,"",(VLOOKUP(U18,'Data Entry'!$B$5:$P$127,'Data Entry'!M$3,FALSE))))</f>
        <v/>
      </c>
      <c r="J18" s="54">
        <f>IF(U18="","",IF(VLOOKUP(U18,'Data Entry'!$B$5:$P$127,'Data Entry'!P$3,FALSE)=0,"",(VLOOKUP(U18,'Data Entry'!$B$5:$P$127,'Data Entry'!P$3,FALSE))))</f>
        <v>12870</v>
      </c>
      <c r="K18" s="54">
        <f>IF(U18="","",IF(VLOOKUP(U18,'Data Entry'!$B$5:$S$127,'Data Entry'!S$3,FALSE)=0,"",(VLOOKUP(U18,'Data Entry'!$B$5:$S$127,'Data Entry'!S$3,FALSE))))</f>
        <v>154440</v>
      </c>
      <c r="L18" s="8" t="str">
        <f t="shared" si="1"/>
        <v/>
      </c>
      <c r="M18" s="8">
        <f>IF(U18="","",IF(VLOOKUP(U18,'Data Entry'!$B$5:$S$127,'Data Entry'!R$3,FALSE)=0,"",(VLOOKUP(U18,'Data Entry'!$B$5:$S$127,'Data Entry'!R$3,FALSE))))</f>
        <v>3120</v>
      </c>
      <c r="N18" s="8">
        <f>IF(U18="","",IF(VLOOKUP(U18,'Data Entry'!$B$5:$U$127,'Data Entry'!T$3,FALSE)=0,"",(VLOOKUP(U18,'Data Entry'!$B$5:$U$127,'Data Entry'!T$3,FALSE))))</f>
        <v>157560</v>
      </c>
      <c r="O18" s="8">
        <f>IF(U18="","",IF(VLOOKUP(U18,'Data Entry'!$B$5:$U$127,'Data Entry'!U$3,FALSE)=0,"",(VLOOKUP(U18,'Data Entry'!$B$5:$U$127,'Data Entry'!U$3,FALSE))))</f>
        <v>154440</v>
      </c>
      <c r="P18" s="8"/>
      <c r="Q18" s="8" t="str">
        <f>IF(U18="","",IF(VLOOKUP(U18,'Data Entry'!$B$5:$U$127,'Data Entry'!N$3,FALSE)=0,"",(VLOOKUP(U18,'Data Entry'!$B$5:$U$127,'Data Entry'!N$3,FALSE))))</f>
        <v/>
      </c>
      <c r="U18">
        <f>IF(MAX('Data Entry'!B$5:B$127)&lt;'P 8'!V18,"",V18)</f>
        <v>14</v>
      </c>
      <c r="V18">
        <v>14</v>
      </c>
      <c r="X18" t="str">
        <f>IF(A18="","",(SUM(MAX(X$5:X17)+(1))))</f>
        <v/>
      </c>
    </row>
    <row r="19" spans="1:24" ht="15.75" customHeight="1">
      <c r="A19" s="8">
        <f t="shared" si="2"/>
        <v>1</v>
      </c>
      <c r="B19" s="8"/>
      <c r="C19" s="8"/>
      <c r="D19" s="15" t="str">
        <f>IF(U19="","",(VLOOKUP(U19,'Data Entry'!$B$5:$E$127,'Data Entry'!C$3,FALSE)))</f>
        <v>Jh thou yky</v>
      </c>
      <c r="E19" s="15" t="str">
        <f>IF(U19="","",IF(VLOOKUP(U19,'Data Entry'!$B$5:$E$127,'Data Entry'!D$3,FALSE)=0,"",(VLOOKUP(U19,'Data Entry'!$B$5:$E$127,'Data Entry'!D$3,FALSE))))</f>
        <v>lgk0deZ0</v>
      </c>
      <c r="F19" s="14" t="str">
        <f>IF(U19="","",IF(VLOOKUP(U19,'Data Entry'!$B$5:$H$127,'Data Entry'!F$3,FALSE)=0,"",(VLOOKUP(U19,'Data Entry'!$B$5:$H$127,'Data Entry'!F$3,FALSE))))</f>
        <v>RJAJ197906001251</v>
      </c>
      <c r="G19" s="54">
        <f>IF(U19="","",IF(VLOOKUP(U19,'Data Entry'!$B$5:$H$127,'Data Entry'!G$3,FALSE)=0,"",(VLOOKUP(U19,'Data Entry'!$B$5:$H$127,'Data Entry'!G$3,FALSE))))</f>
        <v>69148</v>
      </c>
      <c r="H19" s="54" t="str">
        <f>IF(U19="","",IF(VLOOKUP(U19,'Data Entry'!$B$5:$P$127,'Data Entry'!L$3,FALSE)=0,"",(VLOOKUP(U19,'Data Entry'!$B$5:$P$127,'Data Entry'!L$3,FALSE))))</f>
        <v>4750-7440</v>
      </c>
      <c r="I19" s="54">
        <f>IF(U19="","",IF(VLOOKUP(U19,'Data Entry'!$B$5:$P$127,'Data Entry'!M$3,FALSE)=0,"",(VLOOKUP(U19,'Data Entry'!$B$5:$P$127,'Data Entry'!M$3,FALSE))))</f>
        <v>1650</v>
      </c>
      <c r="J19" s="54">
        <f>IF(U19="","",IF(VLOOKUP(U19,'Data Entry'!$B$5:$P$127,'Data Entry'!P$3,FALSE)=0,"",(VLOOKUP(U19,'Data Entry'!$B$5:$P$127,'Data Entry'!P$3,FALSE))))</f>
        <v>9660</v>
      </c>
      <c r="K19" s="54">
        <f>IF(U19="","",IF(VLOOKUP(U19,'Data Entry'!$B$5:$S$127,'Data Entry'!S$3,FALSE)=0,"",(VLOOKUP(U19,'Data Entry'!$B$5:$S$127,'Data Entry'!S$3,FALSE))))</f>
        <v>115920</v>
      </c>
      <c r="L19" s="8" t="str">
        <f t="shared" si="1"/>
        <v>01/07/2015</v>
      </c>
      <c r="M19" s="8">
        <f>IF(U19="","",IF(VLOOKUP(U19,'Data Entry'!$B$5:$S$127,'Data Entry'!R$3,FALSE)=0,"",(VLOOKUP(U19,'Data Entry'!$B$5:$S$127,'Data Entry'!R$3,FALSE))))</f>
        <v>2320</v>
      </c>
      <c r="N19" s="8">
        <f>IF(U19="","",IF(VLOOKUP(U19,'Data Entry'!$B$5:$U$127,'Data Entry'!T$3,FALSE)=0,"",(VLOOKUP(U19,'Data Entry'!$B$5:$U$127,'Data Entry'!T$3,FALSE))))</f>
        <v>118240</v>
      </c>
      <c r="O19" s="8">
        <f>IF(U19="","",IF(VLOOKUP(U19,'Data Entry'!$B$5:$U$127,'Data Entry'!U$3,FALSE)=0,"",(VLOOKUP(U19,'Data Entry'!$B$5:$U$127,'Data Entry'!U$3,FALSE))))</f>
        <v>115920</v>
      </c>
      <c r="P19" s="8"/>
      <c r="Q19" s="8">
        <f>IF(U19="","",IF(VLOOKUP(U19,'Data Entry'!$B$5:$U$127,'Data Entry'!N$3,FALSE)=0,"",(VLOOKUP(U19,'Data Entry'!$B$5:$U$127,'Data Entry'!N$3,FALSE))))</f>
        <v>9660</v>
      </c>
      <c r="U19">
        <f>IF(MAX('Data Entry'!B$5:B$127)&lt;'P 8'!V19,"",V19)</f>
        <v>15</v>
      </c>
      <c r="V19">
        <v>15</v>
      </c>
      <c r="X19">
        <f>IF(A19="","",(SUM(MAX(X$5:X18)+(1))))</f>
        <v>11</v>
      </c>
    </row>
    <row r="20" spans="1:24" ht="15.75" customHeight="1">
      <c r="A20" s="8" t="str">
        <f t="shared" si="2"/>
        <v/>
      </c>
      <c r="B20" s="8"/>
      <c r="C20" s="8"/>
      <c r="D20" s="15" t="str">
        <f>IF(U20="","",(VLOOKUP(U20,'Data Entry'!$B$5:$E$127,'Data Entry'!C$3,FALSE)))</f>
        <v>;ksx lgk0deZ0</v>
      </c>
      <c r="E20" s="15" t="str">
        <f>IF(U20="","",IF(VLOOKUP(U20,'Data Entry'!$B$5:$E$127,'Data Entry'!D$3,FALSE)=0,"",(VLOOKUP(U20,'Data Entry'!$B$5:$E$127,'Data Entry'!D$3,FALSE))))</f>
        <v/>
      </c>
      <c r="F20" s="14" t="str">
        <f>IF(U20="","",IF(VLOOKUP(U20,'Data Entry'!$B$5:$H$127,'Data Entry'!F$3,FALSE)=0,"",(VLOOKUP(U20,'Data Entry'!$B$5:$H$127,'Data Entry'!F$3,FALSE))))</f>
        <v/>
      </c>
      <c r="G20" s="54" t="str">
        <f>IF(U20="","",IF(VLOOKUP(U20,'Data Entry'!$B$5:$H$127,'Data Entry'!G$3,FALSE)=0,"",(VLOOKUP(U20,'Data Entry'!$B$5:$H$127,'Data Entry'!G$3,FALSE))))</f>
        <v/>
      </c>
      <c r="H20" s="54" t="str">
        <f>IF(U20="","",IF(VLOOKUP(U20,'Data Entry'!$B$5:$P$127,'Data Entry'!L$3,FALSE)=0,"",(VLOOKUP(U20,'Data Entry'!$B$5:$P$127,'Data Entry'!L$3,FALSE))))</f>
        <v/>
      </c>
      <c r="I20" s="54" t="str">
        <f>IF(U20="","",IF(VLOOKUP(U20,'Data Entry'!$B$5:$P$127,'Data Entry'!M$3,FALSE)=0,"",(VLOOKUP(U20,'Data Entry'!$B$5:$P$127,'Data Entry'!M$3,FALSE))))</f>
        <v/>
      </c>
      <c r="J20" s="54">
        <f>IF(U20="","",IF(VLOOKUP(U20,'Data Entry'!$B$5:$P$127,'Data Entry'!P$3,FALSE)=0,"",(VLOOKUP(U20,'Data Entry'!$B$5:$P$127,'Data Entry'!P$3,FALSE))))</f>
        <v>9660</v>
      </c>
      <c r="K20" s="54">
        <f>IF(U20="","",IF(VLOOKUP(U20,'Data Entry'!$B$5:$S$127,'Data Entry'!S$3,FALSE)=0,"",(VLOOKUP(U20,'Data Entry'!$B$5:$S$127,'Data Entry'!S$3,FALSE))))</f>
        <v>115920</v>
      </c>
      <c r="L20" s="8" t="str">
        <f t="shared" si="1"/>
        <v/>
      </c>
      <c r="M20" s="8">
        <f>IF(U20="","",IF(VLOOKUP(U20,'Data Entry'!$B$5:$S$127,'Data Entry'!R$3,FALSE)=0,"",(VLOOKUP(U20,'Data Entry'!$B$5:$S$127,'Data Entry'!R$3,FALSE))))</f>
        <v>2320</v>
      </c>
      <c r="N20" s="8">
        <f>IF(U20="","",IF(VLOOKUP(U20,'Data Entry'!$B$5:$U$127,'Data Entry'!T$3,FALSE)=0,"",(VLOOKUP(U20,'Data Entry'!$B$5:$U$127,'Data Entry'!T$3,FALSE))))</f>
        <v>118240</v>
      </c>
      <c r="O20" s="8">
        <f>IF(U20="","",IF(VLOOKUP(U20,'Data Entry'!$B$5:$U$127,'Data Entry'!U$3,FALSE)=0,"",(VLOOKUP(U20,'Data Entry'!$B$5:$U$127,'Data Entry'!U$3,FALSE))))</f>
        <v>115920</v>
      </c>
      <c r="P20" s="8"/>
      <c r="Q20" s="8" t="str">
        <f>IF(U20="","",IF(VLOOKUP(U20,'Data Entry'!$B$5:$U$127,'Data Entry'!N$3,FALSE)=0,"",(VLOOKUP(U20,'Data Entry'!$B$5:$U$127,'Data Entry'!N$3,FALSE))))</f>
        <v/>
      </c>
      <c r="U20">
        <f>IF(MAX('Data Entry'!B$5:B$127)&lt;'P 8'!V20,"",V20)</f>
        <v>16</v>
      </c>
      <c r="V20">
        <v>16</v>
      </c>
      <c r="X20" t="str">
        <f>IF(A20="","",(SUM(MAX(X$5:X19)+(1))))</f>
        <v/>
      </c>
    </row>
    <row r="21" spans="1:24" ht="15.75" customHeight="1">
      <c r="A21" s="8" t="str">
        <f t="shared" si="2"/>
        <v/>
      </c>
      <c r="B21" s="8"/>
      <c r="C21" s="8"/>
      <c r="D21" s="15" t="str">
        <f>IF(U21="","",(VLOOKUP(U21,'Data Entry'!$B$5:$E$127,'Data Entry'!C$3,FALSE)))</f>
        <v>;ksx vjktif=r</v>
      </c>
      <c r="E21" s="15" t="str">
        <f>IF(U21="","",IF(VLOOKUP(U21,'Data Entry'!$B$5:$E$127,'Data Entry'!D$3,FALSE)=0,"",(VLOOKUP(U21,'Data Entry'!$B$5:$E$127,'Data Entry'!D$3,FALSE))))</f>
        <v/>
      </c>
      <c r="F21" s="14" t="str">
        <f>IF(U21="","",IF(VLOOKUP(U21,'Data Entry'!$B$5:$H$127,'Data Entry'!F$3,FALSE)=0,"",(VLOOKUP(U21,'Data Entry'!$B$5:$H$127,'Data Entry'!F$3,FALSE))))</f>
        <v/>
      </c>
      <c r="G21" s="54" t="str">
        <f>IF(U21="","",IF(VLOOKUP(U21,'Data Entry'!$B$5:$H$127,'Data Entry'!G$3,FALSE)=0,"",(VLOOKUP(U21,'Data Entry'!$B$5:$H$127,'Data Entry'!G$3,FALSE))))</f>
        <v/>
      </c>
      <c r="H21" s="54" t="str">
        <f>IF(U21="","",IF(VLOOKUP(U21,'Data Entry'!$B$5:$P$127,'Data Entry'!L$3,FALSE)=0,"",(VLOOKUP(U21,'Data Entry'!$B$5:$P$127,'Data Entry'!L$3,FALSE))))</f>
        <v/>
      </c>
      <c r="I21" s="54" t="str">
        <f>IF(U21="","",IF(VLOOKUP(U21,'Data Entry'!$B$5:$P$127,'Data Entry'!M$3,FALSE)=0,"",(VLOOKUP(U21,'Data Entry'!$B$5:$P$127,'Data Entry'!M$3,FALSE))))</f>
        <v/>
      </c>
      <c r="J21" s="54">
        <f>IF(U21="","",IF(VLOOKUP(U21,'Data Entry'!$B$5:$P$127,'Data Entry'!P$3,FALSE)=0,"",(VLOOKUP(U21,'Data Entry'!$B$5:$P$127,'Data Entry'!P$3,FALSE))))</f>
        <v>118030</v>
      </c>
      <c r="K21" s="54">
        <f>IF(U21="","",IF(VLOOKUP(U21,'Data Entry'!$B$5:$S$127,'Data Entry'!S$3,FALSE)=0,"",(VLOOKUP(U21,'Data Entry'!$B$5:$S$127,'Data Entry'!S$3,FALSE))))</f>
        <v>1416360</v>
      </c>
      <c r="L21" s="8" t="str">
        <f t="shared" si="1"/>
        <v/>
      </c>
      <c r="M21" s="8">
        <f>IF(U21="","",IF(VLOOKUP(U21,'Data Entry'!$B$5:$S$127,'Data Entry'!R$3,FALSE)=0,"",(VLOOKUP(U21,'Data Entry'!$B$5:$S$127,'Data Entry'!R$3,FALSE))))</f>
        <v>28560</v>
      </c>
      <c r="N21" s="8">
        <f>IF(U21="","",IF(VLOOKUP(U21,'Data Entry'!$B$5:$U$127,'Data Entry'!T$3,FALSE)=0,"",(VLOOKUP(U21,'Data Entry'!$B$5:$U$127,'Data Entry'!T$3,FALSE))))</f>
        <v>1444920</v>
      </c>
      <c r="O21" s="8">
        <f>IF(U21="","",IF(VLOOKUP(U21,'Data Entry'!$B$5:$U$127,'Data Entry'!U$3,FALSE)=0,"",(VLOOKUP(U21,'Data Entry'!$B$5:$U$127,'Data Entry'!U$3,FALSE))))</f>
        <v>1416360</v>
      </c>
      <c r="P21" s="8"/>
      <c r="Q21" s="8" t="str">
        <f>IF(U21="","",IF(VLOOKUP(U21,'Data Entry'!$B$5:$U$127,'Data Entry'!N$3,FALSE)=0,"",(VLOOKUP(U21,'Data Entry'!$B$5:$U$127,'Data Entry'!N$3,FALSE))))</f>
        <v/>
      </c>
      <c r="U21">
        <f>IF(MAX('Data Entry'!B$5:B$127)&lt;'P 8'!V21,"",V21)</f>
        <v>17</v>
      </c>
      <c r="V21">
        <v>17</v>
      </c>
      <c r="X21" t="str">
        <f>IF(A21="","",(SUM(MAX(X$5:X20)+(1))))</f>
        <v/>
      </c>
    </row>
    <row r="22" spans="1:24" ht="15.75" customHeight="1">
      <c r="A22" s="8" t="str">
        <f t="shared" si="2"/>
        <v/>
      </c>
      <c r="B22" s="8"/>
      <c r="C22" s="8"/>
      <c r="D22" s="15" t="str">
        <f>IF(U22="","",(VLOOKUP(U22,'Data Entry'!$B$5:$E$127,'Data Entry'!C$3,FALSE)))</f>
        <v>loZ;ksx</v>
      </c>
      <c r="E22" s="15" t="str">
        <f>IF(U22="","",IF(VLOOKUP(U22,'Data Entry'!$B$5:$E$127,'Data Entry'!D$3,FALSE)=0,"",(VLOOKUP(U22,'Data Entry'!$B$5:$E$127,'Data Entry'!D$3,FALSE))))</f>
        <v/>
      </c>
      <c r="F22" s="14" t="str">
        <f>IF(U22="","",IF(VLOOKUP(U22,'Data Entry'!$B$5:$H$127,'Data Entry'!F$3,FALSE)=0,"",(VLOOKUP(U22,'Data Entry'!$B$5:$H$127,'Data Entry'!F$3,FALSE))))</f>
        <v/>
      </c>
      <c r="G22" s="54" t="str">
        <f>IF(U22="","",IF(VLOOKUP(U22,'Data Entry'!$B$5:$H$127,'Data Entry'!G$3,FALSE)=0,"",(VLOOKUP(U22,'Data Entry'!$B$5:$H$127,'Data Entry'!G$3,FALSE))))</f>
        <v/>
      </c>
      <c r="H22" s="54" t="str">
        <f>IF(U22="","",IF(VLOOKUP(U22,'Data Entry'!$B$5:$P$127,'Data Entry'!L$3,FALSE)=0,"",(VLOOKUP(U22,'Data Entry'!$B$5:$P$127,'Data Entry'!L$3,FALSE))))</f>
        <v/>
      </c>
      <c r="I22" s="54" t="str">
        <f>IF(U22="","",IF(VLOOKUP(U22,'Data Entry'!$B$5:$P$127,'Data Entry'!M$3,FALSE)=0,"",(VLOOKUP(U22,'Data Entry'!$B$5:$P$127,'Data Entry'!M$3,FALSE))))</f>
        <v/>
      </c>
      <c r="J22" s="54">
        <f>IF(U22="","",IF(VLOOKUP(U22,'Data Entry'!$B$5:$P$127,'Data Entry'!P$3,FALSE)=0,"",(VLOOKUP(U22,'Data Entry'!$B$5:$P$127,'Data Entry'!P$3,FALSE))))</f>
        <v>148260</v>
      </c>
      <c r="K22" s="54">
        <f>IF(U22="","",IF(VLOOKUP(U22,'Data Entry'!$B$5:$S$127,'Data Entry'!S$3,FALSE)=0,"",(VLOOKUP(U22,'Data Entry'!$B$5:$S$127,'Data Entry'!S$3,FALSE))))</f>
        <v>1779120</v>
      </c>
      <c r="L22" s="8" t="str">
        <f t="shared" ref="L22:L85" si="3">IF(I22=0,"",IF(F22="","","01/07/2015"))</f>
        <v/>
      </c>
      <c r="M22" s="8">
        <f>IF(U22="","",IF(VLOOKUP(U22,'Data Entry'!$B$5:$S$127,'Data Entry'!R$3,FALSE)=0,"",(VLOOKUP(U22,'Data Entry'!$B$5:$S$127,'Data Entry'!R$3,FALSE))))</f>
        <v>35840</v>
      </c>
      <c r="N22" s="8">
        <f>IF(U22="","",IF(VLOOKUP(U22,'Data Entry'!$B$5:$U$127,'Data Entry'!T$3,FALSE)=0,"",(VLOOKUP(U22,'Data Entry'!$B$5:$U$127,'Data Entry'!T$3,FALSE))))</f>
        <v>1444920</v>
      </c>
      <c r="O22" s="8">
        <f>IF(U22="","",IF(VLOOKUP(U22,'Data Entry'!$B$5:$U$127,'Data Entry'!U$3,FALSE)=0,"",(VLOOKUP(U22,'Data Entry'!$B$5:$U$127,'Data Entry'!U$3,FALSE))))</f>
        <v>1768960</v>
      </c>
      <c r="P22" s="8"/>
      <c r="Q22" s="8" t="str">
        <f>IF(U22="","",IF(VLOOKUP(U22,'Data Entry'!$B$5:$U$127,'Data Entry'!N$3,FALSE)=0,"",(VLOOKUP(U22,'Data Entry'!$B$5:$U$127,'Data Entry'!N$3,FALSE))))</f>
        <v/>
      </c>
      <c r="U22">
        <f>IF(MAX('Data Entry'!B$5:B$127)&lt;'P 8'!V22,"",V22)</f>
        <v>18</v>
      </c>
      <c r="V22">
        <v>18</v>
      </c>
      <c r="X22" t="str">
        <f>IF(A22="","",(SUM(MAX(X$5:X21)+(1))))</f>
        <v/>
      </c>
    </row>
    <row r="23" spans="1:24" ht="15.75" customHeight="1">
      <c r="A23" s="8" t="str">
        <f t="shared" si="2"/>
        <v/>
      </c>
      <c r="B23" s="8"/>
      <c r="C23" s="8"/>
      <c r="D23" s="15" t="str">
        <f>IF(U23="","",(VLOOKUP(U23,'Data Entry'!$B$5:$E$127,'Data Entry'!C$3,FALSE)))</f>
        <v/>
      </c>
      <c r="E23" s="15" t="str">
        <f>IF(U23="","",IF(VLOOKUP(U23,'Data Entry'!$B$5:$E$127,'Data Entry'!D$3,FALSE)=0,"",(VLOOKUP(U23,'Data Entry'!$B$5:$E$127,'Data Entry'!D$3,FALSE))))</f>
        <v/>
      </c>
      <c r="F23" s="14" t="str">
        <f>IF(U23="","",IF(VLOOKUP(U23,'Data Entry'!$B$5:$H$127,'Data Entry'!F$3,FALSE)=0,"",(VLOOKUP(U23,'Data Entry'!$B$5:$H$127,'Data Entry'!F$3,FALSE))))</f>
        <v/>
      </c>
      <c r="G23" s="54" t="str">
        <f>IF(U23="","",IF(VLOOKUP(U23,'Data Entry'!$B$5:$H$127,'Data Entry'!G$3,FALSE)=0,"",(VLOOKUP(U23,'Data Entry'!$B$5:$H$127,'Data Entry'!G$3,FALSE))))</f>
        <v/>
      </c>
      <c r="H23" s="54" t="str">
        <f>IF(U23="","",IF(VLOOKUP(U23,'Data Entry'!$B$5:$P$127,'Data Entry'!L$3,FALSE)=0,"",(VLOOKUP(U23,'Data Entry'!$B$5:$P$127,'Data Entry'!L$3,FALSE))))</f>
        <v/>
      </c>
      <c r="I23" s="54" t="str">
        <f>IF(U23="","",IF(VLOOKUP(U23,'Data Entry'!$B$5:$P$127,'Data Entry'!M$3,FALSE)=0,"",(VLOOKUP(U23,'Data Entry'!$B$5:$P$127,'Data Entry'!M$3,FALSE))))</f>
        <v/>
      </c>
      <c r="J23" s="54" t="str">
        <f>IF(U23="","",IF(VLOOKUP(U23,'Data Entry'!$B$5:$P$127,'Data Entry'!P$3,FALSE)=0,"",(VLOOKUP(U23,'Data Entry'!$B$5:$P$127,'Data Entry'!P$3,FALSE))))</f>
        <v/>
      </c>
      <c r="K23" s="54" t="str">
        <f>IF(U23="","",IF(VLOOKUP(U23,'Data Entry'!$B$5:$S$127,'Data Entry'!S$3,FALSE)=0,"",(VLOOKUP(U23,'Data Entry'!$B$5:$S$127,'Data Entry'!S$3,FALSE))))</f>
        <v/>
      </c>
      <c r="L23" s="8" t="str">
        <f t="shared" si="3"/>
        <v/>
      </c>
      <c r="M23" s="8" t="str">
        <f>IF(U23="","",IF(VLOOKUP(U23,'Data Entry'!$B$5:$S$127,'Data Entry'!R$3,FALSE)=0,"",(VLOOKUP(U23,'Data Entry'!$B$5:$S$127,'Data Entry'!R$3,FALSE))))</f>
        <v/>
      </c>
      <c r="N23" s="8" t="str">
        <f>IF(U23="","",IF(VLOOKUP(U23,'Data Entry'!$B$5:$U$127,'Data Entry'!T$3,FALSE)=0,"",(VLOOKUP(U23,'Data Entry'!$B$5:$U$127,'Data Entry'!T$3,FALSE))))</f>
        <v/>
      </c>
      <c r="O23" s="8" t="str">
        <f>IF(U23="","",IF(VLOOKUP(U23,'Data Entry'!$B$5:$U$127,'Data Entry'!U$3,FALSE)=0,"",(VLOOKUP(U23,'Data Entry'!$B$5:$U$127,'Data Entry'!U$3,FALSE))))</f>
        <v/>
      </c>
      <c r="P23" s="8"/>
      <c r="Q23" s="8" t="str">
        <f>IF(U23="","",IF(VLOOKUP(U23,'Data Entry'!$B$5:$U$127,'Data Entry'!N$3,FALSE)=0,"",(VLOOKUP(U23,'Data Entry'!$B$5:$U$127,'Data Entry'!N$3,FALSE))))</f>
        <v/>
      </c>
      <c r="U23" t="str">
        <f>IF(MAX('Data Entry'!B$5:B$127)&lt;'P 8'!V23,"",V23)</f>
        <v/>
      </c>
      <c r="V23">
        <v>19</v>
      </c>
      <c r="X23" t="str">
        <f>IF(A23="","",(SUM(MAX(X$5:X22)+(1))))</f>
        <v/>
      </c>
    </row>
    <row r="24" spans="1:24" ht="15.75" customHeight="1">
      <c r="A24" s="8" t="str">
        <f t="shared" si="2"/>
        <v/>
      </c>
      <c r="B24" s="8"/>
      <c r="C24" s="8"/>
      <c r="D24" s="15" t="str">
        <f>IF(U24="","",(VLOOKUP(U24,'Data Entry'!$B$5:$E$127,'Data Entry'!C$3,FALSE)))</f>
        <v/>
      </c>
      <c r="E24" s="15" t="str">
        <f>IF(U24="","",IF(VLOOKUP(U24,'Data Entry'!$B$5:$E$127,'Data Entry'!D$3,FALSE)=0,"",(VLOOKUP(U24,'Data Entry'!$B$5:$E$127,'Data Entry'!D$3,FALSE))))</f>
        <v/>
      </c>
      <c r="F24" s="14" t="str">
        <f>IF(U24="","",IF(VLOOKUP(U24,'Data Entry'!$B$5:$H$127,'Data Entry'!F$3,FALSE)=0,"",(VLOOKUP(U24,'Data Entry'!$B$5:$H$127,'Data Entry'!F$3,FALSE))))</f>
        <v/>
      </c>
      <c r="G24" s="54" t="str">
        <f>IF(U24="","",IF(VLOOKUP(U24,'Data Entry'!$B$5:$H$127,'Data Entry'!G$3,FALSE)=0,"",(VLOOKUP(U24,'Data Entry'!$B$5:$H$127,'Data Entry'!G$3,FALSE))))</f>
        <v/>
      </c>
      <c r="H24" s="54" t="str">
        <f>IF(U24="","",IF(VLOOKUP(U24,'Data Entry'!$B$5:$P$127,'Data Entry'!L$3,FALSE)=0,"",(VLOOKUP(U24,'Data Entry'!$B$5:$P$127,'Data Entry'!L$3,FALSE))))</f>
        <v/>
      </c>
      <c r="I24" s="54" t="str">
        <f>IF(U24="","",IF(VLOOKUP(U24,'Data Entry'!$B$5:$P$127,'Data Entry'!M$3,FALSE)=0,"",(VLOOKUP(U24,'Data Entry'!$B$5:$P$127,'Data Entry'!M$3,FALSE))))</f>
        <v/>
      </c>
      <c r="J24" s="54" t="str">
        <f>IF(U24="","",IF(VLOOKUP(U24,'Data Entry'!$B$5:$P$127,'Data Entry'!P$3,FALSE)=0,"",(VLOOKUP(U24,'Data Entry'!$B$5:$P$127,'Data Entry'!P$3,FALSE))))</f>
        <v/>
      </c>
      <c r="K24" s="54" t="str">
        <f>IF(U24="","",IF(VLOOKUP(U24,'Data Entry'!$B$5:$S$127,'Data Entry'!S$3,FALSE)=0,"",(VLOOKUP(U24,'Data Entry'!$B$5:$S$127,'Data Entry'!S$3,FALSE))))</f>
        <v/>
      </c>
      <c r="L24" s="8" t="str">
        <f t="shared" si="3"/>
        <v/>
      </c>
      <c r="M24" s="8" t="str">
        <f>IF(U24="","",IF(VLOOKUP(U24,'Data Entry'!$B$5:$S$127,'Data Entry'!R$3,FALSE)=0,"",(VLOOKUP(U24,'Data Entry'!$B$5:$S$127,'Data Entry'!R$3,FALSE))))</f>
        <v/>
      </c>
      <c r="N24" s="8" t="str">
        <f>IF(U24="","",IF(VLOOKUP(U24,'Data Entry'!$B$5:$U$127,'Data Entry'!T$3,FALSE)=0,"",(VLOOKUP(U24,'Data Entry'!$B$5:$U$127,'Data Entry'!T$3,FALSE))))</f>
        <v/>
      </c>
      <c r="O24" s="8" t="str">
        <f>IF(U24="","",IF(VLOOKUP(U24,'Data Entry'!$B$5:$U$127,'Data Entry'!U$3,FALSE)=0,"",(VLOOKUP(U24,'Data Entry'!$B$5:$U$127,'Data Entry'!U$3,FALSE))))</f>
        <v/>
      </c>
      <c r="P24" s="8"/>
      <c r="Q24" s="8" t="str">
        <f>IF(U24="","",IF(VLOOKUP(U24,'Data Entry'!$B$5:$U$127,'Data Entry'!N$3,FALSE)=0,"",(VLOOKUP(U24,'Data Entry'!$B$5:$U$127,'Data Entry'!N$3,FALSE))))</f>
        <v/>
      </c>
      <c r="U24" t="str">
        <f>IF(MAX('Data Entry'!B$5:B$127)&lt;'P 8'!V24,"",V24)</f>
        <v/>
      </c>
      <c r="V24">
        <v>20</v>
      </c>
      <c r="X24" t="str">
        <f>IF(A24="","",(SUM(MAX(X$5:X23)+(1))))</f>
        <v/>
      </c>
    </row>
    <row r="25" spans="1:24" ht="15.75" customHeight="1">
      <c r="A25" s="8" t="str">
        <f t="shared" si="2"/>
        <v/>
      </c>
      <c r="B25" s="8"/>
      <c r="C25" s="8"/>
      <c r="D25" s="15" t="str">
        <f>IF(U25="","",(VLOOKUP(U25,'Data Entry'!$B$5:$E$127,'Data Entry'!C$3,FALSE)))</f>
        <v/>
      </c>
      <c r="E25" s="15" t="str">
        <f>IF(U25="","",IF(VLOOKUP(U25,'Data Entry'!$B$5:$E$127,'Data Entry'!D$3,FALSE)=0,"",(VLOOKUP(U25,'Data Entry'!$B$5:$E$127,'Data Entry'!D$3,FALSE))))</f>
        <v/>
      </c>
      <c r="F25" s="14" t="str">
        <f>IF(U25="","",IF(VLOOKUP(U25,'Data Entry'!$B$5:$H$127,'Data Entry'!F$3,FALSE)=0,"",(VLOOKUP(U25,'Data Entry'!$B$5:$H$127,'Data Entry'!F$3,FALSE))))</f>
        <v/>
      </c>
      <c r="G25" s="54" t="str">
        <f>IF(U25="","",IF(VLOOKUP(U25,'Data Entry'!$B$5:$H$127,'Data Entry'!G$3,FALSE)=0,"",(VLOOKUP(U25,'Data Entry'!$B$5:$H$127,'Data Entry'!G$3,FALSE))))</f>
        <v/>
      </c>
      <c r="H25" s="54" t="str">
        <f>IF(U25="","",IF(VLOOKUP(U25,'Data Entry'!$B$5:$P$127,'Data Entry'!L$3,FALSE)=0,"",(VLOOKUP(U25,'Data Entry'!$B$5:$P$127,'Data Entry'!L$3,FALSE))))</f>
        <v/>
      </c>
      <c r="I25" s="54" t="str">
        <f>IF(U25="","",IF(VLOOKUP(U25,'Data Entry'!$B$5:$P$127,'Data Entry'!M$3,FALSE)=0,"",(VLOOKUP(U25,'Data Entry'!$B$5:$P$127,'Data Entry'!M$3,FALSE))))</f>
        <v/>
      </c>
      <c r="J25" s="54" t="str">
        <f>IF(U25="","",IF(VLOOKUP(U25,'Data Entry'!$B$5:$P$127,'Data Entry'!P$3,FALSE)=0,"",(VLOOKUP(U25,'Data Entry'!$B$5:$P$127,'Data Entry'!P$3,FALSE))))</f>
        <v/>
      </c>
      <c r="K25" s="54" t="str">
        <f>IF(U25="","",IF(VLOOKUP(U25,'Data Entry'!$B$5:$S$127,'Data Entry'!S$3,FALSE)=0,"",(VLOOKUP(U25,'Data Entry'!$B$5:$S$127,'Data Entry'!S$3,FALSE))))</f>
        <v/>
      </c>
      <c r="L25" s="8" t="str">
        <f t="shared" si="3"/>
        <v/>
      </c>
      <c r="M25" s="8" t="str">
        <f>IF(U25="","",IF(VLOOKUP(U25,'Data Entry'!$B$5:$S$127,'Data Entry'!R$3,FALSE)=0,"",(VLOOKUP(U25,'Data Entry'!$B$5:$S$127,'Data Entry'!R$3,FALSE))))</f>
        <v/>
      </c>
      <c r="N25" s="8" t="str">
        <f>IF(U25="","",IF(VLOOKUP(U25,'Data Entry'!$B$5:$U$127,'Data Entry'!T$3,FALSE)=0,"",(VLOOKUP(U25,'Data Entry'!$B$5:$U$127,'Data Entry'!T$3,FALSE))))</f>
        <v/>
      </c>
      <c r="O25" s="8" t="str">
        <f>IF(U25="","",IF(VLOOKUP(U25,'Data Entry'!$B$5:$U$127,'Data Entry'!U$3,FALSE)=0,"",(VLOOKUP(U25,'Data Entry'!$B$5:$U$127,'Data Entry'!U$3,FALSE))))</f>
        <v/>
      </c>
      <c r="P25" s="8"/>
      <c r="Q25" s="8" t="str">
        <f>IF(U25="","",IF(VLOOKUP(U25,'Data Entry'!$B$5:$U$127,'Data Entry'!N$3,FALSE)=0,"",(VLOOKUP(U25,'Data Entry'!$B$5:$U$127,'Data Entry'!N$3,FALSE))))</f>
        <v/>
      </c>
      <c r="U25" t="str">
        <f>IF(MAX('Data Entry'!B$5:B$127)&lt;'P 8'!V25,"",V25)</f>
        <v/>
      </c>
      <c r="V25">
        <v>21</v>
      </c>
      <c r="X25" t="str">
        <f>IF(A25="","",(SUM(MAX(X$5:X24)+(1))))</f>
        <v/>
      </c>
    </row>
    <row r="26" spans="1:24" ht="15.75" customHeight="1">
      <c r="A26" s="8" t="str">
        <f t="shared" si="2"/>
        <v/>
      </c>
      <c r="B26" s="8"/>
      <c r="C26" s="8"/>
      <c r="D26" s="15" t="str">
        <f>IF(U26="","",(VLOOKUP(U26,'Data Entry'!$B$5:$E$127,'Data Entry'!C$3,FALSE)))</f>
        <v/>
      </c>
      <c r="E26" s="15" t="str">
        <f>IF(U26="","",IF(VLOOKUP(U26,'Data Entry'!$B$5:$E$127,'Data Entry'!D$3,FALSE)=0,"",(VLOOKUP(U26,'Data Entry'!$B$5:$E$127,'Data Entry'!D$3,FALSE))))</f>
        <v/>
      </c>
      <c r="F26" s="14" t="str">
        <f>IF(U26="","",IF(VLOOKUP(U26,'Data Entry'!$B$5:$H$127,'Data Entry'!F$3,FALSE)=0,"",(VLOOKUP(U26,'Data Entry'!$B$5:$H$127,'Data Entry'!F$3,FALSE))))</f>
        <v/>
      </c>
      <c r="G26" s="54" t="str">
        <f>IF(U26="","",IF(VLOOKUP(U26,'Data Entry'!$B$5:$H$127,'Data Entry'!G$3,FALSE)=0,"",(VLOOKUP(U26,'Data Entry'!$B$5:$H$127,'Data Entry'!G$3,FALSE))))</f>
        <v/>
      </c>
      <c r="H26" s="54" t="str">
        <f>IF(U26="","",IF(VLOOKUP(U26,'Data Entry'!$B$5:$P$127,'Data Entry'!L$3,FALSE)=0,"",(VLOOKUP(U26,'Data Entry'!$B$5:$P$127,'Data Entry'!L$3,FALSE))))</f>
        <v/>
      </c>
      <c r="I26" s="54" t="str">
        <f>IF(U26="","",IF(VLOOKUP(U26,'Data Entry'!$B$5:$P$127,'Data Entry'!M$3,FALSE)=0,"",(VLOOKUP(U26,'Data Entry'!$B$5:$P$127,'Data Entry'!M$3,FALSE))))</f>
        <v/>
      </c>
      <c r="J26" s="54" t="str">
        <f>IF(U26="","",IF(VLOOKUP(U26,'Data Entry'!$B$5:$P$127,'Data Entry'!P$3,FALSE)=0,"",(VLOOKUP(U26,'Data Entry'!$B$5:$P$127,'Data Entry'!P$3,FALSE))))</f>
        <v/>
      </c>
      <c r="K26" s="54" t="str">
        <f>IF(U26="","",IF(VLOOKUP(U26,'Data Entry'!$B$5:$S$127,'Data Entry'!S$3,FALSE)=0,"",(VLOOKUP(U26,'Data Entry'!$B$5:$S$127,'Data Entry'!S$3,FALSE))))</f>
        <v/>
      </c>
      <c r="L26" s="8" t="str">
        <f t="shared" si="3"/>
        <v/>
      </c>
      <c r="M26" s="8" t="str">
        <f>IF(U26="","",IF(VLOOKUP(U26,'Data Entry'!$B$5:$S$127,'Data Entry'!R$3,FALSE)=0,"",(VLOOKUP(U26,'Data Entry'!$B$5:$S$127,'Data Entry'!R$3,FALSE))))</f>
        <v/>
      </c>
      <c r="N26" s="8" t="str">
        <f>IF(U26="","",IF(VLOOKUP(U26,'Data Entry'!$B$5:$U$127,'Data Entry'!T$3,FALSE)=0,"",(VLOOKUP(U26,'Data Entry'!$B$5:$U$127,'Data Entry'!T$3,FALSE))))</f>
        <v/>
      </c>
      <c r="O26" s="8" t="str">
        <f>IF(U26="","",IF(VLOOKUP(U26,'Data Entry'!$B$5:$U$127,'Data Entry'!U$3,FALSE)=0,"",(VLOOKUP(U26,'Data Entry'!$B$5:$U$127,'Data Entry'!U$3,FALSE))))</f>
        <v/>
      </c>
      <c r="P26" s="8"/>
      <c r="Q26" s="8" t="str">
        <f>IF(U26="","",IF(VLOOKUP(U26,'Data Entry'!$B$5:$U$127,'Data Entry'!N$3,FALSE)=0,"",(VLOOKUP(U26,'Data Entry'!$B$5:$U$127,'Data Entry'!N$3,FALSE))))</f>
        <v/>
      </c>
      <c r="U26" t="str">
        <f>IF(MAX('Data Entry'!B$5:B$127)&lt;'P 8'!V26,"",V26)</f>
        <v/>
      </c>
      <c r="V26">
        <v>22</v>
      </c>
      <c r="X26" t="str">
        <f>IF(A26="","",(SUM(MAX(X$5:X25)+(1))))</f>
        <v/>
      </c>
    </row>
    <row r="27" spans="1:24" ht="15.75" customHeight="1">
      <c r="A27" s="8" t="str">
        <f t="shared" si="2"/>
        <v/>
      </c>
      <c r="B27" s="8"/>
      <c r="C27" s="8"/>
      <c r="D27" s="15" t="str">
        <f>IF(U27="","",(VLOOKUP(U27,'Data Entry'!$B$5:$E$127,'Data Entry'!C$3,FALSE)))</f>
        <v/>
      </c>
      <c r="E27" s="15" t="str">
        <f>IF(U27="","",IF(VLOOKUP(U27,'Data Entry'!$B$5:$E$127,'Data Entry'!D$3,FALSE)=0,"",(VLOOKUP(U27,'Data Entry'!$B$5:$E$127,'Data Entry'!D$3,FALSE))))</f>
        <v/>
      </c>
      <c r="F27" s="14" t="str">
        <f>IF(U27="","",IF(VLOOKUP(U27,'Data Entry'!$B$5:$H$127,'Data Entry'!F$3,FALSE)=0,"",(VLOOKUP(U27,'Data Entry'!$B$5:$H$127,'Data Entry'!F$3,FALSE))))</f>
        <v/>
      </c>
      <c r="G27" s="54" t="str">
        <f>IF(U27="","",IF(VLOOKUP(U27,'Data Entry'!$B$5:$H$127,'Data Entry'!G$3,FALSE)=0,"",(VLOOKUP(U27,'Data Entry'!$B$5:$H$127,'Data Entry'!G$3,FALSE))))</f>
        <v/>
      </c>
      <c r="H27" s="54" t="str">
        <f>IF(U27="","",IF(VLOOKUP(U27,'Data Entry'!$B$5:$P$127,'Data Entry'!L$3,FALSE)=0,"",(VLOOKUP(U27,'Data Entry'!$B$5:$P$127,'Data Entry'!L$3,FALSE))))</f>
        <v/>
      </c>
      <c r="I27" s="54" t="str">
        <f>IF(U27="","",IF(VLOOKUP(U27,'Data Entry'!$B$5:$P$127,'Data Entry'!M$3,FALSE)=0,"",(VLOOKUP(U27,'Data Entry'!$B$5:$P$127,'Data Entry'!M$3,FALSE))))</f>
        <v/>
      </c>
      <c r="J27" s="54" t="str">
        <f>IF(U27="","",IF(VLOOKUP(U27,'Data Entry'!$B$5:$P$127,'Data Entry'!P$3,FALSE)=0,"",(VLOOKUP(U27,'Data Entry'!$B$5:$P$127,'Data Entry'!P$3,FALSE))))</f>
        <v/>
      </c>
      <c r="K27" s="54" t="str">
        <f>IF(U27="","",IF(VLOOKUP(U27,'Data Entry'!$B$5:$S$127,'Data Entry'!S$3,FALSE)=0,"",(VLOOKUP(U27,'Data Entry'!$B$5:$S$127,'Data Entry'!S$3,FALSE))))</f>
        <v/>
      </c>
      <c r="L27" s="8" t="str">
        <f t="shared" si="3"/>
        <v/>
      </c>
      <c r="M27" s="8" t="str">
        <f>IF(U27="","",IF(VLOOKUP(U27,'Data Entry'!$B$5:$S$127,'Data Entry'!R$3,FALSE)=0,"",(VLOOKUP(U27,'Data Entry'!$B$5:$S$127,'Data Entry'!R$3,FALSE))))</f>
        <v/>
      </c>
      <c r="N27" s="8" t="str">
        <f>IF(U27="","",IF(VLOOKUP(U27,'Data Entry'!$B$5:$U$127,'Data Entry'!T$3,FALSE)=0,"",(VLOOKUP(U27,'Data Entry'!$B$5:$U$127,'Data Entry'!T$3,FALSE))))</f>
        <v/>
      </c>
      <c r="O27" s="8" t="str">
        <f>IF(U27="","",IF(VLOOKUP(U27,'Data Entry'!$B$5:$U$127,'Data Entry'!U$3,FALSE)=0,"",(VLOOKUP(U27,'Data Entry'!$B$5:$U$127,'Data Entry'!U$3,FALSE))))</f>
        <v/>
      </c>
      <c r="P27" s="8"/>
      <c r="Q27" s="8" t="str">
        <f>IF(U27="","",IF(VLOOKUP(U27,'Data Entry'!$B$5:$U$127,'Data Entry'!N$3,FALSE)=0,"",(VLOOKUP(U27,'Data Entry'!$B$5:$U$127,'Data Entry'!N$3,FALSE))))</f>
        <v/>
      </c>
      <c r="U27" t="str">
        <f>IF(MAX('Data Entry'!B$5:B$127)&lt;'P 8'!V27,"",V27)</f>
        <v/>
      </c>
      <c r="V27">
        <v>23</v>
      </c>
      <c r="X27" t="str">
        <f>IF(A27="","",(SUM(MAX(X$5:X26)+(1))))</f>
        <v/>
      </c>
    </row>
    <row r="28" spans="1:24" ht="15.75" customHeight="1">
      <c r="A28" s="8" t="str">
        <f t="shared" si="2"/>
        <v/>
      </c>
      <c r="B28" s="8"/>
      <c r="C28" s="8"/>
      <c r="D28" s="15" t="str">
        <f>IF(U28="","",(VLOOKUP(U28,'Data Entry'!$B$5:$E$127,'Data Entry'!C$3,FALSE)))</f>
        <v/>
      </c>
      <c r="E28" s="15" t="str">
        <f>IF(U28="","",IF(VLOOKUP(U28,'Data Entry'!$B$5:$E$127,'Data Entry'!D$3,FALSE)=0,"",(VLOOKUP(U28,'Data Entry'!$B$5:$E$127,'Data Entry'!D$3,FALSE))))</f>
        <v/>
      </c>
      <c r="F28" s="14" t="str">
        <f>IF(U28="","",IF(VLOOKUP(U28,'Data Entry'!$B$5:$H$127,'Data Entry'!F$3,FALSE)=0,"",(VLOOKUP(U28,'Data Entry'!$B$5:$H$127,'Data Entry'!F$3,FALSE))))</f>
        <v/>
      </c>
      <c r="G28" s="54" t="str">
        <f>IF(U28="","",IF(VLOOKUP(U28,'Data Entry'!$B$5:$H$127,'Data Entry'!G$3,FALSE)=0,"",(VLOOKUP(U28,'Data Entry'!$B$5:$H$127,'Data Entry'!G$3,FALSE))))</f>
        <v/>
      </c>
      <c r="H28" s="54" t="str">
        <f>IF(U28="","",IF(VLOOKUP(U28,'Data Entry'!$B$5:$P$127,'Data Entry'!L$3,FALSE)=0,"",(VLOOKUP(U28,'Data Entry'!$B$5:$P$127,'Data Entry'!L$3,FALSE))))</f>
        <v/>
      </c>
      <c r="I28" s="54" t="str">
        <f>IF(U28="","",IF(VLOOKUP(U28,'Data Entry'!$B$5:$P$127,'Data Entry'!M$3,FALSE)=0,"",(VLOOKUP(U28,'Data Entry'!$B$5:$P$127,'Data Entry'!M$3,FALSE))))</f>
        <v/>
      </c>
      <c r="J28" s="54" t="str">
        <f>IF(U28="","",IF(VLOOKUP(U28,'Data Entry'!$B$5:$P$127,'Data Entry'!P$3,FALSE)=0,"",(VLOOKUP(U28,'Data Entry'!$B$5:$P$127,'Data Entry'!P$3,FALSE))))</f>
        <v/>
      </c>
      <c r="K28" s="54" t="str">
        <f>IF(U28="","",IF(VLOOKUP(U28,'Data Entry'!$B$5:$S$127,'Data Entry'!S$3,FALSE)=0,"",(VLOOKUP(U28,'Data Entry'!$B$5:$S$127,'Data Entry'!S$3,FALSE))))</f>
        <v/>
      </c>
      <c r="L28" s="8" t="str">
        <f t="shared" si="3"/>
        <v/>
      </c>
      <c r="M28" s="8" t="str">
        <f>IF(U28="","",IF(VLOOKUP(U28,'Data Entry'!$B$5:$S$127,'Data Entry'!R$3,FALSE)=0,"",(VLOOKUP(U28,'Data Entry'!$B$5:$S$127,'Data Entry'!R$3,FALSE))))</f>
        <v/>
      </c>
      <c r="N28" s="8" t="str">
        <f>IF(U28="","",IF(VLOOKUP(U28,'Data Entry'!$B$5:$U$127,'Data Entry'!T$3,FALSE)=0,"",(VLOOKUP(U28,'Data Entry'!$B$5:$U$127,'Data Entry'!T$3,FALSE))))</f>
        <v/>
      </c>
      <c r="O28" s="8" t="str">
        <f>IF(U28="","",IF(VLOOKUP(U28,'Data Entry'!$B$5:$U$127,'Data Entry'!U$3,FALSE)=0,"",(VLOOKUP(U28,'Data Entry'!$B$5:$U$127,'Data Entry'!U$3,FALSE))))</f>
        <v/>
      </c>
      <c r="P28" s="8"/>
      <c r="Q28" s="8" t="str">
        <f>IF(U28="","",IF(VLOOKUP(U28,'Data Entry'!$B$5:$U$127,'Data Entry'!N$3,FALSE)=0,"",(VLOOKUP(U28,'Data Entry'!$B$5:$U$127,'Data Entry'!N$3,FALSE))))</f>
        <v/>
      </c>
      <c r="U28" t="str">
        <f>IF(MAX('Data Entry'!B$5:B$127)&lt;'P 8'!V28,"",V28)</f>
        <v/>
      </c>
      <c r="V28">
        <v>24</v>
      </c>
      <c r="X28" t="str">
        <f>IF(A28="","",(SUM(MAX(X$5:X27)+(1))))</f>
        <v/>
      </c>
    </row>
    <row r="29" spans="1:24" ht="15.75" customHeight="1">
      <c r="A29" s="8" t="str">
        <f t="shared" si="2"/>
        <v/>
      </c>
      <c r="B29" s="8"/>
      <c r="C29" s="8"/>
      <c r="D29" s="15" t="str">
        <f>IF(U29="","",(VLOOKUP(U29,'Data Entry'!$B$5:$E$127,'Data Entry'!C$3,FALSE)))</f>
        <v/>
      </c>
      <c r="E29" s="15" t="str">
        <f>IF(U29="","",IF(VLOOKUP(U29,'Data Entry'!$B$5:$E$127,'Data Entry'!D$3,FALSE)=0,"",(VLOOKUP(U29,'Data Entry'!$B$5:$E$127,'Data Entry'!D$3,FALSE))))</f>
        <v/>
      </c>
      <c r="F29" s="14" t="str">
        <f>IF(U29="","",IF(VLOOKUP(U29,'Data Entry'!$B$5:$H$127,'Data Entry'!F$3,FALSE)=0,"",(VLOOKUP(U29,'Data Entry'!$B$5:$H$127,'Data Entry'!F$3,FALSE))))</f>
        <v/>
      </c>
      <c r="G29" s="54" t="str">
        <f>IF(U29="","",IF(VLOOKUP(U29,'Data Entry'!$B$5:$H$127,'Data Entry'!G$3,FALSE)=0,"",(VLOOKUP(U29,'Data Entry'!$B$5:$H$127,'Data Entry'!G$3,FALSE))))</f>
        <v/>
      </c>
      <c r="H29" s="54" t="str">
        <f>IF(U29="","",IF(VLOOKUP(U29,'Data Entry'!$B$5:$P$127,'Data Entry'!L$3,FALSE)=0,"",(VLOOKUP(U29,'Data Entry'!$B$5:$P$127,'Data Entry'!L$3,FALSE))))</f>
        <v/>
      </c>
      <c r="I29" s="54" t="str">
        <f>IF(U29="","",IF(VLOOKUP(U29,'Data Entry'!$B$5:$P$127,'Data Entry'!M$3,FALSE)=0,"",(VLOOKUP(U29,'Data Entry'!$B$5:$P$127,'Data Entry'!M$3,FALSE))))</f>
        <v/>
      </c>
      <c r="J29" s="54" t="str">
        <f>IF(U29="","",IF(VLOOKUP(U29,'Data Entry'!$B$5:$P$127,'Data Entry'!P$3,FALSE)=0,"",(VLOOKUP(U29,'Data Entry'!$B$5:$P$127,'Data Entry'!P$3,FALSE))))</f>
        <v/>
      </c>
      <c r="K29" s="54" t="str">
        <f>IF(U29="","",IF(VLOOKUP(U29,'Data Entry'!$B$5:$S$127,'Data Entry'!S$3,FALSE)=0,"",(VLOOKUP(U29,'Data Entry'!$B$5:$S$127,'Data Entry'!S$3,FALSE))))</f>
        <v/>
      </c>
      <c r="L29" s="8" t="str">
        <f t="shared" si="3"/>
        <v/>
      </c>
      <c r="M29" s="8" t="str">
        <f>IF(U29="","",IF(VLOOKUP(U29,'Data Entry'!$B$5:$S$127,'Data Entry'!R$3,FALSE)=0,"",(VLOOKUP(U29,'Data Entry'!$B$5:$S$127,'Data Entry'!R$3,FALSE))))</f>
        <v/>
      </c>
      <c r="N29" s="8" t="str">
        <f>IF(U29="","",IF(VLOOKUP(U29,'Data Entry'!$B$5:$U$127,'Data Entry'!T$3,FALSE)=0,"",(VLOOKUP(U29,'Data Entry'!$B$5:$U$127,'Data Entry'!T$3,FALSE))))</f>
        <v/>
      </c>
      <c r="O29" s="8" t="str">
        <f>IF(U29="","",IF(VLOOKUP(U29,'Data Entry'!$B$5:$U$127,'Data Entry'!U$3,FALSE)=0,"",(VLOOKUP(U29,'Data Entry'!$B$5:$U$127,'Data Entry'!U$3,FALSE))))</f>
        <v/>
      </c>
      <c r="P29" s="8"/>
      <c r="Q29" s="8" t="str">
        <f>IF(U29="","",IF(VLOOKUP(U29,'Data Entry'!$B$5:$U$127,'Data Entry'!N$3,FALSE)=0,"",(VLOOKUP(U29,'Data Entry'!$B$5:$U$127,'Data Entry'!N$3,FALSE))))</f>
        <v/>
      </c>
      <c r="U29" t="str">
        <f>IF(MAX('Data Entry'!B$5:B$127)&lt;'P 8'!V29,"",V29)</f>
        <v/>
      </c>
      <c r="V29">
        <v>25</v>
      </c>
      <c r="X29" t="str">
        <f>IF(A29="","",(SUM(MAX(X$5:X28)+(1))))</f>
        <v/>
      </c>
    </row>
    <row r="30" spans="1:24" ht="15.75" customHeight="1">
      <c r="A30" s="8" t="str">
        <f t="shared" si="2"/>
        <v/>
      </c>
      <c r="B30" s="8"/>
      <c r="C30" s="8"/>
      <c r="D30" s="15" t="str">
        <f>IF(U30="","",(VLOOKUP(U30,'Data Entry'!$B$5:$E$127,'Data Entry'!C$3,FALSE)))</f>
        <v/>
      </c>
      <c r="E30" s="15" t="str">
        <f>IF(U30="","",IF(VLOOKUP(U30,'Data Entry'!$B$5:$E$127,'Data Entry'!D$3,FALSE)=0,"",(VLOOKUP(U30,'Data Entry'!$B$5:$E$127,'Data Entry'!D$3,FALSE))))</f>
        <v/>
      </c>
      <c r="F30" s="14" t="str">
        <f>IF(U30="","",IF(VLOOKUP(U30,'Data Entry'!$B$5:$H$127,'Data Entry'!F$3,FALSE)=0,"",(VLOOKUP(U30,'Data Entry'!$B$5:$H$127,'Data Entry'!F$3,FALSE))))</f>
        <v/>
      </c>
      <c r="G30" s="54" t="str">
        <f>IF(U30="","",IF(VLOOKUP(U30,'Data Entry'!$B$5:$H$127,'Data Entry'!G$3,FALSE)=0,"",(VLOOKUP(U30,'Data Entry'!$B$5:$H$127,'Data Entry'!G$3,FALSE))))</f>
        <v/>
      </c>
      <c r="H30" s="54" t="str">
        <f>IF(U30="","",IF(VLOOKUP(U30,'Data Entry'!$B$5:$P$127,'Data Entry'!L$3,FALSE)=0,"",(VLOOKUP(U30,'Data Entry'!$B$5:$P$127,'Data Entry'!L$3,FALSE))))</f>
        <v/>
      </c>
      <c r="I30" s="54" t="str">
        <f>IF(U30="","",IF(VLOOKUP(U30,'Data Entry'!$B$5:$P$127,'Data Entry'!M$3,FALSE)=0,"",(VLOOKUP(U30,'Data Entry'!$B$5:$P$127,'Data Entry'!M$3,FALSE))))</f>
        <v/>
      </c>
      <c r="J30" s="54" t="str">
        <f>IF(U30="","",IF(VLOOKUP(U30,'Data Entry'!$B$5:$P$127,'Data Entry'!P$3,FALSE)=0,"",(VLOOKUP(U30,'Data Entry'!$B$5:$P$127,'Data Entry'!P$3,FALSE))))</f>
        <v/>
      </c>
      <c r="K30" s="54" t="str">
        <f>IF(U30="","",IF(VLOOKUP(U30,'Data Entry'!$B$5:$S$127,'Data Entry'!S$3,FALSE)=0,"",(VLOOKUP(U30,'Data Entry'!$B$5:$S$127,'Data Entry'!S$3,FALSE))))</f>
        <v/>
      </c>
      <c r="L30" s="8" t="str">
        <f t="shared" si="3"/>
        <v/>
      </c>
      <c r="M30" s="8" t="str">
        <f>IF(U30="","",IF(VLOOKUP(U30,'Data Entry'!$B$5:$S$127,'Data Entry'!R$3,FALSE)=0,"",(VLOOKUP(U30,'Data Entry'!$B$5:$S$127,'Data Entry'!R$3,FALSE))))</f>
        <v/>
      </c>
      <c r="N30" s="8" t="str">
        <f>IF(U30="","",IF(VLOOKUP(U30,'Data Entry'!$B$5:$U$127,'Data Entry'!T$3,FALSE)=0,"",(VLOOKUP(U30,'Data Entry'!$B$5:$U$127,'Data Entry'!T$3,FALSE))))</f>
        <v/>
      </c>
      <c r="O30" s="8" t="str">
        <f>IF(U30="","",IF(VLOOKUP(U30,'Data Entry'!$B$5:$U$127,'Data Entry'!U$3,FALSE)=0,"",(VLOOKUP(U30,'Data Entry'!$B$5:$U$127,'Data Entry'!U$3,FALSE))))</f>
        <v/>
      </c>
      <c r="P30" s="8"/>
      <c r="Q30" s="8" t="str">
        <f>IF(U30="","",IF(VLOOKUP(U30,'Data Entry'!$B$5:$U$127,'Data Entry'!N$3,FALSE)=0,"",(VLOOKUP(U30,'Data Entry'!$B$5:$U$127,'Data Entry'!N$3,FALSE))))</f>
        <v/>
      </c>
      <c r="U30" t="str">
        <f>IF(MAX('Data Entry'!B$5:B$127)&lt;'P 8'!V30,"",V30)</f>
        <v/>
      </c>
      <c r="V30">
        <v>26</v>
      </c>
      <c r="X30" t="str">
        <f>IF(A30="","",(SUM(MAX(X$5:X29)+(1))))</f>
        <v/>
      </c>
    </row>
    <row r="31" spans="1:24" ht="15.75" customHeight="1">
      <c r="A31" s="8" t="str">
        <f t="shared" si="2"/>
        <v/>
      </c>
      <c r="B31" s="8"/>
      <c r="C31" s="8"/>
      <c r="D31" s="15" t="str">
        <f>IF(U31="","",(VLOOKUP(U31,'Data Entry'!$B$5:$E$127,'Data Entry'!C$3,FALSE)))</f>
        <v/>
      </c>
      <c r="E31" s="15" t="str">
        <f>IF(U31="","",IF(VLOOKUP(U31,'Data Entry'!$B$5:$E$127,'Data Entry'!D$3,FALSE)=0,"",(VLOOKUP(U31,'Data Entry'!$B$5:$E$127,'Data Entry'!D$3,FALSE))))</f>
        <v/>
      </c>
      <c r="F31" s="14" t="str">
        <f>IF(U31="","",IF(VLOOKUP(U31,'Data Entry'!$B$5:$H$127,'Data Entry'!F$3,FALSE)=0,"",(VLOOKUP(U31,'Data Entry'!$B$5:$H$127,'Data Entry'!F$3,FALSE))))</f>
        <v/>
      </c>
      <c r="G31" s="54" t="str">
        <f>IF(U31="","",IF(VLOOKUP(U31,'Data Entry'!$B$5:$H$127,'Data Entry'!G$3,FALSE)=0,"",(VLOOKUP(U31,'Data Entry'!$B$5:$H$127,'Data Entry'!G$3,FALSE))))</f>
        <v/>
      </c>
      <c r="H31" s="54" t="str">
        <f>IF(U31="","",IF(VLOOKUP(U31,'Data Entry'!$B$5:$P$127,'Data Entry'!L$3,FALSE)=0,"",(VLOOKUP(U31,'Data Entry'!$B$5:$P$127,'Data Entry'!L$3,FALSE))))</f>
        <v/>
      </c>
      <c r="I31" s="54" t="str">
        <f>IF(U31="","",IF(VLOOKUP(U31,'Data Entry'!$B$5:$P$127,'Data Entry'!M$3,FALSE)=0,"",(VLOOKUP(U31,'Data Entry'!$B$5:$P$127,'Data Entry'!M$3,FALSE))))</f>
        <v/>
      </c>
      <c r="J31" s="54" t="str">
        <f>IF(U31="","",IF(VLOOKUP(U31,'Data Entry'!$B$5:$P$127,'Data Entry'!P$3,FALSE)=0,"",(VLOOKUP(U31,'Data Entry'!$B$5:$P$127,'Data Entry'!P$3,FALSE))))</f>
        <v/>
      </c>
      <c r="K31" s="54" t="str">
        <f>IF(U31="","",IF(VLOOKUP(U31,'Data Entry'!$B$5:$S$127,'Data Entry'!S$3,FALSE)=0,"",(VLOOKUP(U31,'Data Entry'!$B$5:$S$127,'Data Entry'!S$3,FALSE))))</f>
        <v/>
      </c>
      <c r="L31" s="8" t="str">
        <f t="shared" si="3"/>
        <v/>
      </c>
      <c r="M31" s="8" t="str">
        <f>IF(U31="","",IF(VLOOKUP(U31,'Data Entry'!$B$5:$S$127,'Data Entry'!R$3,FALSE)=0,"",(VLOOKUP(U31,'Data Entry'!$B$5:$S$127,'Data Entry'!R$3,FALSE))))</f>
        <v/>
      </c>
      <c r="N31" s="8" t="str">
        <f>IF(U31="","",IF(VLOOKUP(U31,'Data Entry'!$B$5:$U$127,'Data Entry'!T$3,FALSE)=0,"",(VLOOKUP(U31,'Data Entry'!$B$5:$U$127,'Data Entry'!T$3,FALSE))))</f>
        <v/>
      </c>
      <c r="O31" s="8" t="str">
        <f>IF(U31="","",IF(VLOOKUP(U31,'Data Entry'!$B$5:$U$127,'Data Entry'!U$3,FALSE)=0,"",(VLOOKUP(U31,'Data Entry'!$B$5:$U$127,'Data Entry'!U$3,FALSE))))</f>
        <v/>
      </c>
      <c r="P31" s="8"/>
      <c r="Q31" s="8" t="str">
        <f>IF(U31="","",IF(VLOOKUP(U31,'Data Entry'!$B$5:$U$127,'Data Entry'!N$3,FALSE)=0,"",(VLOOKUP(U31,'Data Entry'!$B$5:$U$127,'Data Entry'!N$3,FALSE))))</f>
        <v/>
      </c>
      <c r="U31" t="str">
        <f>IF(MAX('Data Entry'!B$5:B$127)&lt;'P 8'!V31,"",V31)</f>
        <v/>
      </c>
      <c r="V31">
        <v>27</v>
      </c>
      <c r="X31" t="str">
        <f>IF(A31="","",(SUM(MAX(X$5:X30)+(1))))</f>
        <v/>
      </c>
    </row>
    <row r="32" spans="1:24" ht="15.75" customHeight="1">
      <c r="A32" s="8" t="str">
        <f t="shared" si="2"/>
        <v/>
      </c>
      <c r="B32" s="8"/>
      <c r="C32" s="8"/>
      <c r="D32" s="15" t="str">
        <f>IF(U32="","",(VLOOKUP(U32,'Data Entry'!$B$5:$E$127,'Data Entry'!C$3,FALSE)))</f>
        <v/>
      </c>
      <c r="E32" s="15" t="str">
        <f>IF(U32="","",IF(VLOOKUP(U32,'Data Entry'!$B$5:$E$127,'Data Entry'!D$3,FALSE)=0,"",(VLOOKUP(U32,'Data Entry'!$B$5:$E$127,'Data Entry'!D$3,FALSE))))</f>
        <v/>
      </c>
      <c r="F32" s="14" t="str">
        <f>IF(U32="","",IF(VLOOKUP(U32,'Data Entry'!$B$5:$H$127,'Data Entry'!F$3,FALSE)=0,"",(VLOOKUP(U32,'Data Entry'!$B$5:$H$127,'Data Entry'!F$3,FALSE))))</f>
        <v/>
      </c>
      <c r="G32" s="54" t="str">
        <f>IF(U32="","",IF(VLOOKUP(U32,'Data Entry'!$B$5:$H$127,'Data Entry'!G$3,FALSE)=0,"",(VLOOKUP(U32,'Data Entry'!$B$5:$H$127,'Data Entry'!G$3,FALSE))))</f>
        <v/>
      </c>
      <c r="H32" s="54" t="str">
        <f>IF(U32="","",IF(VLOOKUP(U32,'Data Entry'!$B$5:$P$127,'Data Entry'!L$3,FALSE)=0,"",(VLOOKUP(U32,'Data Entry'!$B$5:$P$127,'Data Entry'!L$3,FALSE))))</f>
        <v/>
      </c>
      <c r="I32" s="54" t="str">
        <f>IF(U32="","",IF(VLOOKUP(U32,'Data Entry'!$B$5:$P$127,'Data Entry'!M$3,FALSE)=0,"",(VLOOKUP(U32,'Data Entry'!$B$5:$P$127,'Data Entry'!M$3,FALSE))))</f>
        <v/>
      </c>
      <c r="J32" s="54" t="str">
        <f>IF(U32="","",IF(VLOOKUP(U32,'Data Entry'!$B$5:$P$127,'Data Entry'!P$3,FALSE)=0,"",(VLOOKUP(U32,'Data Entry'!$B$5:$P$127,'Data Entry'!P$3,FALSE))))</f>
        <v/>
      </c>
      <c r="K32" s="54" t="str">
        <f>IF(U32="","",IF(VLOOKUP(U32,'Data Entry'!$B$5:$S$127,'Data Entry'!S$3,FALSE)=0,"",(VLOOKUP(U32,'Data Entry'!$B$5:$S$127,'Data Entry'!S$3,FALSE))))</f>
        <v/>
      </c>
      <c r="L32" s="8" t="str">
        <f t="shared" si="3"/>
        <v/>
      </c>
      <c r="M32" s="8" t="str">
        <f>IF(U32="","",IF(VLOOKUP(U32,'Data Entry'!$B$5:$S$127,'Data Entry'!R$3,FALSE)=0,"",(VLOOKUP(U32,'Data Entry'!$B$5:$S$127,'Data Entry'!R$3,FALSE))))</f>
        <v/>
      </c>
      <c r="N32" s="8" t="str">
        <f>IF(U32="","",IF(VLOOKUP(U32,'Data Entry'!$B$5:$U$127,'Data Entry'!T$3,FALSE)=0,"",(VLOOKUP(U32,'Data Entry'!$B$5:$U$127,'Data Entry'!T$3,FALSE))))</f>
        <v/>
      </c>
      <c r="O32" s="8" t="str">
        <f>IF(U32="","",IF(VLOOKUP(U32,'Data Entry'!$B$5:$U$127,'Data Entry'!U$3,FALSE)=0,"",(VLOOKUP(U32,'Data Entry'!$B$5:$U$127,'Data Entry'!U$3,FALSE))))</f>
        <v/>
      </c>
      <c r="P32" s="8"/>
      <c r="Q32" s="8" t="str">
        <f>IF(U32="","",IF(VLOOKUP(U32,'Data Entry'!$B$5:$U$127,'Data Entry'!N$3,FALSE)=0,"",(VLOOKUP(U32,'Data Entry'!$B$5:$U$127,'Data Entry'!N$3,FALSE))))</f>
        <v/>
      </c>
      <c r="U32" t="str">
        <f>IF(MAX('Data Entry'!B$5:B$127)&lt;'P 8'!V32,"",V32)</f>
        <v/>
      </c>
      <c r="V32">
        <v>28</v>
      </c>
      <c r="X32" t="str">
        <f>IF(A32="","",(SUM(MAX(X$5:X31)+(1))))</f>
        <v/>
      </c>
    </row>
    <row r="33" spans="1:24" ht="15.75" customHeight="1">
      <c r="A33" s="8" t="str">
        <f t="shared" si="2"/>
        <v/>
      </c>
      <c r="B33" s="8"/>
      <c r="C33" s="8"/>
      <c r="D33" s="15" t="str">
        <f>IF(U33="","",(VLOOKUP(U33,'Data Entry'!$B$5:$E$127,'Data Entry'!C$3,FALSE)))</f>
        <v/>
      </c>
      <c r="E33" s="15" t="str">
        <f>IF(U33="","",IF(VLOOKUP(U33,'Data Entry'!$B$5:$E$127,'Data Entry'!D$3,FALSE)=0,"",(VLOOKUP(U33,'Data Entry'!$B$5:$E$127,'Data Entry'!D$3,FALSE))))</f>
        <v/>
      </c>
      <c r="F33" s="14" t="str">
        <f>IF(U33="","",IF(VLOOKUP(U33,'Data Entry'!$B$5:$H$127,'Data Entry'!F$3,FALSE)=0,"",(VLOOKUP(U33,'Data Entry'!$B$5:$H$127,'Data Entry'!F$3,FALSE))))</f>
        <v/>
      </c>
      <c r="G33" s="54" t="str">
        <f>IF(U33="","",IF(VLOOKUP(U33,'Data Entry'!$B$5:$H$127,'Data Entry'!G$3,FALSE)=0,"",(VLOOKUP(U33,'Data Entry'!$B$5:$H$127,'Data Entry'!G$3,FALSE))))</f>
        <v/>
      </c>
      <c r="H33" s="54" t="str">
        <f>IF(U33="","",IF(VLOOKUP(U33,'Data Entry'!$B$5:$P$127,'Data Entry'!L$3,FALSE)=0,"",(VLOOKUP(U33,'Data Entry'!$B$5:$P$127,'Data Entry'!L$3,FALSE))))</f>
        <v/>
      </c>
      <c r="I33" s="54" t="str">
        <f>IF(U33="","",IF(VLOOKUP(U33,'Data Entry'!$B$5:$P$127,'Data Entry'!M$3,FALSE)=0,"",(VLOOKUP(U33,'Data Entry'!$B$5:$P$127,'Data Entry'!M$3,FALSE))))</f>
        <v/>
      </c>
      <c r="J33" s="54" t="str">
        <f>IF(U33="","",IF(VLOOKUP(U33,'Data Entry'!$B$5:$P$127,'Data Entry'!P$3,FALSE)=0,"",(VLOOKUP(U33,'Data Entry'!$B$5:$P$127,'Data Entry'!P$3,FALSE))))</f>
        <v/>
      </c>
      <c r="K33" s="54" t="str">
        <f>IF(U33="","",IF(VLOOKUP(U33,'Data Entry'!$B$5:$S$127,'Data Entry'!S$3,FALSE)=0,"",(VLOOKUP(U33,'Data Entry'!$B$5:$S$127,'Data Entry'!S$3,FALSE))))</f>
        <v/>
      </c>
      <c r="L33" s="8" t="str">
        <f t="shared" si="3"/>
        <v/>
      </c>
      <c r="M33" s="8" t="str">
        <f>IF(U33="","",IF(VLOOKUP(U33,'Data Entry'!$B$5:$S$127,'Data Entry'!R$3,FALSE)=0,"",(VLOOKUP(U33,'Data Entry'!$B$5:$S$127,'Data Entry'!R$3,FALSE))))</f>
        <v/>
      </c>
      <c r="N33" s="8" t="str">
        <f>IF(U33="","",IF(VLOOKUP(U33,'Data Entry'!$B$5:$U$127,'Data Entry'!T$3,FALSE)=0,"",(VLOOKUP(U33,'Data Entry'!$B$5:$U$127,'Data Entry'!T$3,FALSE))))</f>
        <v/>
      </c>
      <c r="O33" s="8" t="str">
        <f>IF(U33="","",IF(VLOOKUP(U33,'Data Entry'!$B$5:$U$127,'Data Entry'!U$3,FALSE)=0,"",(VLOOKUP(U33,'Data Entry'!$B$5:$U$127,'Data Entry'!U$3,FALSE))))</f>
        <v/>
      </c>
      <c r="P33" s="8"/>
      <c r="Q33" s="8" t="str">
        <f>IF(U33="","",IF(VLOOKUP(U33,'Data Entry'!$B$5:$U$127,'Data Entry'!N$3,FALSE)=0,"",(VLOOKUP(U33,'Data Entry'!$B$5:$U$127,'Data Entry'!N$3,FALSE))))</f>
        <v/>
      </c>
      <c r="U33" t="str">
        <f>IF(MAX('Data Entry'!B$5:B$127)&lt;'P 8'!V33,"",V33)</f>
        <v/>
      </c>
      <c r="V33">
        <v>29</v>
      </c>
      <c r="X33" t="str">
        <f>IF(A33="","",(SUM(MAX(X$5:X32)+(1))))</f>
        <v/>
      </c>
    </row>
    <row r="34" spans="1:24" ht="15.75" customHeight="1">
      <c r="A34" s="8" t="str">
        <f t="shared" si="2"/>
        <v/>
      </c>
      <c r="B34" s="8"/>
      <c r="C34" s="8"/>
      <c r="D34" s="15" t="str">
        <f>IF(U34="","",(VLOOKUP(U34,'Data Entry'!$B$5:$E$127,'Data Entry'!C$3,FALSE)))</f>
        <v/>
      </c>
      <c r="E34" s="15" t="str">
        <f>IF(U34="","",IF(VLOOKUP(U34,'Data Entry'!$B$5:$E$127,'Data Entry'!D$3,FALSE)=0,"",(VLOOKUP(U34,'Data Entry'!$B$5:$E$127,'Data Entry'!D$3,FALSE))))</f>
        <v/>
      </c>
      <c r="F34" s="14" t="str">
        <f>IF(U34="","",IF(VLOOKUP(U34,'Data Entry'!$B$5:$H$127,'Data Entry'!F$3,FALSE)=0,"",(VLOOKUP(U34,'Data Entry'!$B$5:$H$127,'Data Entry'!F$3,FALSE))))</f>
        <v/>
      </c>
      <c r="G34" s="54" t="str">
        <f>IF(U34="","",IF(VLOOKUP(U34,'Data Entry'!$B$5:$H$127,'Data Entry'!G$3,FALSE)=0,"",(VLOOKUP(U34,'Data Entry'!$B$5:$H$127,'Data Entry'!G$3,FALSE))))</f>
        <v/>
      </c>
      <c r="H34" s="54" t="str">
        <f>IF(U34="","",IF(VLOOKUP(U34,'Data Entry'!$B$5:$P$127,'Data Entry'!L$3,FALSE)=0,"",(VLOOKUP(U34,'Data Entry'!$B$5:$P$127,'Data Entry'!L$3,FALSE))))</f>
        <v/>
      </c>
      <c r="I34" s="54" t="str">
        <f>IF(U34="","",IF(VLOOKUP(U34,'Data Entry'!$B$5:$P$127,'Data Entry'!M$3,FALSE)=0,"",(VLOOKUP(U34,'Data Entry'!$B$5:$P$127,'Data Entry'!M$3,FALSE))))</f>
        <v/>
      </c>
      <c r="J34" s="54" t="str">
        <f>IF(U34="","",IF(VLOOKUP(U34,'Data Entry'!$B$5:$P$127,'Data Entry'!P$3,FALSE)=0,"",(VLOOKUP(U34,'Data Entry'!$B$5:$P$127,'Data Entry'!P$3,FALSE))))</f>
        <v/>
      </c>
      <c r="K34" s="54" t="str">
        <f>IF(U34="","",IF(VLOOKUP(U34,'Data Entry'!$B$5:$S$127,'Data Entry'!S$3,FALSE)=0,"",(VLOOKUP(U34,'Data Entry'!$B$5:$S$127,'Data Entry'!S$3,FALSE))))</f>
        <v/>
      </c>
      <c r="L34" s="8" t="str">
        <f t="shared" si="3"/>
        <v/>
      </c>
      <c r="M34" s="8" t="str">
        <f>IF(U34="","",IF(VLOOKUP(U34,'Data Entry'!$B$5:$S$127,'Data Entry'!R$3,FALSE)=0,"",(VLOOKUP(U34,'Data Entry'!$B$5:$S$127,'Data Entry'!R$3,FALSE))))</f>
        <v/>
      </c>
      <c r="N34" s="8" t="str">
        <f>IF(U34="","",IF(VLOOKUP(U34,'Data Entry'!$B$5:$U$127,'Data Entry'!T$3,FALSE)=0,"",(VLOOKUP(U34,'Data Entry'!$B$5:$U$127,'Data Entry'!T$3,FALSE))))</f>
        <v/>
      </c>
      <c r="O34" s="8" t="str">
        <f>IF(U34="","",IF(VLOOKUP(U34,'Data Entry'!$B$5:$U$127,'Data Entry'!U$3,FALSE)=0,"",(VLOOKUP(U34,'Data Entry'!$B$5:$U$127,'Data Entry'!U$3,FALSE))))</f>
        <v/>
      </c>
      <c r="P34" s="8"/>
      <c r="Q34" s="8" t="str">
        <f>IF(U34="","",IF(VLOOKUP(U34,'Data Entry'!$B$5:$U$127,'Data Entry'!N$3,FALSE)=0,"",(VLOOKUP(U34,'Data Entry'!$B$5:$U$127,'Data Entry'!N$3,FALSE))))</f>
        <v/>
      </c>
      <c r="U34" t="str">
        <f>IF(MAX('Data Entry'!B$5:B$127)&lt;'P 8'!V34,"",V34)</f>
        <v/>
      </c>
      <c r="V34">
        <v>30</v>
      </c>
      <c r="X34" t="str">
        <f>IF(A34="","",(SUM(MAX(X$5:X33)+(1))))</f>
        <v/>
      </c>
    </row>
    <row r="35" spans="1:24" ht="15.75" customHeight="1">
      <c r="A35" s="8" t="str">
        <f t="shared" si="2"/>
        <v/>
      </c>
      <c r="B35" s="8"/>
      <c r="C35" s="8"/>
      <c r="D35" s="15" t="str">
        <f>IF(U35="","",(VLOOKUP(U35,'Data Entry'!$B$5:$E$127,'Data Entry'!C$3,FALSE)))</f>
        <v/>
      </c>
      <c r="E35" s="15" t="str">
        <f>IF(U35="","",IF(VLOOKUP(U35,'Data Entry'!$B$5:$E$127,'Data Entry'!D$3,FALSE)=0,"",(VLOOKUP(U35,'Data Entry'!$B$5:$E$127,'Data Entry'!D$3,FALSE))))</f>
        <v/>
      </c>
      <c r="F35" s="14" t="str">
        <f>IF(U35="","",IF(VLOOKUP(U35,'Data Entry'!$B$5:$H$127,'Data Entry'!F$3,FALSE)=0,"",(VLOOKUP(U35,'Data Entry'!$B$5:$H$127,'Data Entry'!F$3,FALSE))))</f>
        <v/>
      </c>
      <c r="G35" s="54" t="str">
        <f>IF(U35="","",IF(VLOOKUP(U35,'Data Entry'!$B$5:$H$127,'Data Entry'!G$3,FALSE)=0,"",(VLOOKUP(U35,'Data Entry'!$B$5:$H$127,'Data Entry'!G$3,FALSE))))</f>
        <v/>
      </c>
      <c r="H35" s="54" t="str">
        <f>IF(U35="","",IF(VLOOKUP(U35,'Data Entry'!$B$5:$P$127,'Data Entry'!L$3,FALSE)=0,"",(VLOOKUP(U35,'Data Entry'!$B$5:$P$127,'Data Entry'!L$3,FALSE))))</f>
        <v/>
      </c>
      <c r="I35" s="54" t="str">
        <f>IF(U35="","",IF(VLOOKUP(U35,'Data Entry'!$B$5:$P$127,'Data Entry'!M$3,FALSE)=0,"",(VLOOKUP(U35,'Data Entry'!$B$5:$P$127,'Data Entry'!M$3,FALSE))))</f>
        <v/>
      </c>
      <c r="J35" s="54" t="str">
        <f>IF(U35="","",IF(VLOOKUP(U35,'Data Entry'!$B$5:$P$127,'Data Entry'!P$3,FALSE)=0,"",(VLOOKUP(U35,'Data Entry'!$B$5:$P$127,'Data Entry'!P$3,FALSE))))</f>
        <v/>
      </c>
      <c r="K35" s="54" t="str">
        <f>IF(U35="","",IF(VLOOKUP(U35,'Data Entry'!$B$5:$S$127,'Data Entry'!S$3,FALSE)=0,"",(VLOOKUP(U35,'Data Entry'!$B$5:$S$127,'Data Entry'!S$3,FALSE))))</f>
        <v/>
      </c>
      <c r="L35" s="8" t="str">
        <f t="shared" si="3"/>
        <v/>
      </c>
      <c r="M35" s="8" t="str">
        <f>IF(U35="","",IF(VLOOKUP(U35,'Data Entry'!$B$5:$S$127,'Data Entry'!R$3,FALSE)=0,"",(VLOOKUP(U35,'Data Entry'!$B$5:$S$127,'Data Entry'!R$3,FALSE))))</f>
        <v/>
      </c>
      <c r="N35" s="8" t="str">
        <f>IF(U35="","",IF(VLOOKUP(U35,'Data Entry'!$B$5:$U$127,'Data Entry'!T$3,FALSE)=0,"",(VLOOKUP(U35,'Data Entry'!$B$5:$U$127,'Data Entry'!T$3,FALSE))))</f>
        <v/>
      </c>
      <c r="O35" s="8" t="str">
        <f>IF(U35="","",IF(VLOOKUP(U35,'Data Entry'!$B$5:$U$127,'Data Entry'!U$3,FALSE)=0,"",(VLOOKUP(U35,'Data Entry'!$B$5:$U$127,'Data Entry'!U$3,FALSE))))</f>
        <v/>
      </c>
      <c r="P35" s="8"/>
      <c r="Q35" s="8" t="str">
        <f>IF(U35="","",IF(VLOOKUP(U35,'Data Entry'!$B$5:$U$127,'Data Entry'!N$3,FALSE)=0,"",(VLOOKUP(U35,'Data Entry'!$B$5:$U$127,'Data Entry'!N$3,FALSE))))</f>
        <v/>
      </c>
      <c r="U35" t="str">
        <f>IF(MAX('Data Entry'!B$5:B$127)&lt;'P 8'!V35,"",V35)</f>
        <v/>
      </c>
      <c r="V35">
        <v>31</v>
      </c>
      <c r="X35" t="str">
        <f>IF(A35="","",(SUM(MAX(X$5:X34)+(1))))</f>
        <v/>
      </c>
    </row>
    <row r="36" spans="1:24" ht="15.75" customHeight="1">
      <c r="A36" s="8" t="str">
        <f t="shared" si="2"/>
        <v/>
      </c>
      <c r="B36" s="8"/>
      <c r="C36" s="8"/>
      <c r="D36" s="15" t="str">
        <f>IF(U36="","",(VLOOKUP(U36,'Data Entry'!$B$5:$E$127,'Data Entry'!C$3,FALSE)))</f>
        <v/>
      </c>
      <c r="E36" s="15" t="str">
        <f>IF(U36="","",IF(VLOOKUP(U36,'Data Entry'!$B$5:$E$127,'Data Entry'!D$3,FALSE)=0,"",(VLOOKUP(U36,'Data Entry'!$B$5:$E$127,'Data Entry'!D$3,FALSE))))</f>
        <v/>
      </c>
      <c r="F36" s="14" t="str">
        <f>IF(U36="","",IF(VLOOKUP(U36,'Data Entry'!$B$5:$H$127,'Data Entry'!F$3,FALSE)=0,"",(VLOOKUP(U36,'Data Entry'!$B$5:$H$127,'Data Entry'!F$3,FALSE))))</f>
        <v/>
      </c>
      <c r="G36" s="54" t="str">
        <f>IF(U36="","",IF(VLOOKUP(U36,'Data Entry'!$B$5:$H$127,'Data Entry'!G$3,FALSE)=0,"",(VLOOKUP(U36,'Data Entry'!$B$5:$H$127,'Data Entry'!G$3,FALSE))))</f>
        <v/>
      </c>
      <c r="H36" s="54" t="str">
        <f>IF(U36="","",IF(VLOOKUP(U36,'Data Entry'!$B$5:$P$127,'Data Entry'!L$3,FALSE)=0,"",(VLOOKUP(U36,'Data Entry'!$B$5:$P$127,'Data Entry'!L$3,FALSE))))</f>
        <v/>
      </c>
      <c r="I36" s="54" t="str">
        <f>IF(U36="","",IF(VLOOKUP(U36,'Data Entry'!$B$5:$P$127,'Data Entry'!M$3,FALSE)=0,"",(VLOOKUP(U36,'Data Entry'!$B$5:$P$127,'Data Entry'!M$3,FALSE))))</f>
        <v/>
      </c>
      <c r="J36" s="54" t="str">
        <f>IF(U36="","",IF(VLOOKUP(U36,'Data Entry'!$B$5:$P$127,'Data Entry'!P$3,FALSE)=0,"",(VLOOKUP(U36,'Data Entry'!$B$5:$P$127,'Data Entry'!P$3,FALSE))))</f>
        <v/>
      </c>
      <c r="K36" s="54" t="str">
        <f>IF(U36="","",IF(VLOOKUP(U36,'Data Entry'!$B$5:$S$127,'Data Entry'!S$3,FALSE)=0,"",(VLOOKUP(U36,'Data Entry'!$B$5:$S$127,'Data Entry'!S$3,FALSE))))</f>
        <v/>
      </c>
      <c r="L36" s="8" t="str">
        <f t="shared" si="3"/>
        <v/>
      </c>
      <c r="M36" s="8" t="str">
        <f>IF(U36="","",IF(VLOOKUP(U36,'Data Entry'!$B$5:$S$127,'Data Entry'!R$3,FALSE)=0,"",(VLOOKUP(U36,'Data Entry'!$B$5:$S$127,'Data Entry'!R$3,FALSE))))</f>
        <v/>
      </c>
      <c r="N36" s="8" t="str">
        <f>IF(U36="","",IF(VLOOKUP(U36,'Data Entry'!$B$5:$U$127,'Data Entry'!T$3,FALSE)=0,"",(VLOOKUP(U36,'Data Entry'!$B$5:$U$127,'Data Entry'!T$3,FALSE))))</f>
        <v/>
      </c>
      <c r="O36" s="8" t="str">
        <f>IF(U36="","",IF(VLOOKUP(U36,'Data Entry'!$B$5:$U$127,'Data Entry'!U$3,FALSE)=0,"",(VLOOKUP(U36,'Data Entry'!$B$5:$U$127,'Data Entry'!U$3,FALSE))))</f>
        <v/>
      </c>
      <c r="P36" s="8"/>
      <c r="Q36" s="8" t="str">
        <f>IF(U36="","",IF(VLOOKUP(U36,'Data Entry'!$B$5:$U$127,'Data Entry'!N$3,FALSE)=0,"",(VLOOKUP(U36,'Data Entry'!$B$5:$U$127,'Data Entry'!N$3,FALSE))))</f>
        <v/>
      </c>
      <c r="U36" t="str">
        <f>IF(MAX('Data Entry'!B$5:B$127)&lt;'P 8'!V36,"",V36)</f>
        <v/>
      </c>
      <c r="V36">
        <v>32</v>
      </c>
      <c r="X36" t="str">
        <f>IF(A36="","",(SUM(MAX(X$5:X35)+(1))))</f>
        <v/>
      </c>
    </row>
    <row r="37" spans="1:24" ht="15.75" customHeight="1">
      <c r="A37" s="8" t="str">
        <f t="shared" si="2"/>
        <v/>
      </c>
      <c r="B37" s="8"/>
      <c r="C37" s="8"/>
      <c r="D37" s="15" t="str">
        <f>IF(U37="","",(VLOOKUP(U37,'Data Entry'!$B$5:$E$127,'Data Entry'!C$3,FALSE)))</f>
        <v/>
      </c>
      <c r="E37" s="15" t="str">
        <f>IF(U37="","",IF(VLOOKUP(U37,'Data Entry'!$B$5:$E$127,'Data Entry'!D$3,FALSE)=0,"",(VLOOKUP(U37,'Data Entry'!$B$5:$E$127,'Data Entry'!D$3,FALSE))))</f>
        <v/>
      </c>
      <c r="F37" s="14" t="str">
        <f>IF(U37="","",IF(VLOOKUP(U37,'Data Entry'!$B$5:$H$127,'Data Entry'!F$3,FALSE)=0,"",(VLOOKUP(U37,'Data Entry'!$B$5:$H$127,'Data Entry'!F$3,FALSE))))</f>
        <v/>
      </c>
      <c r="G37" s="54" t="str">
        <f>IF(U37="","",IF(VLOOKUP(U37,'Data Entry'!$B$5:$H$127,'Data Entry'!G$3,FALSE)=0,"",(VLOOKUP(U37,'Data Entry'!$B$5:$H$127,'Data Entry'!G$3,FALSE))))</f>
        <v/>
      </c>
      <c r="H37" s="54" t="str">
        <f>IF(U37="","",IF(VLOOKUP(U37,'Data Entry'!$B$5:$P$127,'Data Entry'!L$3,FALSE)=0,"",(VLOOKUP(U37,'Data Entry'!$B$5:$P$127,'Data Entry'!L$3,FALSE))))</f>
        <v/>
      </c>
      <c r="I37" s="54" t="str">
        <f>IF(U37="","",IF(VLOOKUP(U37,'Data Entry'!$B$5:$P$127,'Data Entry'!M$3,FALSE)=0,"",(VLOOKUP(U37,'Data Entry'!$B$5:$P$127,'Data Entry'!M$3,FALSE))))</f>
        <v/>
      </c>
      <c r="J37" s="54" t="str">
        <f>IF(U37="","",IF(VLOOKUP(U37,'Data Entry'!$B$5:$P$127,'Data Entry'!P$3,FALSE)=0,"",(VLOOKUP(U37,'Data Entry'!$B$5:$P$127,'Data Entry'!P$3,FALSE))))</f>
        <v/>
      </c>
      <c r="K37" s="54" t="str">
        <f>IF(U37="","",IF(VLOOKUP(U37,'Data Entry'!$B$5:$S$127,'Data Entry'!S$3,FALSE)=0,"",(VLOOKUP(U37,'Data Entry'!$B$5:$S$127,'Data Entry'!S$3,FALSE))))</f>
        <v/>
      </c>
      <c r="L37" s="8" t="str">
        <f t="shared" si="3"/>
        <v/>
      </c>
      <c r="M37" s="8" t="str">
        <f>IF(U37="","",IF(VLOOKUP(U37,'Data Entry'!$B$5:$S$127,'Data Entry'!R$3,FALSE)=0,"",(VLOOKUP(U37,'Data Entry'!$B$5:$S$127,'Data Entry'!R$3,FALSE))))</f>
        <v/>
      </c>
      <c r="N37" s="8" t="str">
        <f>IF(U37="","",IF(VLOOKUP(U37,'Data Entry'!$B$5:$U$127,'Data Entry'!T$3,FALSE)=0,"",(VLOOKUP(U37,'Data Entry'!$B$5:$U$127,'Data Entry'!T$3,FALSE))))</f>
        <v/>
      </c>
      <c r="O37" s="8" t="str">
        <f>IF(U37="","",IF(VLOOKUP(U37,'Data Entry'!$B$5:$U$127,'Data Entry'!U$3,FALSE)=0,"",(VLOOKUP(U37,'Data Entry'!$B$5:$U$127,'Data Entry'!U$3,FALSE))))</f>
        <v/>
      </c>
      <c r="P37" s="8"/>
      <c r="Q37" s="8" t="str">
        <f>IF(U37="","",IF(VLOOKUP(U37,'Data Entry'!$B$5:$U$127,'Data Entry'!N$3,FALSE)=0,"",(VLOOKUP(U37,'Data Entry'!$B$5:$U$127,'Data Entry'!N$3,FALSE))))</f>
        <v/>
      </c>
      <c r="U37" t="str">
        <f>IF(MAX('Data Entry'!B$5:B$127)&lt;'P 8'!V37,"",V37)</f>
        <v/>
      </c>
      <c r="V37">
        <v>33</v>
      </c>
      <c r="X37" t="str">
        <f>IF(A37="","",(SUM(MAX(X$5:X36)+(1))))</f>
        <v/>
      </c>
    </row>
    <row r="38" spans="1:24" ht="15.75" customHeight="1">
      <c r="A38" s="8" t="str">
        <f t="shared" si="2"/>
        <v/>
      </c>
      <c r="B38" s="8"/>
      <c r="C38" s="8"/>
      <c r="D38" s="15" t="str">
        <f>IF(U38="","",(VLOOKUP(U38,'Data Entry'!$B$5:$E$127,'Data Entry'!C$3,FALSE)))</f>
        <v/>
      </c>
      <c r="E38" s="15" t="str">
        <f>IF(U38="","",IF(VLOOKUP(U38,'Data Entry'!$B$5:$E$127,'Data Entry'!D$3,FALSE)=0,"",(VLOOKUP(U38,'Data Entry'!$B$5:$E$127,'Data Entry'!D$3,FALSE))))</f>
        <v/>
      </c>
      <c r="F38" s="14" t="str">
        <f>IF(U38="","",IF(VLOOKUP(U38,'Data Entry'!$B$5:$H$127,'Data Entry'!F$3,FALSE)=0,"",(VLOOKUP(U38,'Data Entry'!$B$5:$H$127,'Data Entry'!F$3,FALSE))))</f>
        <v/>
      </c>
      <c r="G38" s="54" t="str">
        <f>IF(U38="","",IF(VLOOKUP(U38,'Data Entry'!$B$5:$H$127,'Data Entry'!G$3,FALSE)=0,"",(VLOOKUP(U38,'Data Entry'!$B$5:$H$127,'Data Entry'!G$3,FALSE))))</f>
        <v/>
      </c>
      <c r="H38" s="54" t="str">
        <f>IF(U38="","",IF(VLOOKUP(U38,'Data Entry'!$B$5:$P$127,'Data Entry'!L$3,FALSE)=0,"",(VLOOKUP(U38,'Data Entry'!$B$5:$P$127,'Data Entry'!L$3,FALSE))))</f>
        <v/>
      </c>
      <c r="I38" s="54" t="str">
        <f>IF(U38="","",IF(VLOOKUP(U38,'Data Entry'!$B$5:$P$127,'Data Entry'!M$3,FALSE)=0,"",(VLOOKUP(U38,'Data Entry'!$B$5:$P$127,'Data Entry'!M$3,FALSE))))</f>
        <v/>
      </c>
      <c r="J38" s="54" t="str">
        <f>IF(U38="","",IF(VLOOKUP(U38,'Data Entry'!$B$5:$P$127,'Data Entry'!P$3,FALSE)=0,"",(VLOOKUP(U38,'Data Entry'!$B$5:$P$127,'Data Entry'!P$3,FALSE))))</f>
        <v/>
      </c>
      <c r="K38" s="54" t="str">
        <f>IF(U38="","",IF(VLOOKUP(U38,'Data Entry'!$B$5:$S$127,'Data Entry'!S$3,FALSE)=0,"",(VLOOKUP(U38,'Data Entry'!$B$5:$S$127,'Data Entry'!S$3,FALSE))))</f>
        <v/>
      </c>
      <c r="L38" s="8" t="str">
        <f t="shared" si="3"/>
        <v/>
      </c>
      <c r="M38" s="8" t="str">
        <f>IF(U38="","",IF(VLOOKUP(U38,'Data Entry'!$B$5:$S$127,'Data Entry'!R$3,FALSE)=0,"",(VLOOKUP(U38,'Data Entry'!$B$5:$S$127,'Data Entry'!R$3,FALSE))))</f>
        <v/>
      </c>
      <c r="N38" s="8" t="str">
        <f>IF(U38="","",IF(VLOOKUP(U38,'Data Entry'!$B$5:$U$127,'Data Entry'!T$3,FALSE)=0,"",(VLOOKUP(U38,'Data Entry'!$B$5:$U$127,'Data Entry'!T$3,FALSE))))</f>
        <v/>
      </c>
      <c r="O38" s="8" t="str">
        <f>IF(U38="","",IF(VLOOKUP(U38,'Data Entry'!$B$5:$U$127,'Data Entry'!U$3,FALSE)=0,"",(VLOOKUP(U38,'Data Entry'!$B$5:$U$127,'Data Entry'!U$3,FALSE))))</f>
        <v/>
      </c>
      <c r="P38" s="120"/>
      <c r="Q38" s="8" t="str">
        <f>IF(U38="","",IF(VLOOKUP(U38,'Data Entry'!$B$5:$U$127,'Data Entry'!N$3,FALSE)=0,"",(VLOOKUP(U38,'Data Entry'!$B$5:$U$127,'Data Entry'!N$3,FALSE))))</f>
        <v/>
      </c>
      <c r="U38" t="str">
        <f>IF(MAX('Data Entry'!B$5:B$127)&lt;'P 8'!V38,"",V38)</f>
        <v/>
      </c>
      <c r="V38">
        <v>34</v>
      </c>
      <c r="X38" t="str">
        <f>IF(A38="","",(SUM(MAX(X$5:X37)+(1))))</f>
        <v/>
      </c>
    </row>
    <row r="39" spans="1:24" ht="15.75" customHeight="1">
      <c r="A39" s="8" t="str">
        <f t="shared" si="2"/>
        <v/>
      </c>
      <c r="B39" s="8"/>
      <c r="C39" s="8"/>
      <c r="D39" s="15" t="str">
        <f>IF(U39="","",(VLOOKUP(U39,'Data Entry'!$B$5:$E$127,'Data Entry'!C$3,FALSE)))</f>
        <v/>
      </c>
      <c r="E39" s="15" t="str">
        <f>IF(U39="","",IF(VLOOKUP(U39,'Data Entry'!$B$5:$E$127,'Data Entry'!D$3,FALSE)=0,"",(VLOOKUP(U39,'Data Entry'!$B$5:$E$127,'Data Entry'!D$3,FALSE))))</f>
        <v/>
      </c>
      <c r="F39" s="14" t="str">
        <f>IF(U39="","",IF(VLOOKUP(U39,'Data Entry'!$B$5:$H$127,'Data Entry'!F$3,FALSE)=0,"",(VLOOKUP(U39,'Data Entry'!$B$5:$H$127,'Data Entry'!F$3,FALSE))))</f>
        <v/>
      </c>
      <c r="G39" s="54" t="str">
        <f>IF(U39="","",IF(VLOOKUP(U39,'Data Entry'!$B$5:$H$127,'Data Entry'!G$3,FALSE)=0,"",(VLOOKUP(U39,'Data Entry'!$B$5:$H$127,'Data Entry'!G$3,FALSE))))</f>
        <v/>
      </c>
      <c r="H39" s="54" t="str">
        <f>IF(U39="","",IF(VLOOKUP(U39,'Data Entry'!$B$5:$P$127,'Data Entry'!L$3,FALSE)=0,"",(VLOOKUP(U39,'Data Entry'!$B$5:$P$127,'Data Entry'!L$3,FALSE))))</f>
        <v/>
      </c>
      <c r="I39" s="54" t="str">
        <f>IF(U39="","",IF(VLOOKUP(U39,'Data Entry'!$B$5:$P$127,'Data Entry'!M$3,FALSE)=0,"",(VLOOKUP(U39,'Data Entry'!$B$5:$P$127,'Data Entry'!M$3,FALSE))))</f>
        <v/>
      </c>
      <c r="J39" s="54" t="str">
        <f>IF(U39="","",IF(VLOOKUP(U39,'Data Entry'!$B$5:$P$127,'Data Entry'!P$3,FALSE)=0,"",(VLOOKUP(U39,'Data Entry'!$B$5:$P$127,'Data Entry'!P$3,FALSE))))</f>
        <v/>
      </c>
      <c r="K39" s="54" t="str">
        <f>IF(U39="","",IF(VLOOKUP(U39,'Data Entry'!$B$5:$S$127,'Data Entry'!S$3,FALSE)=0,"",(VLOOKUP(U39,'Data Entry'!$B$5:$S$127,'Data Entry'!S$3,FALSE))))</f>
        <v/>
      </c>
      <c r="L39" s="8" t="str">
        <f t="shared" si="3"/>
        <v/>
      </c>
      <c r="M39" s="8" t="str">
        <f>IF(U39="","",IF(VLOOKUP(U39,'Data Entry'!$B$5:$S$127,'Data Entry'!R$3,FALSE)=0,"",(VLOOKUP(U39,'Data Entry'!$B$5:$S$127,'Data Entry'!R$3,FALSE))))</f>
        <v/>
      </c>
      <c r="N39" s="8" t="str">
        <f>IF(U39="","",IF(VLOOKUP(U39,'Data Entry'!$B$5:$U$127,'Data Entry'!T$3,FALSE)=0,"",(VLOOKUP(U39,'Data Entry'!$B$5:$U$127,'Data Entry'!T$3,FALSE))))</f>
        <v/>
      </c>
      <c r="O39" s="8" t="str">
        <f>IF(U39="","",IF(VLOOKUP(U39,'Data Entry'!$B$5:$U$127,'Data Entry'!U$3,FALSE)=0,"",(VLOOKUP(U39,'Data Entry'!$B$5:$U$127,'Data Entry'!U$3,FALSE))))</f>
        <v/>
      </c>
      <c r="P39" s="120"/>
      <c r="Q39" s="8" t="str">
        <f>IF(U39="","",IF(VLOOKUP(U39,'Data Entry'!$B$5:$U$127,'Data Entry'!N$3,FALSE)=0,"",(VLOOKUP(U39,'Data Entry'!$B$5:$U$127,'Data Entry'!N$3,FALSE))))</f>
        <v/>
      </c>
      <c r="U39" t="str">
        <f>IF(MAX('Data Entry'!B$5:B$127)&lt;'P 8'!V39,"",V39)</f>
        <v/>
      </c>
      <c r="V39">
        <v>35</v>
      </c>
      <c r="X39" t="str">
        <f>IF(A39="","",(SUM(MAX(X$5:X38)+(1))))</f>
        <v/>
      </c>
    </row>
    <row r="40" spans="1:24" ht="15.75" customHeight="1">
      <c r="A40" s="8" t="str">
        <f t="shared" si="2"/>
        <v/>
      </c>
      <c r="B40" s="8"/>
      <c r="C40" s="8"/>
      <c r="D40" s="15" t="str">
        <f>IF(U40="","",(VLOOKUP(U40,'Data Entry'!$B$5:$E$127,'Data Entry'!C$3,FALSE)))</f>
        <v/>
      </c>
      <c r="E40" s="15" t="str">
        <f>IF(U40="","",IF(VLOOKUP(U40,'Data Entry'!$B$5:$E$127,'Data Entry'!D$3,FALSE)=0,"",(VLOOKUP(U40,'Data Entry'!$B$5:$E$127,'Data Entry'!D$3,FALSE))))</f>
        <v/>
      </c>
      <c r="F40" s="14" t="str">
        <f>IF(U40="","",IF(VLOOKUP(U40,'Data Entry'!$B$5:$H$127,'Data Entry'!F$3,FALSE)=0,"",(VLOOKUP(U40,'Data Entry'!$B$5:$H$127,'Data Entry'!F$3,FALSE))))</f>
        <v/>
      </c>
      <c r="G40" s="54" t="str">
        <f>IF(U40="","",IF(VLOOKUP(U40,'Data Entry'!$B$5:$H$127,'Data Entry'!G$3,FALSE)=0,"",(VLOOKUP(U40,'Data Entry'!$B$5:$H$127,'Data Entry'!G$3,FALSE))))</f>
        <v/>
      </c>
      <c r="H40" s="54" t="str">
        <f>IF(U40="","",IF(VLOOKUP(U40,'Data Entry'!$B$5:$P$127,'Data Entry'!L$3,FALSE)=0,"",(VLOOKUP(U40,'Data Entry'!$B$5:$P$127,'Data Entry'!L$3,FALSE))))</f>
        <v/>
      </c>
      <c r="I40" s="54" t="str">
        <f>IF(U40="","",IF(VLOOKUP(U40,'Data Entry'!$B$5:$P$127,'Data Entry'!M$3,FALSE)=0,"",(VLOOKUP(U40,'Data Entry'!$B$5:$P$127,'Data Entry'!M$3,FALSE))))</f>
        <v/>
      </c>
      <c r="J40" s="54" t="str">
        <f>IF(U40="","",IF(VLOOKUP(U40,'Data Entry'!$B$5:$P$127,'Data Entry'!P$3,FALSE)=0,"",(VLOOKUP(U40,'Data Entry'!$B$5:$P$127,'Data Entry'!P$3,FALSE))))</f>
        <v/>
      </c>
      <c r="K40" s="54" t="str">
        <f>IF(U40="","",IF(VLOOKUP(U40,'Data Entry'!$B$5:$S$127,'Data Entry'!S$3,FALSE)=0,"",(VLOOKUP(U40,'Data Entry'!$B$5:$S$127,'Data Entry'!S$3,FALSE))))</f>
        <v/>
      </c>
      <c r="L40" s="8" t="str">
        <f t="shared" si="3"/>
        <v/>
      </c>
      <c r="M40" s="8" t="str">
        <f>IF(U40="","",IF(VLOOKUP(U40,'Data Entry'!$B$5:$S$127,'Data Entry'!R$3,FALSE)=0,"",(VLOOKUP(U40,'Data Entry'!$B$5:$S$127,'Data Entry'!R$3,FALSE))))</f>
        <v/>
      </c>
      <c r="N40" s="8" t="str">
        <f>IF(U40="","",IF(VLOOKUP(U40,'Data Entry'!$B$5:$U$127,'Data Entry'!T$3,FALSE)=0,"",(VLOOKUP(U40,'Data Entry'!$B$5:$U$127,'Data Entry'!T$3,FALSE))))</f>
        <v/>
      </c>
      <c r="O40" s="8" t="str">
        <f>IF(U40="","",IF(VLOOKUP(U40,'Data Entry'!$B$5:$U$127,'Data Entry'!U$3,FALSE)=0,"",(VLOOKUP(U40,'Data Entry'!$B$5:$U$127,'Data Entry'!U$3,FALSE))))</f>
        <v/>
      </c>
      <c r="P40" s="8"/>
      <c r="Q40" s="8" t="str">
        <f>IF(U40="","",IF(VLOOKUP(U40,'Data Entry'!$B$5:$U$127,'Data Entry'!N$3,FALSE)=0,"",(VLOOKUP(U40,'Data Entry'!$B$5:$U$127,'Data Entry'!N$3,FALSE))))</f>
        <v/>
      </c>
      <c r="U40" t="str">
        <f>IF(MAX('Data Entry'!B$5:B$127)&lt;'P 8'!V40,"",V40)</f>
        <v/>
      </c>
      <c r="V40">
        <v>36</v>
      </c>
      <c r="X40" t="str">
        <f>IF(A40="","",(SUM(MAX(X$5:X39)+(1))))</f>
        <v/>
      </c>
    </row>
    <row r="41" spans="1:24" ht="15.75" customHeight="1">
      <c r="A41" s="8" t="str">
        <f t="shared" si="2"/>
        <v/>
      </c>
      <c r="B41" s="8"/>
      <c r="C41" s="8"/>
      <c r="D41" s="15" t="str">
        <f>IF(U41="","",(VLOOKUP(U41,'Data Entry'!$B$5:$E$127,'Data Entry'!C$3,FALSE)))</f>
        <v/>
      </c>
      <c r="E41" s="15" t="str">
        <f>IF(U41="","",IF(VLOOKUP(U41,'Data Entry'!$B$5:$E$127,'Data Entry'!D$3,FALSE)=0,"",(VLOOKUP(U41,'Data Entry'!$B$5:$E$127,'Data Entry'!D$3,FALSE))))</f>
        <v/>
      </c>
      <c r="F41" s="14" t="str">
        <f>IF(U41="","",IF(VLOOKUP(U41,'Data Entry'!$B$5:$H$127,'Data Entry'!F$3,FALSE)=0,"",(VLOOKUP(U41,'Data Entry'!$B$5:$H$127,'Data Entry'!F$3,FALSE))))</f>
        <v/>
      </c>
      <c r="G41" s="54" t="str">
        <f>IF(U41="","",IF(VLOOKUP(U41,'Data Entry'!$B$5:$H$127,'Data Entry'!G$3,FALSE)=0,"",(VLOOKUP(U41,'Data Entry'!$B$5:$H$127,'Data Entry'!G$3,FALSE))))</f>
        <v/>
      </c>
      <c r="H41" s="54" t="str">
        <f>IF(U41="","",IF(VLOOKUP(U41,'Data Entry'!$B$5:$P$127,'Data Entry'!L$3,FALSE)=0,"",(VLOOKUP(U41,'Data Entry'!$B$5:$P$127,'Data Entry'!L$3,FALSE))))</f>
        <v/>
      </c>
      <c r="I41" s="54" t="str">
        <f>IF(U41="","",IF(VLOOKUP(U41,'Data Entry'!$B$5:$P$127,'Data Entry'!M$3,FALSE)=0,"",(VLOOKUP(U41,'Data Entry'!$B$5:$P$127,'Data Entry'!M$3,FALSE))))</f>
        <v/>
      </c>
      <c r="J41" s="54" t="str">
        <f>IF(U41="","",IF(VLOOKUP(U41,'Data Entry'!$B$5:$P$127,'Data Entry'!P$3,FALSE)=0,"",(VLOOKUP(U41,'Data Entry'!$B$5:$P$127,'Data Entry'!P$3,FALSE))))</f>
        <v/>
      </c>
      <c r="K41" s="54" t="str">
        <f>IF(U41="","",IF(VLOOKUP(U41,'Data Entry'!$B$5:$S$127,'Data Entry'!S$3,FALSE)=0,"",(VLOOKUP(U41,'Data Entry'!$B$5:$S$127,'Data Entry'!S$3,FALSE))))</f>
        <v/>
      </c>
      <c r="L41" s="8" t="str">
        <f t="shared" si="3"/>
        <v/>
      </c>
      <c r="M41" s="8" t="str">
        <f>IF(U41="","",IF(VLOOKUP(U41,'Data Entry'!$B$5:$S$127,'Data Entry'!R$3,FALSE)=0,"",(VLOOKUP(U41,'Data Entry'!$B$5:$S$127,'Data Entry'!R$3,FALSE))))</f>
        <v/>
      </c>
      <c r="N41" s="8" t="str">
        <f>IF(U41="","",IF(VLOOKUP(U41,'Data Entry'!$B$5:$U$127,'Data Entry'!T$3,FALSE)=0,"",(VLOOKUP(U41,'Data Entry'!$B$5:$U$127,'Data Entry'!T$3,FALSE))))</f>
        <v/>
      </c>
      <c r="O41" s="8" t="str">
        <f>IF(U41="","",IF(VLOOKUP(U41,'Data Entry'!$B$5:$U$127,'Data Entry'!U$3,FALSE)=0,"",(VLOOKUP(U41,'Data Entry'!$B$5:$U$127,'Data Entry'!U$3,FALSE))))</f>
        <v/>
      </c>
      <c r="P41" s="8"/>
      <c r="Q41" s="8" t="str">
        <f>IF(U41="","",IF(VLOOKUP(U41,'Data Entry'!$B$5:$U$127,'Data Entry'!N$3,FALSE)=0,"",(VLOOKUP(U41,'Data Entry'!$B$5:$U$127,'Data Entry'!N$3,FALSE))))</f>
        <v/>
      </c>
      <c r="U41" t="str">
        <f>IF(MAX('Data Entry'!B$5:B$127)&lt;'P 8'!V41,"",V41)</f>
        <v/>
      </c>
      <c r="V41">
        <v>37</v>
      </c>
      <c r="X41" t="str">
        <f>IF(A41="","",(SUM(MAX(X$5:X40)+(1))))</f>
        <v/>
      </c>
    </row>
    <row r="42" spans="1:24" ht="15.75" customHeight="1">
      <c r="A42" s="8" t="str">
        <f t="shared" si="2"/>
        <v/>
      </c>
      <c r="B42" s="8"/>
      <c r="C42" s="8"/>
      <c r="D42" s="15" t="str">
        <f>IF(U42="","",(VLOOKUP(U42,'Data Entry'!$B$5:$E$127,'Data Entry'!C$3,FALSE)))</f>
        <v/>
      </c>
      <c r="E42" s="15" t="str">
        <f>IF(U42="","",IF(VLOOKUP(U42,'Data Entry'!$B$5:$E$127,'Data Entry'!D$3,FALSE)=0,"",(VLOOKUP(U42,'Data Entry'!$B$5:$E$127,'Data Entry'!D$3,FALSE))))</f>
        <v/>
      </c>
      <c r="F42" s="14" t="str">
        <f>IF(U42="","",IF(VLOOKUP(U42,'Data Entry'!$B$5:$H$127,'Data Entry'!F$3,FALSE)=0,"",(VLOOKUP(U42,'Data Entry'!$B$5:$H$127,'Data Entry'!F$3,FALSE))))</f>
        <v/>
      </c>
      <c r="G42" s="54" t="str">
        <f>IF(U42="","",IF(VLOOKUP(U42,'Data Entry'!$B$5:$H$127,'Data Entry'!G$3,FALSE)=0,"",(VLOOKUP(U42,'Data Entry'!$B$5:$H$127,'Data Entry'!G$3,FALSE))))</f>
        <v/>
      </c>
      <c r="H42" s="54" t="str">
        <f>IF(U42="","",IF(VLOOKUP(U42,'Data Entry'!$B$5:$P$127,'Data Entry'!L$3,FALSE)=0,"",(VLOOKUP(U42,'Data Entry'!$B$5:$P$127,'Data Entry'!L$3,FALSE))))</f>
        <v/>
      </c>
      <c r="I42" s="54" t="str">
        <f>IF(U42="","",IF(VLOOKUP(U42,'Data Entry'!$B$5:$P$127,'Data Entry'!M$3,FALSE)=0,"",(VLOOKUP(U42,'Data Entry'!$B$5:$P$127,'Data Entry'!M$3,FALSE))))</f>
        <v/>
      </c>
      <c r="J42" s="54" t="str">
        <f>IF(U42="","",IF(VLOOKUP(U42,'Data Entry'!$B$5:$P$127,'Data Entry'!P$3,FALSE)=0,"",(VLOOKUP(U42,'Data Entry'!$B$5:$P$127,'Data Entry'!P$3,FALSE))))</f>
        <v/>
      </c>
      <c r="K42" s="54" t="str">
        <f>IF(U42="","",IF(VLOOKUP(U42,'Data Entry'!$B$5:$S$127,'Data Entry'!S$3,FALSE)=0,"",(VLOOKUP(U42,'Data Entry'!$B$5:$S$127,'Data Entry'!S$3,FALSE))))</f>
        <v/>
      </c>
      <c r="L42" s="8" t="str">
        <f t="shared" si="3"/>
        <v/>
      </c>
      <c r="M42" s="8" t="str">
        <f>IF(U42="","",IF(VLOOKUP(U42,'Data Entry'!$B$5:$S$127,'Data Entry'!R$3,FALSE)=0,"",(VLOOKUP(U42,'Data Entry'!$B$5:$S$127,'Data Entry'!R$3,FALSE))))</f>
        <v/>
      </c>
      <c r="N42" s="8" t="str">
        <f>IF(U42="","",IF(VLOOKUP(U42,'Data Entry'!$B$5:$U$127,'Data Entry'!T$3,FALSE)=0,"",(VLOOKUP(U42,'Data Entry'!$B$5:$U$127,'Data Entry'!T$3,FALSE))))</f>
        <v/>
      </c>
      <c r="O42" s="8" t="str">
        <f>IF(U42="","",IF(VLOOKUP(U42,'Data Entry'!$B$5:$U$127,'Data Entry'!U$3,FALSE)=0,"",(VLOOKUP(U42,'Data Entry'!$B$5:$U$127,'Data Entry'!U$3,FALSE))))</f>
        <v/>
      </c>
      <c r="P42" s="8"/>
      <c r="Q42" s="8" t="str">
        <f>IF(U42="","",IF(VLOOKUP(U42,'Data Entry'!$B$5:$U$127,'Data Entry'!N$3,FALSE)=0,"",(VLOOKUP(U42,'Data Entry'!$B$5:$U$127,'Data Entry'!N$3,FALSE))))</f>
        <v/>
      </c>
      <c r="U42" t="str">
        <f>IF(MAX('Data Entry'!B$5:B$127)&lt;'P 8'!V42,"",V42)</f>
        <v/>
      </c>
      <c r="V42">
        <v>38</v>
      </c>
      <c r="X42" t="str">
        <f>IF(A42="","",(SUM(MAX(X$5:X41)+(1))))</f>
        <v/>
      </c>
    </row>
    <row r="43" spans="1:24" ht="15.75" customHeight="1">
      <c r="A43" s="8" t="str">
        <f t="shared" si="2"/>
        <v/>
      </c>
      <c r="B43" s="8"/>
      <c r="C43" s="8"/>
      <c r="D43" s="15" t="str">
        <f>IF(U43="","",(VLOOKUP(U43,'Data Entry'!$B$5:$E$127,'Data Entry'!C$3,FALSE)))</f>
        <v/>
      </c>
      <c r="E43" s="15" t="str">
        <f>IF(U43="","",IF(VLOOKUP(U43,'Data Entry'!$B$5:$E$127,'Data Entry'!D$3,FALSE)=0,"",(VLOOKUP(U43,'Data Entry'!$B$5:$E$127,'Data Entry'!D$3,FALSE))))</f>
        <v/>
      </c>
      <c r="F43" s="14" t="str">
        <f>IF(U43="","",IF(VLOOKUP(U43,'Data Entry'!$B$5:$H$127,'Data Entry'!F$3,FALSE)=0,"",(VLOOKUP(U43,'Data Entry'!$B$5:$H$127,'Data Entry'!F$3,FALSE))))</f>
        <v/>
      </c>
      <c r="G43" s="54" t="str">
        <f>IF(U43="","",IF(VLOOKUP(U43,'Data Entry'!$B$5:$H$127,'Data Entry'!G$3,FALSE)=0,"",(VLOOKUP(U43,'Data Entry'!$B$5:$H$127,'Data Entry'!G$3,FALSE))))</f>
        <v/>
      </c>
      <c r="H43" s="54" t="str">
        <f>IF(U43="","",IF(VLOOKUP(U43,'Data Entry'!$B$5:$P$127,'Data Entry'!L$3,FALSE)=0,"",(VLOOKUP(U43,'Data Entry'!$B$5:$P$127,'Data Entry'!L$3,FALSE))))</f>
        <v/>
      </c>
      <c r="I43" s="54" t="str">
        <f>IF(U43="","",IF(VLOOKUP(U43,'Data Entry'!$B$5:$P$127,'Data Entry'!M$3,FALSE)=0,"",(VLOOKUP(U43,'Data Entry'!$B$5:$P$127,'Data Entry'!M$3,FALSE))))</f>
        <v/>
      </c>
      <c r="J43" s="54" t="str">
        <f>IF(U43="","",IF(VLOOKUP(U43,'Data Entry'!$B$5:$P$127,'Data Entry'!P$3,FALSE)=0,"",(VLOOKUP(U43,'Data Entry'!$B$5:$P$127,'Data Entry'!P$3,FALSE))))</f>
        <v/>
      </c>
      <c r="K43" s="54" t="str">
        <f>IF(U43="","",IF(VLOOKUP(U43,'Data Entry'!$B$5:$S$127,'Data Entry'!S$3,FALSE)=0,"",(VLOOKUP(U43,'Data Entry'!$B$5:$S$127,'Data Entry'!S$3,FALSE))))</f>
        <v/>
      </c>
      <c r="L43" s="8" t="str">
        <f t="shared" si="3"/>
        <v/>
      </c>
      <c r="M43" s="8" t="str">
        <f>IF(U43="","",IF(VLOOKUP(U43,'Data Entry'!$B$5:$S$127,'Data Entry'!R$3,FALSE)=0,"",(VLOOKUP(U43,'Data Entry'!$B$5:$S$127,'Data Entry'!R$3,FALSE))))</f>
        <v/>
      </c>
      <c r="N43" s="8" t="str">
        <f>IF(U43="","",IF(VLOOKUP(U43,'Data Entry'!$B$5:$U$127,'Data Entry'!T$3,FALSE)=0,"",(VLOOKUP(U43,'Data Entry'!$B$5:$U$127,'Data Entry'!T$3,FALSE))))</f>
        <v/>
      </c>
      <c r="O43" s="8" t="str">
        <f>IF(U43="","",IF(VLOOKUP(U43,'Data Entry'!$B$5:$U$127,'Data Entry'!U$3,FALSE)=0,"",(VLOOKUP(U43,'Data Entry'!$B$5:$U$127,'Data Entry'!U$3,FALSE))))</f>
        <v/>
      </c>
      <c r="P43" s="8"/>
      <c r="Q43" s="8" t="str">
        <f>IF(U43="","",IF(VLOOKUP(U43,'Data Entry'!$B$5:$U$127,'Data Entry'!N$3,FALSE)=0,"",(VLOOKUP(U43,'Data Entry'!$B$5:$U$127,'Data Entry'!N$3,FALSE))))</f>
        <v/>
      </c>
      <c r="U43" t="str">
        <f>IF(MAX('Data Entry'!B$5:B$127)&lt;'P 8'!V43,"",V43)</f>
        <v/>
      </c>
      <c r="V43">
        <v>39</v>
      </c>
      <c r="X43" t="str">
        <f>IF(A43="","",(SUM(MAX(X$5:X42)+(1))))</f>
        <v/>
      </c>
    </row>
    <row r="44" spans="1:24" ht="15.75" customHeight="1">
      <c r="A44" s="8" t="str">
        <f t="shared" si="2"/>
        <v/>
      </c>
      <c r="B44" s="8"/>
      <c r="C44" s="8"/>
      <c r="D44" s="15" t="str">
        <f>IF(U44="","",(VLOOKUP(U44,'Data Entry'!$B$5:$E$127,'Data Entry'!C$3,FALSE)))</f>
        <v/>
      </c>
      <c r="E44" s="15" t="str">
        <f>IF(U44="","",IF(VLOOKUP(U44,'Data Entry'!$B$5:$E$127,'Data Entry'!D$3,FALSE)=0,"",(VLOOKUP(U44,'Data Entry'!$B$5:$E$127,'Data Entry'!D$3,FALSE))))</f>
        <v/>
      </c>
      <c r="F44" s="14" t="str">
        <f>IF(U44="","",IF(VLOOKUP(U44,'Data Entry'!$B$5:$H$127,'Data Entry'!F$3,FALSE)=0,"",(VLOOKUP(U44,'Data Entry'!$B$5:$H$127,'Data Entry'!F$3,FALSE))))</f>
        <v/>
      </c>
      <c r="G44" s="54" t="str">
        <f>IF(U44="","",IF(VLOOKUP(U44,'Data Entry'!$B$5:$H$127,'Data Entry'!G$3,FALSE)=0,"",(VLOOKUP(U44,'Data Entry'!$B$5:$H$127,'Data Entry'!G$3,FALSE))))</f>
        <v/>
      </c>
      <c r="H44" s="54" t="str">
        <f>IF(U44="","",IF(VLOOKUP(U44,'Data Entry'!$B$5:$P$127,'Data Entry'!L$3,FALSE)=0,"",(VLOOKUP(U44,'Data Entry'!$B$5:$P$127,'Data Entry'!L$3,FALSE))))</f>
        <v/>
      </c>
      <c r="I44" s="54" t="str">
        <f>IF(U44="","",IF(VLOOKUP(U44,'Data Entry'!$B$5:$P$127,'Data Entry'!M$3,FALSE)=0,"",(VLOOKUP(U44,'Data Entry'!$B$5:$P$127,'Data Entry'!M$3,FALSE))))</f>
        <v/>
      </c>
      <c r="J44" s="54" t="str">
        <f>IF(U44="","",IF(VLOOKUP(U44,'Data Entry'!$B$5:$P$127,'Data Entry'!P$3,FALSE)=0,"",(VLOOKUP(U44,'Data Entry'!$B$5:$P$127,'Data Entry'!P$3,FALSE))))</f>
        <v/>
      </c>
      <c r="K44" s="54" t="str">
        <f>IF(U44="","",IF(VLOOKUP(U44,'Data Entry'!$B$5:$S$127,'Data Entry'!S$3,FALSE)=0,"",(VLOOKUP(U44,'Data Entry'!$B$5:$S$127,'Data Entry'!S$3,FALSE))))</f>
        <v/>
      </c>
      <c r="L44" s="8" t="str">
        <f t="shared" si="3"/>
        <v/>
      </c>
      <c r="M44" s="8" t="str">
        <f>IF(U44="","",IF(VLOOKUP(U44,'Data Entry'!$B$5:$S$127,'Data Entry'!R$3,FALSE)=0,"",(VLOOKUP(U44,'Data Entry'!$B$5:$S$127,'Data Entry'!R$3,FALSE))))</f>
        <v/>
      </c>
      <c r="N44" s="8" t="str">
        <f>IF(U44="","",IF(VLOOKUP(U44,'Data Entry'!$B$5:$U$127,'Data Entry'!T$3,FALSE)=0,"",(VLOOKUP(U44,'Data Entry'!$B$5:$U$127,'Data Entry'!T$3,FALSE))))</f>
        <v/>
      </c>
      <c r="O44" s="8" t="str">
        <f>IF(U44="","",IF(VLOOKUP(U44,'Data Entry'!$B$5:$U$127,'Data Entry'!U$3,FALSE)=0,"",(VLOOKUP(U44,'Data Entry'!$B$5:$U$127,'Data Entry'!U$3,FALSE))))</f>
        <v/>
      </c>
      <c r="P44" s="8"/>
      <c r="Q44" s="8" t="str">
        <f>IF(U44="","",IF(VLOOKUP(U44,'Data Entry'!$B$5:$U$127,'Data Entry'!N$3,FALSE)=0,"",(VLOOKUP(U44,'Data Entry'!$B$5:$U$127,'Data Entry'!N$3,FALSE))))</f>
        <v/>
      </c>
      <c r="U44" t="str">
        <f>IF(MAX('Data Entry'!B$5:B$127)&lt;'P 8'!V44,"",V44)</f>
        <v/>
      </c>
      <c r="V44">
        <v>40</v>
      </c>
      <c r="X44" t="str">
        <f>IF(A44="","",(SUM(MAX(X$5:X43)+(1))))</f>
        <v/>
      </c>
    </row>
    <row r="45" spans="1:24" ht="15.75" customHeight="1">
      <c r="A45" s="8" t="str">
        <f t="shared" si="2"/>
        <v/>
      </c>
      <c r="B45" s="8"/>
      <c r="C45" s="8"/>
      <c r="D45" s="15" t="str">
        <f>IF(U45="","",(VLOOKUP(U45,'Data Entry'!$B$5:$E$127,'Data Entry'!C$3,FALSE)))</f>
        <v/>
      </c>
      <c r="E45" s="15" t="str">
        <f>IF(U45="","",IF(VLOOKUP(U45,'Data Entry'!$B$5:$E$127,'Data Entry'!D$3,FALSE)=0,"",(VLOOKUP(U45,'Data Entry'!$B$5:$E$127,'Data Entry'!D$3,FALSE))))</f>
        <v/>
      </c>
      <c r="F45" s="14" t="str">
        <f>IF(U45="","",IF(VLOOKUP(U45,'Data Entry'!$B$5:$H$127,'Data Entry'!F$3,FALSE)=0,"",(VLOOKUP(U45,'Data Entry'!$B$5:$H$127,'Data Entry'!F$3,FALSE))))</f>
        <v/>
      </c>
      <c r="G45" s="54" t="str">
        <f>IF(U45="","",IF(VLOOKUP(U45,'Data Entry'!$B$5:$H$127,'Data Entry'!G$3,FALSE)=0,"",(VLOOKUP(U45,'Data Entry'!$B$5:$H$127,'Data Entry'!G$3,FALSE))))</f>
        <v/>
      </c>
      <c r="H45" s="54" t="str">
        <f>IF(U45="","",IF(VLOOKUP(U45,'Data Entry'!$B$5:$P$127,'Data Entry'!L$3,FALSE)=0,"",(VLOOKUP(U45,'Data Entry'!$B$5:$P$127,'Data Entry'!L$3,FALSE))))</f>
        <v/>
      </c>
      <c r="I45" s="54" t="str">
        <f>IF(U45="","",IF(VLOOKUP(U45,'Data Entry'!$B$5:$P$127,'Data Entry'!M$3,FALSE)=0,"",(VLOOKUP(U45,'Data Entry'!$B$5:$P$127,'Data Entry'!M$3,FALSE))))</f>
        <v/>
      </c>
      <c r="J45" s="54" t="str">
        <f>IF(U45="","",IF(VLOOKUP(U45,'Data Entry'!$B$5:$P$127,'Data Entry'!P$3,FALSE)=0,"",(VLOOKUP(U45,'Data Entry'!$B$5:$P$127,'Data Entry'!P$3,FALSE))))</f>
        <v/>
      </c>
      <c r="K45" s="54" t="str">
        <f>IF(U45="","",IF(VLOOKUP(U45,'Data Entry'!$B$5:$S$127,'Data Entry'!S$3,FALSE)=0,"",(VLOOKUP(U45,'Data Entry'!$B$5:$S$127,'Data Entry'!S$3,FALSE))))</f>
        <v/>
      </c>
      <c r="L45" s="8" t="str">
        <f t="shared" si="3"/>
        <v/>
      </c>
      <c r="M45" s="8" t="str">
        <f>IF(U45="","",IF(VLOOKUP(U45,'Data Entry'!$B$5:$S$127,'Data Entry'!R$3,FALSE)=0,"",(VLOOKUP(U45,'Data Entry'!$B$5:$S$127,'Data Entry'!R$3,FALSE))))</f>
        <v/>
      </c>
      <c r="N45" s="8" t="str">
        <f>IF(U45="","",IF(VLOOKUP(U45,'Data Entry'!$B$5:$U$127,'Data Entry'!T$3,FALSE)=0,"",(VLOOKUP(U45,'Data Entry'!$B$5:$U$127,'Data Entry'!T$3,FALSE))))</f>
        <v/>
      </c>
      <c r="O45" s="8" t="str">
        <f>IF(U45="","",IF(VLOOKUP(U45,'Data Entry'!$B$5:$U$127,'Data Entry'!U$3,FALSE)=0,"",(VLOOKUP(U45,'Data Entry'!$B$5:$U$127,'Data Entry'!U$3,FALSE))))</f>
        <v/>
      </c>
      <c r="P45" s="8"/>
      <c r="Q45" s="8" t="str">
        <f>IF(U45="","",IF(VLOOKUP(U45,'Data Entry'!$B$5:$U$127,'Data Entry'!N$3,FALSE)=0,"",(VLOOKUP(U45,'Data Entry'!$B$5:$U$127,'Data Entry'!N$3,FALSE))))</f>
        <v/>
      </c>
      <c r="U45" t="str">
        <f>IF(MAX('Data Entry'!B$5:B$127)&lt;'P 8'!V45,"",V45)</f>
        <v/>
      </c>
      <c r="V45">
        <v>41</v>
      </c>
      <c r="X45" t="str">
        <f>IF(A45="","",(SUM(MAX(X$5:X44)+(1))))</f>
        <v/>
      </c>
    </row>
    <row r="46" spans="1:24" ht="15.75" customHeight="1">
      <c r="A46" s="8" t="str">
        <f t="shared" si="2"/>
        <v/>
      </c>
      <c r="B46" s="8"/>
      <c r="C46" s="8"/>
      <c r="D46" s="15" t="str">
        <f>IF(U46="","",(VLOOKUP(U46,'Data Entry'!$B$5:$E$127,'Data Entry'!C$3,FALSE)))</f>
        <v/>
      </c>
      <c r="E46" s="15" t="str">
        <f>IF(U46="","",IF(VLOOKUP(U46,'Data Entry'!$B$5:$E$127,'Data Entry'!D$3,FALSE)=0,"",(VLOOKUP(U46,'Data Entry'!$B$5:$E$127,'Data Entry'!D$3,FALSE))))</f>
        <v/>
      </c>
      <c r="F46" s="14" t="str">
        <f>IF(U46="","",IF(VLOOKUP(U46,'Data Entry'!$B$5:$H$127,'Data Entry'!F$3,FALSE)=0,"",(VLOOKUP(U46,'Data Entry'!$B$5:$H$127,'Data Entry'!F$3,FALSE))))</f>
        <v/>
      </c>
      <c r="G46" s="54" t="str">
        <f>IF(U46="","",IF(VLOOKUP(U46,'Data Entry'!$B$5:$H$127,'Data Entry'!G$3,FALSE)=0,"",(VLOOKUP(U46,'Data Entry'!$B$5:$H$127,'Data Entry'!G$3,FALSE))))</f>
        <v/>
      </c>
      <c r="H46" s="54" t="str">
        <f>IF(U46="","",IF(VLOOKUP(U46,'Data Entry'!$B$5:$P$127,'Data Entry'!L$3,FALSE)=0,"",(VLOOKUP(U46,'Data Entry'!$B$5:$P$127,'Data Entry'!L$3,FALSE))))</f>
        <v/>
      </c>
      <c r="I46" s="54" t="str">
        <f>IF(U46="","",IF(VLOOKUP(U46,'Data Entry'!$B$5:$P$127,'Data Entry'!M$3,FALSE)=0,"",(VLOOKUP(U46,'Data Entry'!$B$5:$P$127,'Data Entry'!M$3,FALSE))))</f>
        <v/>
      </c>
      <c r="J46" s="54" t="str">
        <f>IF(U46="","",IF(VLOOKUP(U46,'Data Entry'!$B$5:$P$127,'Data Entry'!P$3,FALSE)=0,"",(VLOOKUP(U46,'Data Entry'!$B$5:$P$127,'Data Entry'!P$3,FALSE))))</f>
        <v/>
      </c>
      <c r="K46" s="54" t="str">
        <f>IF(U46="","",IF(VLOOKUP(U46,'Data Entry'!$B$5:$S$127,'Data Entry'!S$3,FALSE)=0,"",(VLOOKUP(U46,'Data Entry'!$B$5:$S$127,'Data Entry'!S$3,FALSE))))</f>
        <v/>
      </c>
      <c r="L46" s="8" t="str">
        <f t="shared" si="3"/>
        <v/>
      </c>
      <c r="M46" s="8" t="str">
        <f>IF(U46="","",IF(VLOOKUP(U46,'Data Entry'!$B$5:$S$127,'Data Entry'!R$3,FALSE)=0,"",(VLOOKUP(U46,'Data Entry'!$B$5:$S$127,'Data Entry'!R$3,FALSE))))</f>
        <v/>
      </c>
      <c r="N46" s="8" t="str">
        <f>IF(U46="","",IF(VLOOKUP(U46,'Data Entry'!$B$5:$U$127,'Data Entry'!T$3,FALSE)=0,"",(VLOOKUP(U46,'Data Entry'!$B$5:$U$127,'Data Entry'!T$3,FALSE))))</f>
        <v/>
      </c>
      <c r="O46" s="8" t="str">
        <f>IF(U46="","",IF(VLOOKUP(U46,'Data Entry'!$B$5:$U$127,'Data Entry'!U$3,FALSE)=0,"",(VLOOKUP(U46,'Data Entry'!$B$5:$U$127,'Data Entry'!U$3,FALSE))))</f>
        <v/>
      </c>
      <c r="P46" s="8"/>
      <c r="Q46" s="8" t="str">
        <f>IF(U46="","",IF(VLOOKUP(U46,'Data Entry'!$B$5:$U$127,'Data Entry'!N$3,FALSE)=0,"",(VLOOKUP(U46,'Data Entry'!$B$5:$U$127,'Data Entry'!N$3,FALSE))))</f>
        <v/>
      </c>
      <c r="U46" t="str">
        <f>IF(MAX('Data Entry'!B$5:B$127)&lt;'P 8'!V46,"",V46)</f>
        <v/>
      </c>
      <c r="V46">
        <v>42</v>
      </c>
      <c r="X46" t="str">
        <f>IF(A46="","",(SUM(MAX(X$5:X45)+(1))))</f>
        <v/>
      </c>
    </row>
    <row r="47" spans="1:24" ht="15.75" customHeight="1">
      <c r="A47" s="8" t="str">
        <f t="shared" si="2"/>
        <v/>
      </c>
      <c r="B47" s="8"/>
      <c r="C47" s="8"/>
      <c r="D47" s="15" t="str">
        <f>IF(U47="","",(VLOOKUP(U47,'Data Entry'!$B$5:$E$127,'Data Entry'!C$3,FALSE)))</f>
        <v/>
      </c>
      <c r="E47" s="15" t="str">
        <f>IF(U47="","",IF(VLOOKUP(U47,'Data Entry'!$B$5:$E$127,'Data Entry'!D$3,FALSE)=0,"",(VLOOKUP(U47,'Data Entry'!$B$5:$E$127,'Data Entry'!D$3,FALSE))))</f>
        <v/>
      </c>
      <c r="F47" s="14" t="str">
        <f>IF(U47="","",IF(VLOOKUP(U47,'Data Entry'!$B$5:$H$127,'Data Entry'!F$3,FALSE)=0,"",(VLOOKUP(U47,'Data Entry'!$B$5:$H$127,'Data Entry'!F$3,FALSE))))</f>
        <v/>
      </c>
      <c r="G47" s="54" t="str">
        <f>IF(U47="","",IF(VLOOKUP(U47,'Data Entry'!$B$5:$H$127,'Data Entry'!G$3,FALSE)=0,"",(VLOOKUP(U47,'Data Entry'!$B$5:$H$127,'Data Entry'!G$3,FALSE))))</f>
        <v/>
      </c>
      <c r="H47" s="54" t="str">
        <f>IF(U47="","",IF(VLOOKUP(U47,'Data Entry'!$B$5:$P$127,'Data Entry'!L$3,FALSE)=0,"",(VLOOKUP(U47,'Data Entry'!$B$5:$P$127,'Data Entry'!L$3,FALSE))))</f>
        <v/>
      </c>
      <c r="I47" s="54" t="str">
        <f>IF(U47="","",IF(VLOOKUP(U47,'Data Entry'!$B$5:$P$127,'Data Entry'!M$3,FALSE)=0,"",(VLOOKUP(U47,'Data Entry'!$B$5:$P$127,'Data Entry'!M$3,FALSE))))</f>
        <v/>
      </c>
      <c r="J47" s="54" t="str">
        <f>IF(U47="","",IF(VLOOKUP(U47,'Data Entry'!$B$5:$P$127,'Data Entry'!P$3,FALSE)=0,"",(VLOOKUP(U47,'Data Entry'!$B$5:$P$127,'Data Entry'!P$3,FALSE))))</f>
        <v/>
      </c>
      <c r="K47" s="54" t="str">
        <f>IF(U47="","",IF(VLOOKUP(U47,'Data Entry'!$B$5:$S$127,'Data Entry'!S$3,FALSE)=0,"",(VLOOKUP(U47,'Data Entry'!$B$5:$S$127,'Data Entry'!S$3,FALSE))))</f>
        <v/>
      </c>
      <c r="L47" s="8" t="str">
        <f t="shared" si="3"/>
        <v/>
      </c>
      <c r="M47" s="8" t="str">
        <f>IF(U47="","",IF(VLOOKUP(U47,'Data Entry'!$B$5:$S$127,'Data Entry'!R$3,FALSE)=0,"",(VLOOKUP(U47,'Data Entry'!$B$5:$S$127,'Data Entry'!R$3,FALSE))))</f>
        <v/>
      </c>
      <c r="N47" s="8" t="str">
        <f>IF(U47="","",IF(VLOOKUP(U47,'Data Entry'!$B$5:$U$127,'Data Entry'!T$3,FALSE)=0,"",(VLOOKUP(U47,'Data Entry'!$B$5:$U$127,'Data Entry'!T$3,FALSE))))</f>
        <v/>
      </c>
      <c r="O47" s="8" t="str">
        <f>IF(U47="","",IF(VLOOKUP(U47,'Data Entry'!$B$5:$U$127,'Data Entry'!U$3,FALSE)=0,"",(VLOOKUP(U47,'Data Entry'!$B$5:$U$127,'Data Entry'!U$3,FALSE))))</f>
        <v/>
      </c>
      <c r="P47" s="8"/>
      <c r="Q47" s="8" t="str">
        <f>IF(U47="","",IF(VLOOKUP(U47,'Data Entry'!$B$5:$U$127,'Data Entry'!N$3,FALSE)=0,"",(VLOOKUP(U47,'Data Entry'!$B$5:$U$127,'Data Entry'!N$3,FALSE))))</f>
        <v/>
      </c>
      <c r="U47" t="str">
        <f>IF(MAX('Data Entry'!B$5:B$127)&lt;'P 8'!V47,"",V47)</f>
        <v/>
      </c>
      <c r="V47">
        <v>43</v>
      </c>
      <c r="X47" t="str">
        <f>IF(A47="","",(SUM(MAX(X$5:X46)+(1))))</f>
        <v/>
      </c>
    </row>
    <row r="48" spans="1:24" ht="15.75" customHeight="1">
      <c r="A48" s="8" t="str">
        <f t="shared" si="2"/>
        <v/>
      </c>
      <c r="B48" s="8"/>
      <c r="C48" s="8"/>
      <c r="D48" s="15" t="str">
        <f>IF(U48="","",(VLOOKUP(U48,'Data Entry'!$B$5:$E$127,'Data Entry'!C$3,FALSE)))</f>
        <v/>
      </c>
      <c r="E48" s="15" t="str">
        <f>IF(U48="","",IF(VLOOKUP(U48,'Data Entry'!$B$5:$E$127,'Data Entry'!D$3,FALSE)=0,"",(VLOOKUP(U48,'Data Entry'!$B$5:$E$127,'Data Entry'!D$3,FALSE))))</f>
        <v/>
      </c>
      <c r="F48" s="14" t="str">
        <f>IF(U48="","",IF(VLOOKUP(U48,'Data Entry'!$B$5:$H$127,'Data Entry'!F$3,FALSE)=0,"",(VLOOKUP(U48,'Data Entry'!$B$5:$H$127,'Data Entry'!F$3,FALSE))))</f>
        <v/>
      </c>
      <c r="G48" s="54" t="str">
        <f>IF(U48="","",IF(VLOOKUP(U48,'Data Entry'!$B$5:$H$127,'Data Entry'!G$3,FALSE)=0,"",(VLOOKUP(U48,'Data Entry'!$B$5:$H$127,'Data Entry'!G$3,FALSE))))</f>
        <v/>
      </c>
      <c r="H48" s="54" t="str">
        <f>IF(U48="","",IF(VLOOKUP(U48,'Data Entry'!$B$5:$P$127,'Data Entry'!L$3,FALSE)=0,"",(VLOOKUP(U48,'Data Entry'!$B$5:$P$127,'Data Entry'!L$3,FALSE))))</f>
        <v/>
      </c>
      <c r="I48" s="54" t="str">
        <f>IF(U48="","",IF(VLOOKUP(U48,'Data Entry'!$B$5:$P$127,'Data Entry'!M$3,FALSE)=0,"",(VLOOKUP(U48,'Data Entry'!$B$5:$P$127,'Data Entry'!M$3,FALSE))))</f>
        <v/>
      </c>
      <c r="J48" s="54" t="str">
        <f>IF(U48="","",IF(VLOOKUP(U48,'Data Entry'!$B$5:$P$127,'Data Entry'!P$3,FALSE)=0,"",(VLOOKUP(U48,'Data Entry'!$B$5:$P$127,'Data Entry'!P$3,FALSE))))</f>
        <v/>
      </c>
      <c r="K48" s="54" t="str">
        <f>IF(U48="","",IF(VLOOKUP(U48,'Data Entry'!$B$5:$S$127,'Data Entry'!S$3,FALSE)=0,"",(VLOOKUP(U48,'Data Entry'!$B$5:$S$127,'Data Entry'!S$3,FALSE))))</f>
        <v/>
      </c>
      <c r="L48" s="8" t="str">
        <f t="shared" si="3"/>
        <v/>
      </c>
      <c r="M48" s="8" t="str">
        <f>IF(U48="","",IF(VLOOKUP(U48,'Data Entry'!$B$5:$S$127,'Data Entry'!R$3,FALSE)=0,"",(VLOOKUP(U48,'Data Entry'!$B$5:$S$127,'Data Entry'!R$3,FALSE))))</f>
        <v/>
      </c>
      <c r="N48" s="8" t="str">
        <f>IF(U48="","",IF(VLOOKUP(U48,'Data Entry'!$B$5:$U$127,'Data Entry'!T$3,FALSE)=0,"",(VLOOKUP(U48,'Data Entry'!$B$5:$U$127,'Data Entry'!T$3,FALSE))))</f>
        <v/>
      </c>
      <c r="O48" s="8" t="str">
        <f>IF(U48="","",IF(VLOOKUP(U48,'Data Entry'!$B$5:$U$127,'Data Entry'!U$3,FALSE)=0,"",(VLOOKUP(U48,'Data Entry'!$B$5:$U$127,'Data Entry'!U$3,FALSE))))</f>
        <v/>
      </c>
      <c r="P48" s="8"/>
      <c r="Q48" s="8" t="str">
        <f>IF(U48="","",IF(VLOOKUP(U48,'Data Entry'!$B$5:$U$127,'Data Entry'!N$3,FALSE)=0,"",(VLOOKUP(U48,'Data Entry'!$B$5:$U$127,'Data Entry'!N$3,FALSE))))</f>
        <v/>
      </c>
      <c r="U48" t="str">
        <f>IF(MAX('Data Entry'!B$5:B$127)&lt;'P 8'!V48,"",V48)</f>
        <v/>
      </c>
      <c r="V48">
        <v>44</v>
      </c>
      <c r="X48" t="str">
        <f>IF(A48="","",(SUM(MAX(X$5:X47)+(1))))</f>
        <v/>
      </c>
    </row>
    <row r="49" spans="1:24" ht="15.75" customHeight="1">
      <c r="A49" s="8" t="str">
        <f t="shared" si="2"/>
        <v/>
      </c>
      <c r="B49" s="8"/>
      <c r="C49" s="8"/>
      <c r="D49" s="15" t="str">
        <f>IF(U49="","",(VLOOKUP(U49,'Data Entry'!$B$5:$E$127,'Data Entry'!C$3,FALSE)))</f>
        <v/>
      </c>
      <c r="E49" s="15" t="str">
        <f>IF(U49="","",IF(VLOOKUP(U49,'Data Entry'!$B$5:$E$127,'Data Entry'!D$3,FALSE)=0,"",(VLOOKUP(U49,'Data Entry'!$B$5:$E$127,'Data Entry'!D$3,FALSE))))</f>
        <v/>
      </c>
      <c r="F49" s="14" t="str">
        <f>IF(U49="","",IF(VLOOKUP(U49,'Data Entry'!$B$5:$H$127,'Data Entry'!F$3,FALSE)=0,"",(VLOOKUP(U49,'Data Entry'!$B$5:$H$127,'Data Entry'!F$3,FALSE))))</f>
        <v/>
      </c>
      <c r="G49" s="54" t="str">
        <f>IF(U49="","",IF(VLOOKUP(U49,'Data Entry'!$B$5:$H$127,'Data Entry'!G$3,FALSE)=0,"",(VLOOKUP(U49,'Data Entry'!$B$5:$H$127,'Data Entry'!G$3,FALSE))))</f>
        <v/>
      </c>
      <c r="H49" s="54" t="str">
        <f>IF(U49="","",IF(VLOOKUP(U49,'Data Entry'!$B$5:$P$127,'Data Entry'!L$3,FALSE)=0,"",(VLOOKUP(U49,'Data Entry'!$B$5:$P$127,'Data Entry'!L$3,FALSE))))</f>
        <v/>
      </c>
      <c r="I49" s="54" t="str">
        <f>IF(U49="","",IF(VLOOKUP(U49,'Data Entry'!$B$5:$P$127,'Data Entry'!M$3,FALSE)=0,"",(VLOOKUP(U49,'Data Entry'!$B$5:$P$127,'Data Entry'!M$3,FALSE))))</f>
        <v/>
      </c>
      <c r="J49" s="54" t="str">
        <f>IF(U49="","",IF(VLOOKUP(U49,'Data Entry'!$B$5:$P$127,'Data Entry'!P$3,FALSE)=0,"",(VLOOKUP(U49,'Data Entry'!$B$5:$P$127,'Data Entry'!P$3,FALSE))))</f>
        <v/>
      </c>
      <c r="K49" s="54" t="str">
        <f>IF(U49="","",IF(VLOOKUP(U49,'Data Entry'!$B$5:$S$127,'Data Entry'!S$3,FALSE)=0,"",(VLOOKUP(U49,'Data Entry'!$B$5:$S$127,'Data Entry'!S$3,FALSE))))</f>
        <v/>
      </c>
      <c r="L49" s="8" t="str">
        <f t="shared" si="3"/>
        <v/>
      </c>
      <c r="M49" s="8" t="str">
        <f>IF(U49="","",IF(VLOOKUP(U49,'Data Entry'!$B$5:$S$127,'Data Entry'!R$3,FALSE)=0,"",(VLOOKUP(U49,'Data Entry'!$B$5:$S$127,'Data Entry'!R$3,FALSE))))</f>
        <v/>
      </c>
      <c r="N49" s="8" t="str">
        <f>IF(U49="","",IF(VLOOKUP(U49,'Data Entry'!$B$5:$U$127,'Data Entry'!T$3,FALSE)=0,"",(VLOOKUP(U49,'Data Entry'!$B$5:$U$127,'Data Entry'!T$3,FALSE))))</f>
        <v/>
      </c>
      <c r="O49" s="8" t="str">
        <f>IF(U49="","",IF(VLOOKUP(U49,'Data Entry'!$B$5:$U$127,'Data Entry'!U$3,FALSE)=0,"",(VLOOKUP(U49,'Data Entry'!$B$5:$U$127,'Data Entry'!U$3,FALSE))))</f>
        <v/>
      </c>
      <c r="P49" s="8"/>
      <c r="Q49" s="8" t="str">
        <f>IF(U49="","",IF(VLOOKUP(U49,'Data Entry'!$B$5:$U$127,'Data Entry'!N$3,FALSE)=0,"",(VLOOKUP(U49,'Data Entry'!$B$5:$U$127,'Data Entry'!N$3,FALSE))))</f>
        <v/>
      </c>
      <c r="U49" t="str">
        <f>IF(MAX('Data Entry'!B$5:B$127)&lt;'P 8'!V49,"",V49)</f>
        <v/>
      </c>
      <c r="V49">
        <v>45</v>
      </c>
      <c r="X49" t="str">
        <f>IF(A49="","",(SUM(MAX(X$5:X48)+(1))))</f>
        <v/>
      </c>
    </row>
    <row r="50" spans="1:24" ht="15.75" customHeight="1">
      <c r="A50" s="8" t="str">
        <f t="shared" si="2"/>
        <v/>
      </c>
      <c r="B50" s="8"/>
      <c r="C50" s="8"/>
      <c r="D50" s="15" t="str">
        <f>IF(U50="","",(VLOOKUP(U50,'Data Entry'!$B$5:$E$127,'Data Entry'!C$3,FALSE)))</f>
        <v/>
      </c>
      <c r="E50" s="15" t="str">
        <f>IF(U50="","",IF(VLOOKUP(U50,'Data Entry'!$B$5:$E$127,'Data Entry'!D$3,FALSE)=0,"",(VLOOKUP(U50,'Data Entry'!$B$5:$E$127,'Data Entry'!D$3,FALSE))))</f>
        <v/>
      </c>
      <c r="F50" s="14" t="str">
        <f>IF(U50="","",IF(VLOOKUP(U50,'Data Entry'!$B$5:$H$127,'Data Entry'!F$3,FALSE)=0,"",(VLOOKUP(U50,'Data Entry'!$B$5:$H$127,'Data Entry'!F$3,FALSE))))</f>
        <v/>
      </c>
      <c r="G50" s="54" t="str">
        <f>IF(U50="","",IF(VLOOKUP(U50,'Data Entry'!$B$5:$H$127,'Data Entry'!G$3,FALSE)=0,"",(VLOOKUP(U50,'Data Entry'!$B$5:$H$127,'Data Entry'!G$3,FALSE))))</f>
        <v/>
      </c>
      <c r="H50" s="54" t="str">
        <f>IF(U50="","",IF(VLOOKUP(U50,'Data Entry'!$B$5:$P$127,'Data Entry'!L$3,FALSE)=0,"",(VLOOKUP(U50,'Data Entry'!$B$5:$P$127,'Data Entry'!L$3,FALSE))))</f>
        <v/>
      </c>
      <c r="I50" s="54" t="str">
        <f>IF(U50="","",IF(VLOOKUP(U50,'Data Entry'!$B$5:$P$127,'Data Entry'!M$3,FALSE)=0,"",(VLOOKUP(U50,'Data Entry'!$B$5:$P$127,'Data Entry'!M$3,FALSE))))</f>
        <v/>
      </c>
      <c r="J50" s="54" t="str">
        <f>IF(U50="","",IF(VLOOKUP(U50,'Data Entry'!$B$5:$P$127,'Data Entry'!P$3,FALSE)=0,"",(VLOOKUP(U50,'Data Entry'!$B$5:$P$127,'Data Entry'!P$3,FALSE))))</f>
        <v/>
      </c>
      <c r="K50" s="54" t="str">
        <f>IF(U50="","",IF(VLOOKUP(U50,'Data Entry'!$B$5:$S$127,'Data Entry'!S$3,FALSE)=0,"",(VLOOKUP(U50,'Data Entry'!$B$5:$S$127,'Data Entry'!S$3,FALSE))))</f>
        <v/>
      </c>
      <c r="L50" s="8" t="str">
        <f t="shared" si="3"/>
        <v/>
      </c>
      <c r="M50" s="8" t="str">
        <f>IF(U50="","",IF(VLOOKUP(U50,'Data Entry'!$B$5:$S$127,'Data Entry'!R$3,FALSE)=0,"",(VLOOKUP(U50,'Data Entry'!$B$5:$S$127,'Data Entry'!R$3,FALSE))))</f>
        <v/>
      </c>
      <c r="N50" s="8" t="str">
        <f>IF(U50="","",IF(VLOOKUP(U50,'Data Entry'!$B$5:$U$127,'Data Entry'!T$3,FALSE)=0,"",(VLOOKUP(U50,'Data Entry'!$B$5:$U$127,'Data Entry'!T$3,FALSE))))</f>
        <v/>
      </c>
      <c r="O50" s="8" t="str">
        <f>IF(U50="","",IF(VLOOKUP(U50,'Data Entry'!$B$5:$U$127,'Data Entry'!U$3,FALSE)=0,"",(VLOOKUP(U50,'Data Entry'!$B$5:$U$127,'Data Entry'!U$3,FALSE))))</f>
        <v/>
      </c>
      <c r="P50" s="8"/>
      <c r="Q50" s="8" t="str">
        <f>IF(U50="","",IF(VLOOKUP(U50,'Data Entry'!$B$5:$U$127,'Data Entry'!N$3,FALSE)=0,"",(VLOOKUP(U50,'Data Entry'!$B$5:$U$127,'Data Entry'!N$3,FALSE))))</f>
        <v/>
      </c>
      <c r="U50" t="str">
        <f>IF(MAX('Data Entry'!B$5:B$127)&lt;'P 8'!V50,"",V50)</f>
        <v/>
      </c>
      <c r="V50">
        <v>46</v>
      </c>
      <c r="X50" t="str">
        <f>IF(A50="","",(SUM(MAX(X$5:X49)+(1))))</f>
        <v/>
      </c>
    </row>
    <row r="51" spans="1:24" ht="15.75" customHeight="1">
      <c r="A51" s="8" t="str">
        <f t="shared" si="2"/>
        <v/>
      </c>
      <c r="B51" s="8"/>
      <c r="C51" s="8"/>
      <c r="D51" s="15" t="str">
        <f>IF(U51="","",(VLOOKUP(U51,'Data Entry'!$B$5:$E$127,'Data Entry'!C$3,FALSE)))</f>
        <v/>
      </c>
      <c r="E51" s="15" t="str">
        <f>IF(U51="","",IF(VLOOKUP(U51,'Data Entry'!$B$5:$E$127,'Data Entry'!D$3,FALSE)=0,"",(VLOOKUP(U51,'Data Entry'!$B$5:$E$127,'Data Entry'!D$3,FALSE))))</f>
        <v/>
      </c>
      <c r="F51" s="14" t="str">
        <f>IF(U51="","",IF(VLOOKUP(U51,'Data Entry'!$B$5:$H$127,'Data Entry'!F$3,FALSE)=0,"",(VLOOKUP(U51,'Data Entry'!$B$5:$H$127,'Data Entry'!F$3,FALSE))))</f>
        <v/>
      </c>
      <c r="G51" s="54" t="str">
        <f>IF(U51="","",IF(VLOOKUP(U51,'Data Entry'!$B$5:$H$127,'Data Entry'!G$3,FALSE)=0,"",(VLOOKUP(U51,'Data Entry'!$B$5:$H$127,'Data Entry'!G$3,FALSE))))</f>
        <v/>
      </c>
      <c r="H51" s="54" t="str">
        <f>IF(U51="","",IF(VLOOKUP(U51,'Data Entry'!$B$5:$P$127,'Data Entry'!L$3,FALSE)=0,"",(VLOOKUP(U51,'Data Entry'!$B$5:$P$127,'Data Entry'!L$3,FALSE))))</f>
        <v/>
      </c>
      <c r="I51" s="54" t="str">
        <f>IF(U51="","",IF(VLOOKUP(U51,'Data Entry'!$B$5:$P$127,'Data Entry'!M$3,FALSE)=0,"",(VLOOKUP(U51,'Data Entry'!$B$5:$P$127,'Data Entry'!M$3,FALSE))))</f>
        <v/>
      </c>
      <c r="J51" s="54" t="str">
        <f>IF(U51="","",IF(VLOOKUP(U51,'Data Entry'!$B$5:$P$127,'Data Entry'!P$3,FALSE)=0,"",(VLOOKUP(U51,'Data Entry'!$B$5:$P$127,'Data Entry'!P$3,FALSE))))</f>
        <v/>
      </c>
      <c r="K51" s="54" t="str">
        <f>IF(U51="","",IF(VLOOKUP(U51,'Data Entry'!$B$5:$S$127,'Data Entry'!S$3,FALSE)=0,"",(VLOOKUP(U51,'Data Entry'!$B$5:$S$127,'Data Entry'!S$3,FALSE))))</f>
        <v/>
      </c>
      <c r="L51" s="8" t="str">
        <f t="shared" si="3"/>
        <v/>
      </c>
      <c r="M51" s="8" t="str">
        <f>IF(U51="","",IF(VLOOKUP(U51,'Data Entry'!$B$5:$S$127,'Data Entry'!R$3,FALSE)=0,"",(VLOOKUP(U51,'Data Entry'!$B$5:$S$127,'Data Entry'!R$3,FALSE))))</f>
        <v/>
      </c>
      <c r="N51" s="8" t="str">
        <f>IF(U51="","",IF(VLOOKUP(U51,'Data Entry'!$B$5:$U$127,'Data Entry'!T$3,FALSE)=0,"",(VLOOKUP(U51,'Data Entry'!$B$5:$U$127,'Data Entry'!T$3,FALSE))))</f>
        <v/>
      </c>
      <c r="O51" s="8" t="str">
        <f>IF(U51="","",IF(VLOOKUP(U51,'Data Entry'!$B$5:$U$127,'Data Entry'!U$3,FALSE)=0,"",(VLOOKUP(U51,'Data Entry'!$B$5:$U$127,'Data Entry'!U$3,FALSE))))</f>
        <v/>
      </c>
      <c r="P51" s="8"/>
      <c r="Q51" s="8" t="str">
        <f>IF(U51="","",IF(VLOOKUP(U51,'Data Entry'!$B$5:$U$127,'Data Entry'!N$3,FALSE)=0,"",(VLOOKUP(U51,'Data Entry'!$B$5:$U$127,'Data Entry'!N$3,FALSE))))</f>
        <v/>
      </c>
      <c r="U51" t="str">
        <f>IF(MAX('Data Entry'!B$5:B$127)&lt;'P 8'!V51,"",V51)</f>
        <v/>
      </c>
      <c r="V51">
        <v>47</v>
      </c>
      <c r="X51" t="str">
        <f>IF(A51="","",(SUM(MAX(X$5:X50)+(1))))</f>
        <v/>
      </c>
    </row>
    <row r="52" spans="1:24" ht="15.75" customHeight="1">
      <c r="A52" s="8" t="str">
        <f t="shared" si="2"/>
        <v/>
      </c>
      <c r="B52" s="8"/>
      <c r="C52" s="8"/>
      <c r="D52" s="15" t="str">
        <f>IF(U52="","",(VLOOKUP(U52,'Data Entry'!$B$5:$E$127,'Data Entry'!C$3,FALSE)))</f>
        <v/>
      </c>
      <c r="E52" s="15" t="str">
        <f>IF(U52="","",IF(VLOOKUP(U52,'Data Entry'!$B$5:$E$127,'Data Entry'!D$3,FALSE)=0,"",(VLOOKUP(U52,'Data Entry'!$B$5:$E$127,'Data Entry'!D$3,FALSE))))</f>
        <v/>
      </c>
      <c r="F52" s="14" t="str">
        <f>IF(U52="","",IF(VLOOKUP(U52,'Data Entry'!$B$5:$H$127,'Data Entry'!F$3,FALSE)=0,"",(VLOOKUP(U52,'Data Entry'!$B$5:$H$127,'Data Entry'!F$3,FALSE))))</f>
        <v/>
      </c>
      <c r="G52" s="54" t="str">
        <f>IF(U52="","",IF(VLOOKUP(U52,'Data Entry'!$B$5:$H$127,'Data Entry'!G$3,FALSE)=0,"",(VLOOKUP(U52,'Data Entry'!$B$5:$H$127,'Data Entry'!G$3,FALSE))))</f>
        <v/>
      </c>
      <c r="H52" s="54" t="str">
        <f>IF(U52="","",IF(VLOOKUP(U52,'Data Entry'!$B$5:$P$127,'Data Entry'!L$3,FALSE)=0,"",(VLOOKUP(U52,'Data Entry'!$B$5:$P$127,'Data Entry'!L$3,FALSE))))</f>
        <v/>
      </c>
      <c r="I52" s="54" t="str">
        <f>IF(U52="","",IF(VLOOKUP(U52,'Data Entry'!$B$5:$P$127,'Data Entry'!M$3,FALSE)=0,"",(VLOOKUP(U52,'Data Entry'!$B$5:$P$127,'Data Entry'!M$3,FALSE))))</f>
        <v/>
      </c>
      <c r="J52" s="54" t="str">
        <f>IF(U52="","",IF(VLOOKUP(U52,'Data Entry'!$B$5:$P$127,'Data Entry'!P$3,FALSE)=0,"",(VLOOKUP(U52,'Data Entry'!$B$5:$P$127,'Data Entry'!P$3,FALSE))))</f>
        <v/>
      </c>
      <c r="K52" s="54" t="str">
        <f>IF(U52="","",IF(VLOOKUP(U52,'Data Entry'!$B$5:$S$127,'Data Entry'!S$3,FALSE)=0,"",(VLOOKUP(U52,'Data Entry'!$B$5:$S$127,'Data Entry'!S$3,FALSE))))</f>
        <v/>
      </c>
      <c r="L52" s="8" t="str">
        <f t="shared" si="3"/>
        <v/>
      </c>
      <c r="M52" s="8" t="str">
        <f>IF(U52="","",IF(VLOOKUP(U52,'Data Entry'!$B$5:$S$127,'Data Entry'!R$3,FALSE)=0,"",(VLOOKUP(U52,'Data Entry'!$B$5:$S$127,'Data Entry'!R$3,FALSE))))</f>
        <v/>
      </c>
      <c r="N52" s="8" t="str">
        <f>IF(U52="","",IF(VLOOKUP(U52,'Data Entry'!$B$5:$U$127,'Data Entry'!T$3,FALSE)=0,"",(VLOOKUP(U52,'Data Entry'!$B$5:$U$127,'Data Entry'!T$3,FALSE))))</f>
        <v/>
      </c>
      <c r="O52" s="8" t="str">
        <f>IF(U52="","",IF(VLOOKUP(U52,'Data Entry'!$B$5:$U$127,'Data Entry'!U$3,FALSE)=0,"",(VLOOKUP(U52,'Data Entry'!$B$5:$U$127,'Data Entry'!U$3,FALSE))))</f>
        <v/>
      </c>
      <c r="P52" s="8"/>
      <c r="Q52" s="8" t="str">
        <f>IF(U52="","",IF(VLOOKUP(U52,'Data Entry'!$B$5:$U$127,'Data Entry'!N$3,FALSE)=0,"",(VLOOKUP(U52,'Data Entry'!$B$5:$U$127,'Data Entry'!N$3,FALSE))))</f>
        <v/>
      </c>
      <c r="U52" t="str">
        <f>IF(MAX('Data Entry'!B$5:B$127)&lt;'P 8'!V52,"",V52)</f>
        <v/>
      </c>
      <c r="V52">
        <v>48</v>
      </c>
      <c r="X52" t="str">
        <f>IF(A52="","",(SUM(MAX(X$5:X51)+(1))))</f>
        <v/>
      </c>
    </row>
    <row r="53" spans="1:24" ht="15.75" customHeight="1">
      <c r="A53" s="8" t="str">
        <f t="shared" si="2"/>
        <v/>
      </c>
      <c r="B53" s="8"/>
      <c r="C53" s="8"/>
      <c r="D53" s="15" t="str">
        <f>IF(U53="","",(VLOOKUP(U53,'Data Entry'!$B$5:$E$127,'Data Entry'!C$3,FALSE)))</f>
        <v/>
      </c>
      <c r="E53" s="15" t="str">
        <f>IF(U53="","",IF(VLOOKUP(U53,'Data Entry'!$B$5:$E$127,'Data Entry'!D$3,FALSE)=0,"",(VLOOKUP(U53,'Data Entry'!$B$5:$E$127,'Data Entry'!D$3,FALSE))))</f>
        <v/>
      </c>
      <c r="F53" s="14" t="str">
        <f>IF(U53="","",IF(VLOOKUP(U53,'Data Entry'!$B$5:$H$127,'Data Entry'!F$3,FALSE)=0,"",(VLOOKUP(U53,'Data Entry'!$B$5:$H$127,'Data Entry'!F$3,FALSE))))</f>
        <v/>
      </c>
      <c r="G53" s="54" t="str">
        <f>IF(U53="","",IF(VLOOKUP(U53,'Data Entry'!$B$5:$H$127,'Data Entry'!G$3,FALSE)=0,"",(VLOOKUP(U53,'Data Entry'!$B$5:$H$127,'Data Entry'!G$3,FALSE))))</f>
        <v/>
      </c>
      <c r="H53" s="54" t="str">
        <f>IF(U53="","",IF(VLOOKUP(U53,'Data Entry'!$B$5:$P$127,'Data Entry'!L$3,FALSE)=0,"",(VLOOKUP(U53,'Data Entry'!$B$5:$P$127,'Data Entry'!L$3,FALSE))))</f>
        <v/>
      </c>
      <c r="I53" s="54" t="str">
        <f>IF(U53="","",IF(VLOOKUP(U53,'Data Entry'!$B$5:$P$127,'Data Entry'!M$3,FALSE)=0,"",(VLOOKUP(U53,'Data Entry'!$B$5:$P$127,'Data Entry'!M$3,FALSE))))</f>
        <v/>
      </c>
      <c r="J53" s="54" t="str">
        <f>IF(U53="","",IF(VLOOKUP(U53,'Data Entry'!$B$5:$P$127,'Data Entry'!P$3,FALSE)=0,"",(VLOOKUP(U53,'Data Entry'!$B$5:$P$127,'Data Entry'!P$3,FALSE))))</f>
        <v/>
      </c>
      <c r="K53" s="54" t="str">
        <f>IF(U53="","",IF(VLOOKUP(U53,'Data Entry'!$B$5:$S$127,'Data Entry'!S$3,FALSE)=0,"",(VLOOKUP(U53,'Data Entry'!$B$5:$S$127,'Data Entry'!S$3,FALSE))))</f>
        <v/>
      </c>
      <c r="L53" s="8" t="str">
        <f t="shared" si="3"/>
        <v/>
      </c>
      <c r="M53" s="8" t="str">
        <f>IF(U53="","",IF(VLOOKUP(U53,'Data Entry'!$B$5:$S$127,'Data Entry'!R$3,FALSE)=0,"",(VLOOKUP(U53,'Data Entry'!$B$5:$S$127,'Data Entry'!R$3,FALSE))))</f>
        <v/>
      </c>
      <c r="N53" s="8" t="str">
        <f>IF(U53="","",IF(VLOOKUP(U53,'Data Entry'!$B$5:$U$127,'Data Entry'!T$3,FALSE)=0,"",(VLOOKUP(U53,'Data Entry'!$B$5:$U$127,'Data Entry'!T$3,FALSE))))</f>
        <v/>
      </c>
      <c r="O53" s="8" t="str">
        <f>IF(U53="","",IF(VLOOKUP(U53,'Data Entry'!$B$5:$U$127,'Data Entry'!U$3,FALSE)=0,"",(VLOOKUP(U53,'Data Entry'!$B$5:$U$127,'Data Entry'!U$3,FALSE))))</f>
        <v/>
      </c>
      <c r="P53" s="8"/>
      <c r="Q53" s="8" t="str">
        <f>IF(U53="","",IF(VLOOKUP(U53,'Data Entry'!$B$5:$U$127,'Data Entry'!N$3,FALSE)=0,"",(VLOOKUP(U53,'Data Entry'!$B$5:$U$127,'Data Entry'!N$3,FALSE))))</f>
        <v/>
      </c>
      <c r="U53" t="str">
        <f>IF(MAX('Data Entry'!B$5:B$127)&lt;'P 8'!V53,"",V53)</f>
        <v/>
      </c>
      <c r="V53">
        <v>49</v>
      </c>
      <c r="X53" t="str">
        <f>IF(A53="","",(SUM(MAX(X$5:X52)+(1))))</f>
        <v/>
      </c>
    </row>
    <row r="54" spans="1:24" ht="15.75" customHeight="1">
      <c r="A54" s="8" t="str">
        <f t="shared" si="2"/>
        <v/>
      </c>
      <c r="B54" s="8"/>
      <c r="C54" s="8"/>
      <c r="D54" s="15" t="str">
        <f>IF(U54="","",(VLOOKUP(U54,'Data Entry'!$B$5:$E$127,'Data Entry'!C$3,FALSE)))</f>
        <v/>
      </c>
      <c r="E54" s="15" t="str">
        <f>IF(U54="","",IF(VLOOKUP(U54,'Data Entry'!$B$5:$E$127,'Data Entry'!D$3,FALSE)=0,"",(VLOOKUP(U54,'Data Entry'!$B$5:$E$127,'Data Entry'!D$3,FALSE))))</f>
        <v/>
      </c>
      <c r="F54" s="14" t="str">
        <f>IF(U54="","",IF(VLOOKUP(U54,'Data Entry'!$B$5:$H$127,'Data Entry'!F$3,FALSE)=0,"",(VLOOKUP(U54,'Data Entry'!$B$5:$H$127,'Data Entry'!F$3,FALSE))))</f>
        <v/>
      </c>
      <c r="G54" s="54" t="str">
        <f>IF(U54="","",IF(VLOOKUP(U54,'Data Entry'!$B$5:$H$127,'Data Entry'!G$3,FALSE)=0,"",(VLOOKUP(U54,'Data Entry'!$B$5:$H$127,'Data Entry'!G$3,FALSE))))</f>
        <v/>
      </c>
      <c r="H54" s="54" t="str">
        <f>IF(U54="","",IF(VLOOKUP(U54,'Data Entry'!$B$5:$P$127,'Data Entry'!L$3,FALSE)=0,"",(VLOOKUP(U54,'Data Entry'!$B$5:$P$127,'Data Entry'!L$3,FALSE))))</f>
        <v/>
      </c>
      <c r="I54" s="54" t="str">
        <f>IF(U54="","",IF(VLOOKUP(U54,'Data Entry'!$B$5:$P$127,'Data Entry'!M$3,FALSE)=0,"",(VLOOKUP(U54,'Data Entry'!$B$5:$P$127,'Data Entry'!M$3,FALSE))))</f>
        <v/>
      </c>
      <c r="J54" s="54" t="str">
        <f>IF(U54="","",IF(VLOOKUP(U54,'Data Entry'!$B$5:$P$127,'Data Entry'!P$3,FALSE)=0,"",(VLOOKUP(U54,'Data Entry'!$B$5:$P$127,'Data Entry'!P$3,FALSE))))</f>
        <v/>
      </c>
      <c r="K54" s="54" t="str">
        <f>IF(U54="","",IF(VLOOKUP(U54,'Data Entry'!$B$5:$S$127,'Data Entry'!S$3,FALSE)=0,"",(VLOOKUP(U54,'Data Entry'!$B$5:$S$127,'Data Entry'!S$3,FALSE))))</f>
        <v/>
      </c>
      <c r="L54" s="8" t="str">
        <f t="shared" si="3"/>
        <v/>
      </c>
      <c r="M54" s="8" t="str">
        <f>IF(U54="","",IF(VLOOKUP(U54,'Data Entry'!$B$5:$S$127,'Data Entry'!R$3,FALSE)=0,"",(VLOOKUP(U54,'Data Entry'!$B$5:$S$127,'Data Entry'!R$3,FALSE))))</f>
        <v/>
      </c>
      <c r="N54" s="8" t="str">
        <f>IF(U54="","",IF(VLOOKUP(U54,'Data Entry'!$B$5:$U$127,'Data Entry'!T$3,FALSE)=0,"",(VLOOKUP(U54,'Data Entry'!$B$5:$U$127,'Data Entry'!T$3,FALSE))))</f>
        <v/>
      </c>
      <c r="O54" s="8" t="str">
        <f>IF(U54="","",IF(VLOOKUP(U54,'Data Entry'!$B$5:$U$127,'Data Entry'!U$3,FALSE)=0,"",(VLOOKUP(U54,'Data Entry'!$B$5:$U$127,'Data Entry'!U$3,FALSE))))</f>
        <v/>
      </c>
      <c r="P54" s="8"/>
      <c r="Q54" s="8" t="str">
        <f>IF(U54="","",IF(VLOOKUP(U54,'Data Entry'!$B$5:$U$127,'Data Entry'!N$3,FALSE)=0,"",(VLOOKUP(U54,'Data Entry'!$B$5:$U$127,'Data Entry'!N$3,FALSE))))</f>
        <v/>
      </c>
      <c r="U54" t="str">
        <f>IF(MAX('Data Entry'!B$5:B$127)&lt;'P 8'!V54,"",V54)</f>
        <v/>
      </c>
      <c r="V54">
        <v>50</v>
      </c>
      <c r="X54" t="str">
        <f>IF(A54="","",(SUM(MAX(X$5:X53)+(1))))</f>
        <v/>
      </c>
    </row>
    <row r="55" spans="1:24" ht="15.75" customHeight="1">
      <c r="A55" s="8" t="str">
        <f t="shared" si="2"/>
        <v/>
      </c>
      <c r="B55" s="8"/>
      <c r="C55" s="8"/>
      <c r="D55" s="15" t="str">
        <f>IF(U55="","",(VLOOKUP(U55,'Data Entry'!$B$5:$E$127,'Data Entry'!C$3,FALSE)))</f>
        <v/>
      </c>
      <c r="E55" s="15" t="str">
        <f>IF(U55="","",IF(VLOOKUP(U55,'Data Entry'!$B$5:$E$127,'Data Entry'!D$3,FALSE)=0,"",(VLOOKUP(U55,'Data Entry'!$B$5:$E$127,'Data Entry'!D$3,FALSE))))</f>
        <v/>
      </c>
      <c r="F55" s="14" t="str">
        <f>IF(U55="","",IF(VLOOKUP(U55,'Data Entry'!$B$5:$H$127,'Data Entry'!F$3,FALSE)=0,"",(VLOOKUP(U55,'Data Entry'!$B$5:$H$127,'Data Entry'!F$3,FALSE))))</f>
        <v/>
      </c>
      <c r="G55" s="54" t="str">
        <f>IF(U55="","",IF(VLOOKUP(U55,'Data Entry'!$B$5:$H$127,'Data Entry'!G$3,FALSE)=0,"",(VLOOKUP(U55,'Data Entry'!$B$5:$H$127,'Data Entry'!G$3,FALSE))))</f>
        <v/>
      </c>
      <c r="H55" s="54" t="str">
        <f>IF(U55="","",IF(VLOOKUP(U55,'Data Entry'!$B$5:$P$127,'Data Entry'!L$3,FALSE)=0,"",(VLOOKUP(U55,'Data Entry'!$B$5:$P$127,'Data Entry'!L$3,FALSE))))</f>
        <v/>
      </c>
      <c r="I55" s="54" t="str">
        <f>IF(U55="","",IF(VLOOKUP(U55,'Data Entry'!$B$5:$P$127,'Data Entry'!M$3,FALSE)=0,"",(VLOOKUP(U55,'Data Entry'!$B$5:$P$127,'Data Entry'!M$3,FALSE))))</f>
        <v/>
      </c>
      <c r="J55" s="54" t="str">
        <f>IF(U55="","",IF(VLOOKUP(U55,'Data Entry'!$B$5:$P$127,'Data Entry'!P$3,FALSE)=0,"",(VLOOKUP(U55,'Data Entry'!$B$5:$P$127,'Data Entry'!P$3,FALSE))))</f>
        <v/>
      </c>
      <c r="K55" s="54" t="str">
        <f>IF(U55="","",IF(VLOOKUP(U55,'Data Entry'!$B$5:$S$127,'Data Entry'!S$3,FALSE)=0,"",(VLOOKUP(U55,'Data Entry'!$B$5:$S$127,'Data Entry'!S$3,FALSE))))</f>
        <v/>
      </c>
      <c r="L55" s="8" t="str">
        <f t="shared" si="3"/>
        <v/>
      </c>
      <c r="M55" s="8" t="str">
        <f>IF(U55="","",IF(VLOOKUP(U55,'Data Entry'!$B$5:$S$127,'Data Entry'!R$3,FALSE)=0,"",(VLOOKUP(U55,'Data Entry'!$B$5:$S$127,'Data Entry'!R$3,FALSE))))</f>
        <v/>
      </c>
      <c r="N55" s="8" t="str">
        <f>IF(U55="","",IF(VLOOKUP(U55,'Data Entry'!$B$5:$U$127,'Data Entry'!T$3,FALSE)=0,"",(VLOOKUP(U55,'Data Entry'!$B$5:$U$127,'Data Entry'!T$3,FALSE))))</f>
        <v/>
      </c>
      <c r="O55" s="8" t="str">
        <f>IF(U55="","",IF(VLOOKUP(U55,'Data Entry'!$B$5:$U$127,'Data Entry'!U$3,FALSE)=0,"",(VLOOKUP(U55,'Data Entry'!$B$5:$U$127,'Data Entry'!U$3,FALSE))))</f>
        <v/>
      </c>
      <c r="P55" s="8"/>
      <c r="Q55" s="8" t="str">
        <f>IF(U55="","",IF(VLOOKUP(U55,'Data Entry'!$B$5:$U$127,'Data Entry'!N$3,FALSE)=0,"",(VLOOKUP(U55,'Data Entry'!$B$5:$U$127,'Data Entry'!N$3,FALSE))))</f>
        <v/>
      </c>
      <c r="U55" t="str">
        <f>IF(MAX('Data Entry'!B$5:B$127)&lt;'P 8'!V55,"",V55)</f>
        <v/>
      </c>
      <c r="V55">
        <v>51</v>
      </c>
      <c r="X55" t="str">
        <f>IF(A55="","",(SUM(MAX(X$5:X54)+(1))))</f>
        <v/>
      </c>
    </row>
    <row r="56" spans="1:24" ht="15.75" customHeight="1">
      <c r="A56" s="8" t="str">
        <f t="shared" si="2"/>
        <v/>
      </c>
      <c r="B56" s="8"/>
      <c r="C56" s="8"/>
      <c r="D56" s="15" t="str">
        <f>IF(U56="","",(VLOOKUP(U56,'Data Entry'!$B$5:$E$127,'Data Entry'!C$3,FALSE)))</f>
        <v/>
      </c>
      <c r="E56" s="15" t="str">
        <f>IF(U56="","",IF(VLOOKUP(U56,'Data Entry'!$B$5:$E$127,'Data Entry'!D$3,FALSE)=0,"",(VLOOKUP(U56,'Data Entry'!$B$5:$E$127,'Data Entry'!D$3,FALSE))))</f>
        <v/>
      </c>
      <c r="F56" s="14" t="str">
        <f>IF(U56="","",IF(VLOOKUP(U56,'Data Entry'!$B$5:$H$127,'Data Entry'!F$3,FALSE)=0,"",(VLOOKUP(U56,'Data Entry'!$B$5:$H$127,'Data Entry'!F$3,FALSE))))</f>
        <v/>
      </c>
      <c r="G56" s="54" t="str">
        <f>IF(U56="","",IF(VLOOKUP(U56,'Data Entry'!$B$5:$H$127,'Data Entry'!G$3,FALSE)=0,"",(VLOOKUP(U56,'Data Entry'!$B$5:$H$127,'Data Entry'!G$3,FALSE))))</f>
        <v/>
      </c>
      <c r="H56" s="54" t="str">
        <f>IF(U56="","",IF(VLOOKUP(U56,'Data Entry'!$B$5:$P$127,'Data Entry'!L$3,FALSE)=0,"",(VLOOKUP(U56,'Data Entry'!$B$5:$P$127,'Data Entry'!L$3,FALSE))))</f>
        <v/>
      </c>
      <c r="I56" s="54" t="str">
        <f>IF(U56="","",IF(VLOOKUP(U56,'Data Entry'!$B$5:$P$127,'Data Entry'!M$3,FALSE)=0,"",(VLOOKUP(U56,'Data Entry'!$B$5:$P$127,'Data Entry'!M$3,FALSE))))</f>
        <v/>
      </c>
      <c r="J56" s="54" t="str">
        <f>IF(U56="","",IF(VLOOKUP(U56,'Data Entry'!$B$5:$P$127,'Data Entry'!P$3,FALSE)=0,"",(VLOOKUP(U56,'Data Entry'!$B$5:$P$127,'Data Entry'!P$3,FALSE))))</f>
        <v/>
      </c>
      <c r="K56" s="54" t="str">
        <f>IF(U56="","",IF(VLOOKUP(U56,'Data Entry'!$B$5:$S$127,'Data Entry'!S$3,FALSE)=0,"",(VLOOKUP(U56,'Data Entry'!$B$5:$S$127,'Data Entry'!S$3,FALSE))))</f>
        <v/>
      </c>
      <c r="L56" s="8" t="str">
        <f t="shared" si="3"/>
        <v/>
      </c>
      <c r="M56" s="8" t="str">
        <f>IF(U56="","",IF(VLOOKUP(U56,'Data Entry'!$B$5:$S$127,'Data Entry'!R$3,FALSE)=0,"",(VLOOKUP(U56,'Data Entry'!$B$5:$S$127,'Data Entry'!R$3,FALSE))))</f>
        <v/>
      </c>
      <c r="N56" s="8" t="str">
        <f>IF(U56="","",IF(VLOOKUP(U56,'Data Entry'!$B$5:$U$127,'Data Entry'!T$3,FALSE)=0,"",(VLOOKUP(U56,'Data Entry'!$B$5:$U$127,'Data Entry'!T$3,FALSE))))</f>
        <v/>
      </c>
      <c r="O56" s="8" t="str">
        <f>IF(U56="","",IF(VLOOKUP(U56,'Data Entry'!$B$5:$U$127,'Data Entry'!U$3,FALSE)=0,"",(VLOOKUP(U56,'Data Entry'!$B$5:$U$127,'Data Entry'!U$3,FALSE))))</f>
        <v/>
      </c>
      <c r="P56" s="8"/>
      <c r="Q56" s="8" t="str">
        <f>IF(U56="","",IF(VLOOKUP(U56,'Data Entry'!$B$5:$U$127,'Data Entry'!N$3,FALSE)=0,"",(VLOOKUP(U56,'Data Entry'!$B$5:$U$127,'Data Entry'!N$3,FALSE))))</f>
        <v/>
      </c>
      <c r="U56" t="str">
        <f>IF(MAX('Data Entry'!B$5:B$127)&lt;'P 8'!V56,"",V56)</f>
        <v/>
      </c>
      <c r="V56">
        <v>52</v>
      </c>
      <c r="X56" t="str">
        <f>IF(A56="","",(SUM(MAX(X$5:X55)+(1))))</f>
        <v/>
      </c>
    </row>
    <row r="57" spans="1:24" ht="15.75" customHeight="1">
      <c r="A57" s="8" t="str">
        <f t="shared" si="2"/>
        <v/>
      </c>
      <c r="B57" s="8"/>
      <c r="C57" s="8"/>
      <c r="D57" s="15" t="str">
        <f>IF(U57="","",(VLOOKUP(U57,'Data Entry'!$B$5:$E$127,'Data Entry'!C$3,FALSE)))</f>
        <v/>
      </c>
      <c r="E57" s="15" t="str">
        <f>IF(U57="","",IF(VLOOKUP(U57,'Data Entry'!$B$5:$E$127,'Data Entry'!D$3,FALSE)=0,"",(VLOOKUP(U57,'Data Entry'!$B$5:$E$127,'Data Entry'!D$3,FALSE))))</f>
        <v/>
      </c>
      <c r="F57" s="14" t="str">
        <f>IF(U57="","",IF(VLOOKUP(U57,'Data Entry'!$B$5:$H$127,'Data Entry'!F$3,FALSE)=0,"",(VLOOKUP(U57,'Data Entry'!$B$5:$H$127,'Data Entry'!F$3,FALSE))))</f>
        <v/>
      </c>
      <c r="G57" s="54" t="str">
        <f>IF(U57="","",IF(VLOOKUP(U57,'Data Entry'!$B$5:$H$127,'Data Entry'!G$3,FALSE)=0,"",(VLOOKUP(U57,'Data Entry'!$B$5:$H$127,'Data Entry'!G$3,FALSE))))</f>
        <v/>
      </c>
      <c r="H57" s="54" t="str">
        <f>IF(U57="","",IF(VLOOKUP(U57,'Data Entry'!$B$5:$P$127,'Data Entry'!L$3,FALSE)=0,"",(VLOOKUP(U57,'Data Entry'!$B$5:$P$127,'Data Entry'!L$3,FALSE))))</f>
        <v/>
      </c>
      <c r="I57" s="54" t="str">
        <f>IF(U57="","",IF(VLOOKUP(U57,'Data Entry'!$B$5:$P$127,'Data Entry'!M$3,FALSE)=0,"",(VLOOKUP(U57,'Data Entry'!$B$5:$P$127,'Data Entry'!M$3,FALSE))))</f>
        <v/>
      </c>
      <c r="J57" s="54" t="str">
        <f>IF(U57="","",IF(VLOOKUP(U57,'Data Entry'!$B$5:$P$127,'Data Entry'!P$3,FALSE)=0,"",(VLOOKUP(U57,'Data Entry'!$B$5:$P$127,'Data Entry'!P$3,FALSE))))</f>
        <v/>
      </c>
      <c r="K57" s="54" t="str">
        <f>IF(U57="","",IF(VLOOKUP(U57,'Data Entry'!$B$5:$S$127,'Data Entry'!S$3,FALSE)=0,"",(VLOOKUP(U57,'Data Entry'!$B$5:$S$127,'Data Entry'!S$3,FALSE))))</f>
        <v/>
      </c>
      <c r="L57" s="8" t="str">
        <f t="shared" si="3"/>
        <v/>
      </c>
      <c r="M57" s="8" t="str">
        <f>IF(U57="","",IF(VLOOKUP(U57,'Data Entry'!$B$5:$S$127,'Data Entry'!R$3,FALSE)=0,"",(VLOOKUP(U57,'Data Entry'!$B$5:$S$127,'Data Entry'!R$3,FALSE))))</f>
        <v/>
      </c>
      <c r="N57" s="8" t="str">
        <f>IF(U57="","",IF(VLOOKUP(U57,'Data Entry'!$B$5:$U$127,'Data Entry'!T$3,FALSE)=0,"",(VLOOKUP(U57,'Data Entry'!$B$5:$U$127,'Data Entry'!T$3,FALSE))))</f>
        <v/>
      </c>
      <c r="O57" s="8" t="str">
        <f>IF(U57="","",IF(VLOOKUP(U57,'Data Entry'!$B$5:$U$127,'Data Entry'!U$3,FALSE)=0,"",(VLOOKUP(U57,'Data Entry'!$B$5:$U$127,'Data Entry'!U$3,FALSE))))</f>
        <v/>
      </c>
      <c r="P57" s="8"/>
      <c r="Q57" s="8" t="str">
        <f>IF(U57="","",IF(VLOOKUP(U57,'Data Entry'!$B$5:$U$127,'Data Entry'!N$3,FALSE)=0,"",(VLOOKUP(U57,'Data Entry'!$B$5:$U$127,'Data Entry'!N$3,FALSE))))</f>
        <v/>
      </c>
      <c r="U57" t="str">
        <f>IF(MAX('Data Entry'!B$5:B$127)&lt;'P 8'!V57,"",V57)</f>
        <v/>
      </c>
      <c r="V57">
        <v>53</v>
      </c>
      <c r="X57" t="str">
        <f>IF(A57="","",(SUM(MAX(X$5:X56)+(1))))</f>
        <v/>
      </c>
    </row>
    <row r="58" spans="1:24" ht="15.75" customHeight="1">
      <c r="A58" s="8" t="str">
        <f t="shared" si="2"/>
        <v/>
      </c>
      <c r="B58" s="8"/>
      <c r="C58" s="8"/>
      <c r="D58" s="15" t="str">
        <f>IF(U58="","",(VLOOKUP(U58,'Data Entry'!$B$5:$E$127,'Data Entry'!C$3,FALSE)))</f>
        <v/>
      </c>
      <c r="E58" s="15" t="str">
        <f>IF(U58="","",IF(VLOOKUP(U58,'Data Entry'!$B$5:$E$127,'Data Entry'!D$3,FALSE)=0,"",(VLOOKUP(U58,'Data Entry'!$B$5:$E$127,'Data Entry'!D$3,FALSE))))</f>
        <v/>
      </c>
      <c r="F58" s="14" t="str">
        <f>IF(U58="","",IF(VLOOKUP(U58,'Data Entry'!$B$5:$H$127,'Data Entry'!F$3,FALSE)=0,"",(VLOOKUP(U58,'Data Entry'!$B$5:$H$127,'Data Entry'!F$3,FALSE))))</f>
        <v/>
      </c>
      <c r="G58" s="54" t="str">
        <f>IF(U58="","",IF(VLOOKUP(U58,'Data Entry'!$B$5:$H$127,'Data Entry'!G$3,FALSE)=0,"",(VLOOKUP(U58,'Data Entry'!$B$5:$H$127,'Data Entry'!G$3,FALSE))))</f>
        <v/>
      </c>
      <c r="H58" s="54" t="str">
        <f>IF(U58="","",IF(VLOOKUP(U58,'Data Entry'!$B$5:$P$127,'Data Entry'!L$3,FALSE)=0,"",(VLOOKUP(U58,'Data Entry'!$B$5:$P$127,'Data Entry'!L$3,FALSE))))</f>
        <v/>
      </c>
      <c r="I58" s="54" t="str">
        <f>IF(U58="","",IF(VLOOKUP(U58,'Data Entry'!$B$5:$P$127,'Data Entry'!M$3,FALSE)=0,"",(VLOOKUP(U58,'Data Entry'!$B$5:$P$127,'Data Entry'!M$3,FALSE))))</f>
        <v/>
      </c>
      <c r="J58" s="54" t="str">
        <f>IF(U58="","",IF(VLOOKUP(U58,'Data Entry'!$B$5:$P$127,'Data Entry'!P$3,FALSE)=0,"",(VLOOKUP(U58,'Data Entry'!$B$5:$P$127,'Data Entry'!P$3,FALSE))))</f>
        <v/>
      </c>
      <c r="K58" s="54" t="str">
        <f>IF(U58="","",IF(VLOOKUP(U58,'Data Entry'!$B$5:$S$127,'Data Entry'!S$3,FALSE)=0,"",(VLOOKUP(U58,'Data Entry'!$B$5:$S$127,'Data Entry'!S$3,FALSE))))</f>
        <v/>
      </c>
      <c r="L58" s="8" t="str">
        <f t="shared" si="3"/>
        <v/>
      </c>
      <c r="M58" s="8" t="str">
        <f>IF(U58="","",IF(VLOOKUP(U58,'Data Entry'!$B$5:$S$127,'Data Entry'!R$3,FALSE)=0,"",(VLOOKUP(U58,'Data Entry'!$B$5:$S$127,'Data Entry'!R$3,FALSE))))</f>
        <v/>
      </c>
      <c r="N58" s="8" t="str">
        <f>IF(U58="","",IF(VLOOKUP(U58,'Data Entry'!$B$5:$U$127,'Data Entry'!T$3,FALSE)=0,"",(VLOOKUP(U58,'Data Entry'!$B$5:$U$127,'Data Entry'!T$3,FALSE))))</f>
        <v/>
      </c>
      <c r="O58" s="8" t="str">
        <f>IF(U58="","",IF(VLOOKUP(U58,'Data Entry'!$B$5:$U$127,'Data Entry'!U$3,FALSE)=0,"",(VLOOKUP(U58,'Data Entry'!$B$5:$U$127,'Data Entry'!U$3,FALSE))))</f>
        <v/>
      </c>
      <c r="P58" s="8"/>
      <c r="Q58" s="8" t="str">
        <f>IF(U58="","",IF(VLOOKUP(U58,'Data Entry'!$B$5:$U$127,'Data Entry'!N$3,FALSE)=0,"",(VLOOKUP(U58,'Data Entry'!$B$5:$U$127,'Data Entry'!N$3,FALSE))))</f>
        <v/>
      </c>
      <c r="U58" t="str">
        <f>IF(MAX('Data Entry'!B$5:B$127)&lt;'P 8'!V58,"",V58)</f>
        <v/>
      </c>
      <c r="V58">
        <v>54</v>
      </c>
      <c r="X58" t="str">
        <f>IF(A58="","",(SUM(MAX(X$5:X57)+(1))))</f>
        <v/>
      </c>
    </row>
    <row r="59" spans="1:24" ht="15.75" customHeight="1">
      <c r="A59" s="8" t="str">
        <f t="shared" si="2"/>
        <v/>
      </c>
      <c r="B59" s="8"/>
      <c r="C59" s="8"/>
      <c r="D59" s="15" t="str">
        <f>IF(U59="","",(VLOOKUP(U59,'Data Entry'!$B$5:$E$127,'Data Entry'!C$3,FALSE)))</f>
        <v/>
      </c>
      <c r="E59" s="15" t="str">
        <f>IF(U59="","",IF(VLOOKUP(U59,'Data Entry'!$B$5:$E$127,'Data Entry'!D$3,FALSE)=0,"",(VLOOKUP(U59,'Data Entry'!$B$5:$E$127,'Data Entry'!D$3,FALSE))))</f>
        <v/>
      </c>
      <c r="F59" s="14" t="str">
        <f>IF(U59="","",IF(VLOOKUP(U59,'Data Entry'!$B$5:$H$127,'Data Entry'!F$3,FALSE)=0,"",(VLOOKUP(U59,'Data Entry'!$B$5:$H$127,'Data Entry'!F$3,FALSE))))</f>
        <v/>
      </c>
      <c r="G59" s="54" t="str">
        <f>IF(U59="","",IF(VLOOKUP(U59,'Data Entry'!$B$5:$H$127,'Data Entry'!G$3,FALSE)=0,"",(VLOOKUP(U59,'Data Entry'!$B$5:$H$127,'Data Entry'!G$3,FALSE))))</f>
        <v/>
      </c>
      <c r="H59" s="54" t="str">
        <f>IF(U59="","",IF(VLOOKUP(U59,'Data Entry'!$B$5:$P$127,'Data Entry'!L$3,FALSE)=0,"",(VLOOKUP(U59,'Data Entry'!$B$5:$P$127,'Data Entry'!L$3,FALSE))))</f>
        <v/>
      </c>
      <c r="I59" s="54" t="str">
        <f>IF(U59="","",IF(VLOOKUP(U59,'Data Entry'!$B$5:$P$127,'Data Entry'!M$3,FALSE)=0,"",(VLOOKUP(U59,'Data Entry'!$B$5:$P$127,'Data Entry'!M$3,FALSE))))</f>
        <v/>
      </c>
      <c r="J59" s="54" t="str">
        <f>IF(U59="","",IF(VLOOKUP(U59,'Data Entry'!$B$5:$P$127,'Data Entry'!P$3,FALSE)=0,"",(VLOOKUP(U59,'Data Entry'!$B$5:$P$127,'Data Entry'!P$3,FALSE))))</f>
        <v/>
      </c>
      <c r="K59" s="54" t="str">
        <f>IF(U59="","",IF(VLOOKUP(U59,'Data Entry'!$B$5:$S$127,'Data Entry'!S$3,FALSE)=0,"",(VLOOKUP(U59,'Data Entry'!$B$5:$S$127,'Data Entry'!S$3,FALSE))))</f>
        <v/>
      </c>
      <c r="L59" s="8" t="str">
        <f t="shared" si="3"/>
        <v/>
      </c>
      <c r="M59" s="8" t="str">
        <f>IF(U59="","",IF(VLOOKUP(U59,'Data Entry'!$B$5:$S$127,'Data Entry'!R$3,FALSE)=0,"",(VLOOKUP(U59,'Data Entry'!$B$5:$S$127,'Data Entry'!R$3,FALSE))))</f>
        <v/>
      </c>
      <c r="N59" s="8" t="str">
        <f>IF(U59="","",IF(VLOOKUP(U59,'Data Entry'!$B$5:$U$127,'Data Entry'!T$3,FALSE)=0,"",(VLOOKUP(U59,'Data Entry'!$B$5:$U$127,'Data Entry'!T$3,FALSE))))</f>
        <v/>
      </c>
      <c r="O59" s="8" t="str">
        <f>IF(U59="","",IF(VLOOKUP(U59,'Data Entry'!$B$5:$U$127,'Data Entry'!U$3,FALSE)=0,"",(VLOOKUP(U59,'Data Entry'!$B$5:$U$127,'Data Entry'!U$3,FALSE))))</f>
        <v/>
      </c>
      <c r="P59" s="8"/>
      <c r="Q59" s="8" t="str">
        <f>IF(U59="","",IF(VLOOKUP(U59,'Data Entry'!$B$5:$U$127,'Data Entry'!N$3,FALSE)=0,"",(VLOOKUP(U59,'Data Entry'!$B$5:$U$127,'Data Entry'!N$3,FALSE))))</f>
        <v/>
      </c>
      <c r="U59" t="str">
        <f>IF(MAX('Data Entry'!B$5:B$127)&lt;'P 8'!V59,"",V59)</f>
        <v/>
      </c>
      <c r="V59">
        <v>55</v>
      </c>
      <c r="X59" t="str">
        <f>IF(A59="","",(SUM(MAX(X$5:X58)+(1))))</f>
        <v/>
      </c>
    </row>
    <row r="60" spans="1:24" ht="15.75" customHeight="1">
      <c r="A60" s="8" t="str">
        <f t="shared" si="2"/>
        <v/>
      </c>
      <c r="B60" s="8"/>
      <c r="C60" s="8"/>
      <c r="D60" s="15" t="str">
        <f>IF(U60="","",(VLOOKUP(U60,'Data Entry'!$B$5:$E$127,'Data Entry'!C$3,FALSE)))</f>
        <v/>
      </c>
      <c r="E60" s="15" t="str">
        <f>IF(U60="","",IF(VLOOKUP(U60,'Data Entry'!$B$5:$E$127,'Data Entry'!D$3,FALSE)=0,"",(VLOOKUP(U60,'Data Entry'!$B$5:$E$127,'Data Entry'!D$3,FALSE))))</f>
        <v/>
      </c>
      <c r="F60" s="14" t="str">
        <f>IF(U60="","",IF(VLOOKUP(U60,'Data Entry'!$B$5:$H$127,'Data Entry'!F$3,FALSE)=0,"",(VLOOKUP(U60,'Data Entry'!$B$5:$H$127,'Data Entry'!F$3,FALSE))))</f>
        <v/>
      </c>
      <c r="G60" s="54" t="str">
        <f>IF(U60="","",IF(VLOOKUP(U60,'Data Entry'!$B$5:$H$127,'Data Entry'!G$3,FALSE)=0,"",(VLOOKUP(U60,'Data Entry'!$B$5:$H$127,'Data Entry'!G$3,FALSE))))</f>
        <v/>
      </c>
      <c r="H60" s="54" t="str">
        <f>IF(U60="","",IF(VLOOKUP(U60,'Data Entry'!$B$5:$P$127,'Data Entry'!L$3,FALSE)=0,"",(VLOOKUP(U60,'Data Entry'!$B$5:$P$127,'Data Entry'!L$3,FALSE))))</f>
        <v/>
      </c>
      <c r="I60" s="54" t="str">
        <f>IF(U60="","",IF(VLOOKUP(U60,'Data Entry'!$B$5:$P$127,'Data Entry'!M$3,FALSE)=0,"",(VLOOKUP(U60,'Data Entry'!$B$5:$P$127,'Data Entry'!M$3,FALSE))))</f>
        <v/>
      </c>
      <c r="J60" s="54" t="str">
        <f>IF(U60="","",IF(VLOOKUP(U60,'Data Entry'!$B$5:$P$127,'Data Entry'!P$3,FALSE)=0,"",(VLOOKUP(U60,'Data Entry'!$B$5:$P$127,'Data Entry'!P$3,FALSE))))</f>
        <v/>
      </c>
      <c r="K60" s="54" t="str">
        <f>IF(U60="","",IF(VLOOKUP(U60,'Data Entry'!$B$5:$S$127,'Data Entry'!S$3,FALSE)=0,"",(VLOOKUP(U60,'Data Entry'!$B$5:$S$127,'Data Entry'!S$3,FALSE))))</f>
        <v/>
      </c>
      <c r="L60" s="8" t="str">
        <f t="shared" si="3"/>
        <v/>
      </c>
      <c r="M60" s="8" t="str">
        <f>IF(U60="","",IF(VLOOKUP(U60,'Data Entry'!$B$5:$S$127,'Data Entry'!R$3,FALSE)=0,"",(VLOOKUP(U60,'Data Entry'!$B$5:$S$127,'Data Entry'!R$3,FALSE))))</f>
        <v/>
      </c>
      <c r="N60" s="8" t="str">
        <f>IF(U60="","",IF(VLOOKUP(U60,'Data Entry'!$B$5:$U$127,'Data Entry'!T$3,FALSE)=0,"",(VLOOKUP(U60,'Data Entry'!$B$5:$U$127,'Data Entry'!T$3,FALSE))))</f>
        <v/>
      </c>
      <c r="O60" s="8" t="str">
        <f>IF(U60="","",IF(VLOOKUP(U60,'Data Entry'!$B$5:$U$127,'Data Entry'!U$3,FALSE)=0,"",(VLOOKUP(U60,'Data Entry'!$B$5:$U$127,'Data Entry'!U$3,FALSE))))</f>
        <v/>
      </c>
      <c r="P60" s="8"/>
      <c r="Q60" s="8" t="str">
        <f>IF(U60="","",IF(VLOOKUP(U60,'Data Entry'!$B$5:$U$127,'Data Entry'!N$3,FALSE)=0,"",(VLOOKUP(U60,'Data Entry'!$B$5:$U$127,'Data Entry'!N$3,FALSE))))</f>
        <v/>
      </c>
      <c r="U60" t="str">
        <f>IF(MAX('Data Entry'!B$5:B$127)&lt;'P 8'!V60,"",V60)</f>
        <v/>
      </c>
      <c r="V60">
        <v>56</v>
      </c>
      <c r="X60" t="str">
        <f>IF(A60="","",(SUM(MAX(X$5:X59)+(1))))</f>
        <v/>
      </c>
    </row>
    <row r="61" spans="1:24" ht="15.75" customHeight="1">
      <c r="A61" s="8" t="str">
        <f t="shared" si="2"/>
        <v/>
      </c>
      <c r="B61" s="8"/>
      <c r="C61" s="8"/>
      <c r="D61" s="15" t="str">
        <f>IF(U61="","",(VLOOKUP(U61,'Data Entry'!$B$5:$E$127,'Data Entry'!C$3,FALSE)))</f>
        <v/>
      </c>
      <c r="E61" s="15" t="str">
        <f>IF(U61="","",IF(VLOOKUP(U61,'Data Entry'!$B$5:$E$127,'Data Entry'!D$3,FALSE)=0,"",(VLOOKUP(U61,'Data Entry'!$B$5:$E$127,'Data Entry'!D$3,FALSE))))</f>
        <v/>
      </c>
      <c r="F61" s="14" t="str">
        <f>IF(U61="","",IF(VLOOKUP(U61,'Data Entry'!$B$5:$H$127,'Data Entry'!F$3,FALSE)=0,"",(VLOOKUP(U61,'Data Entry'!$B$5:$H$127,'Data Entry'!F$3,FALSE))))</f>
        <v/>
      </c>
      <c r="G61" s="54" t="str">
        <f>IF(U61="","",IF(VLOOKUP(U61,'Data Entry'!$B$5:$H$127,'Data Entry'!G$3,FALSE)=0,"",(VLOOKUP(U61,'Data Entry'!$B$5:$H$127,'Data Entry'!G$3,FALSE))))</f>
        <v/>
      </c>
      <c r="H61" s="54" t="str">
        <f>IF(U61="","",IF(VLOOKUP(U61,'Data Entry'!$B$5:$P$127,'Data Entry'!L$3,FALSE)=0,"",(VLOOKUP(U61,'Data Entry'!$B$5:$P$127,'Data Entry'!L$3,FALSE))))</f>
        <v/>
      </c>
      <c r="I61" s="54" t="str">
        <f>IF(U61="","",IF(VLOOKUP(U61,'Data Entry'!$B$5:$P$127,'Data Entry'!M$3,FALSE)=0,"",(VLOOKUP(U61,'Data Entry'!$B$5:$P$127,'Data Entry'!M$3,FALSE))))</f>
        <v/>
      </c>
      <c r="J61" s="54" t="str">
        <f>IF(U61="","",IF(VLOOKUP(U61,'Data Entry'!$B$5:$P$127,'Data Entry'!P$3,FALSE)=0,"",(VLOOKUP(U61,'Data Entry'!$B$5:$P$127,'Data Entry'!P$3,FALSE))))</f>
        <v/>
      </c>
      <c r="K61" s="54" t="str">
        <f>IF(U61="","",IF(VLOOKUP(U61,'Data Entry'!$B$5:$S$127,'Data Entry'!S$3,FALSE)=0,"",(VLOOKUP(U61,'Data Entry'!$B$5:$S$127,'Data Entry'!S$3,FALSE))))</f>
        <v/>
      </c>
      <c r="L61" s="8" t="str">
        <f t="shared" si="3"/>
        <v/>
      </c>
      <c r="M61" s="8" t="str">
        <f>IF(U61="","",IF(VLOOKUP(U61,'Data Entry'!$B$5:$S$127,'Data Entry'!R$3,FALSE)=0,"",(VLOOKUP(U61,'Data Entry'!$B$5:$S$127,'Data Entry'!R$3,FALSE))))</f>
        <v/>
      </c>
      <c r="N61" s="8" t="str">
        <f>IF(U61="","",IF(VLOOKUP(U61,'Data Entry'!$B$5:$U$127,'Data Entry'!T$3,FALSE)=0,"",(VLOOKUP(U61,'Data Entry'!$B$5:$U$127,'Data Entry'!T$3,FALSE))))</f>
        <v/>
      </c>
      <c r="O61" s="8" t="str">
        <f>IF(U61="","",IF(VLOOKUP(U61,'Data Entry'!$B$5:$U$127,'Data Entry'!U$3,FALSE)=0,"",(VLOOKUP(U61,'Data Entry'!$B$5:$U$127,'Data Entry'!U$3,FALSE))))</f>
        <v/>
      </c>
      <c r="P61" s="8"/>
      <c r="Q61" s="8" t="str">
        <f>IF(U61="","",IF(VLOOKUP(U61,'Data Entry'!$B$5:$U$127,'Data Entry'!N$3,FALSE)=0,"",(VLOOKUP(U61,'Data Entry'!$B$5:$U$127,'Data Entry'!N$3,FALSE))))</f>
        <v/>
      </c>
      <c r="U61" t="str">
        <f>IF(MAX('Data Entry'!B$5:B$127)&lt;'P 8'!V61,"",V61)</f>
        <v/>
      </c>
      <c r="V61">
        <v>57</v>
      </c>
      <c r="X61" t="str">
        <f>IF(A61="","",(SUM(MAX(X$5:X60)+(1))))</f>
        <v/>
      </c>
    </row>
    <row r="62" spans="1:24" ht="15.75" customHeight="1">
      <c r="A62" s="8" t="str">
        <f t="shared" si="2"/>
        <v/>
      </c>
      <c r="B62" s="8"/>
      <c r="C62" s="8"/>
      <c r="D62" s="15" t="str">
        <f>IF(U62="","",(VLOOKUP(U62,'Data Entry'!$B$5:$E$127,'Data Entry'!C$3,FALSE)))</f>
        <v/>
      </c>
      <c r="E62" s="15" t="str">
        <f>IF(U62="","",IF(VLOOKUP(U62,'Data Entry'!$B$5:$E$127,'Data Entry'!D$3,FALSE)=0,"",(VLOOKUP(U62,'Data Entry'!$B$5:$E$127,'Data Entry'!D$3,FALSE))))</f>
        <v/>
      </c>
      <c r="F62" s="14" t="str">
        <f>IF(U62="","",IF(VLOOKUP(U62,'Data Entry'!$B$5:$H$127,'Data Entry'!F$3,FALSE)=0,"",(VLOOKUP(U62,'Data Entry'!$B$5:$H$127,'Data Entry'!F$3,FALSE))))</f>
        <v/>
      </c>
      <c r="G62" s="54" t="str">
        <f>IF(U62="","",IF(VLOOKUP(U62,'Data Entry'!$B$5:$H$127,'Data Entry'!G$3,FALSE)=0,"",(VLOOKUP(U62,'Data Entry'!$B$5:$H$127,'Data Entry'!G$3,FALSE))))</f>
        <v/>
      </c>
      <c r="H62" s="54" t="str">
        <f>IF(U62="","",IF(VLOOKUP(U62,'Data Entry'!$B$5:$P$127,'Data Entry'!L$3,FALSE)=0,"",(VLOOKUP(U62,'Data Entry'!$B$5:$P$127,'Data Entry'!L$3,FALSE))))</f>
        <v/>
      </c>
      <c r="I62" s="54" t="str">
        <f>IF(U62="","",IF(VLOOKUP(U62,'Data Entry'!$B$5:$P$127,'Data Entry'!M$3,FALSE)=0,"",(VLOOKUP(U62,'Data Entry'!$B$5:$P$127,'Data Entry'!M$3,FALSE))))</f>
        <v/>
      </c>
      <c r="J62" s="54" t="str">
        <f>IF(U62="","",IF(VLOOKUP(U62,'Data Entry'!$B$5:$P$127,'Data Entry'!P$3,FALSE)=0,"",(VLOOKUP(U62,'Data Entry'!$B$5:$P$127,'Data Entry'!P$3,FALSE))))</f>
        <v/>
      </c>
      <c r="K62" s="54" t="str">
        <f>IF(U62="","",IF(VLOOKUP(U62,'Data Entry'!$B$5:$S$127,'Data Entry'!S$3,FALSE)=0,"",(VLOOKUP(U62,'Data Entry'!$B$5:$S$127,'Data Entry'!S$3,FALSE))))</f>
        <v/>
      </c>
      <c r="L62" s="8" t="str">
        <f t="shared" si="3"/>
        <v/>
      </c>
      <c r="M62" s="8" t="str">
        <f>IF(U62="","",IF(VLOOKUP(U62,'Data Entry'!$B$5:$S$127,'Data Entry'!R$3,FALSE)=0,"",(VLOOKUP(U62,'Data Entry'!$B$5:$S$127,'Data Entry'!R$3,FALSE))))</f>
        <v/>
      </c>
      <c r="N62" s="8" t="str">
        <f>IF(U62="","",IF(VLOOKUP(U62,'Data Entry'!$B$5:$U$127,'Data Entry'!T$3,FALSE)=0,"",(VLOOKUP(U62,'Data Entry'!$B$5:$U$127,'Data Entry'!T$3,FALSE))))</f>
        <v/>
      </c>
      <c r="O62" s="8" t="str">
        <f>IF(U62="","",IF(VLOOKUP(U62,'Data Entry'!$B$5:$U$127,'Data Entry'!U$3,FALSE)=0,"",(VLOOKUP(U62,'Data Entry'!$B$5:$U$127,'Data Entry'!U$3,FALSE))))</f>
        <v/>
      </c>
      <c r="P62" s="8"/>
      <c r="Q62" s="8" t="str">
        <f>IF(U62="","",IF(VLOOKUP(U62,'Data Entry'!$B$5:$U$127,'Data Entry'!N$3,FALSE)=0,"",(VLOOKUP(U62,'Data Entry'!$B$5:$U$127,'Data Entry'!N$3,FALSE))))</f>
        <v/>
      </c>
      <c r="U62" t="str">
        <f>IF(MAX('Data Entry'!B$5:B$127)&lt;'P 8'!V62,"",V62)</f>
        <v/>
      </c>
      <c r="V62">
        <v>58</v>
      </c>
      <c r="X62" t="str">
        <f>IF(A62="","",(SUM(MAX(X$5:X61)+(1))))</f>
        <v/>
      </c>
    </row>
    <row r="63" spans="1:24" ht="15.75" customHeight="1">
      <c r="A63" s="8" t="str">
        <f t="shared" si="2"/>
        <v/>
      </c>
      <c r="B63" s="8"/>
      <c r="C63" s="8"/>
      <c r="D63" s="15" t="str">
        <f>IF(U63="","",(VLOOKUP(U63,'Data Entry'!$B$5:$E$127,'Data Entry'!C$3,FALSE)))</f>
        <v/>
      </c>
      <c r="E63" s="15" t="str">
        <f>IF(U63="","",IF(VLOOKUP(U63,'Data Entry'!$B$5:$E$127,'Data Entry'!D$3,FALSE)=0,"",(VLOOKUP(U63,'Data Entry'!$B$5:$E$127,'Data Entry'!D$3,FALSE))))</f>
        <v/>
      </c>
      <c r="F63" s="14" t="str">
        <f>IF(U63="","",IF(VLOOKUP(U63,'Data Entry'!$B$5:$H$127,'Data Entry'!F$3,FALSE)=0,"",(VLOOKUP(U63,'Data Entry'!$B$5:$H$127,'Data Entry'!F$3,FALSE))))</f>
        <v/>
      </c>
      <c r="G63" s="54" t="str">
        <f>IF(U63="","",IF(VLOOKUP(U63,'Data Entry'!$B$5:$H$127,'Data Entry'!G$3,FALSE)=0,"",(VLOOKUP(U63,'Data Entry'!$B$5:$H$127,'Data Entry'!G$3,FALSE))))</f>
        <v/>
      </c>
      <c r="H63" s="54" t="str">
        <f>IF(U63="","",IF(VLOOKUP(U63,'Data Entry'!$B$5:$P$127,'Data Entry'!L$3,FALSE)=0,"",(VLOOKUP(U63,'Data Entry'!$B$5:$P$127,'Data Entry'!L$3,FALSE))))</f>
        <v/>
      </c>
      <c r="I63" s="54" t="str">
        <f>IF(U63="","",IF(VLOOKUP(U63,'Data Entry'!$B$5:$P$127,'Data Entry'!M$3,FALSE)=0,"",(VLOOKUP(U63,'Data Entry'!$B$5:$P$127,'Data Entry'!M$3,FALSE))))</f>
        <v/>
      </c>
      <c r="J63" s="54" t="str">
        <f>IF(U63="","",IF(VLOOKUP(U63,'Data Entry'!$B$5:$P$127,'Data Entry'!P$3,FALSE)=0,"",(VLOOKUP(U63,'Data Entry'!$B$5:$P$127,'Data Entry'!P$3,FALSE))))</f>
        <v/>
      </c>
      <c r="K63" s="54" t="str">
        <f>IF(U63="","",IF(VLOOKUP(U63,'Data Entry'!$B$5:$S$127,'Data Entry'!S$3,FALSE)=0,"",(VLOOKUP(U63,'Data Entry'!$B$5:$S$127,'Data Entry'!S$3,FALSE))))</f>
        <v/>
      </c>
      <c r="L63" s="8" t="str">
        <f t="shared" si="3"/>
        <v/>
      </c>
      <c r="M63" s="8" t="str">
        <f>IF(U63="","",IF(VLOOKUP(U63,'Data Entry'!$B$5:$S$127,'Data Entry'!R$3,FALSE)=0,"",(VLOOKUP(U63,'Data Entry'!$B$5:$S$127,'Data Entry'!R$3,FALSE))))</f>
        <v/>
      </c>
      <c r="N63" s="8" t="str">
        <f>IF(U63="","",IF(VLOOKUP(U63,'Data Entry'!$B$5:$U$127,'Data Entry'!T$3,FALSE)=0,"",(VLOOKUP(U63,'Data Entry'!$B$5:$U$127,'Data Entry'!T$3,FALSE))))</f>
        <v/>
      </c>
      <c r="O63" s="8" t="str">
        <f>IF(U63="","",IF(VLOOKUP(U63,'Data Entry'!$B$5:$U$127,'Data Entry'!U$3,FALSE)=0,"",(VLOOKUP(U63,'Data Entry'!$B$5:$U$127,'Data Entry'!U$3,FALSE))))</f>
        <v/>
      </c>
      <c r="P63" s="8"/>
      <c r="Q63" s="8" t="str">
        <f>IF(U63="","",IF(VLOOKUP(U63,'Data Entry'!$B$5:$U$127,'Data Entry'!N$3,FALSE)=0,"",(VLOOKUP(U63,'Data Entry'!$B$5:$U$127,'Data Entry'!N$3,FALSE))))</f>
        <v/>
      </c>
      <c r="U63" t="str">
        <f>IF(MAX('Data Entry'!B$5:B$127)&lt;'P 8'!V63,"",V63)</f>
        <v/>
      </c>
      <c r="V63">
        <v>59</v>
      </c>
      <c r="X63" t="str">
        <f>IF(A63="","",(SUM(MAX(X$5:X62)+(1))))</f>
        <v/>
      </c>
    </row>
    <row r="64" spans="1:24" ht="15.75" customHeight="1">
      <c r="A64" s="8" t="str">
        <f t="shared" si="2"/>
        <v/>
      </c>
      <c r="B64" s="8"/>
      <c r="C64" s="8"/>
      <c r="D64" s="15" t="str">
        <f>IF(U64="","",(VLOOKUP(U64,'Data Entry'!$B$5:$E$127,'Data Entry'!C$3,FALSE)))</f>
        <v/>
      </c>
      <c r="E64" s="15" t="str">
        <f>IF(U64="","",IF(VLOOKUP(U64,'Data Entry'!$B$5:$E$127,'Data Entry'!D$3,FALSE)=0,"",(VLOOKUP(U64,'Data Entry'!$B$5:$E$127,'Data Entry'!D$3,FALSE))))</f>
        <v/>
      </c>
      <c r="F64" s="14" t="str">
        <f>IF(U64="","",IF(VLOOKUP(U64,'Data Entry'!$B$5:$H$127,'Data Entry'!F$3,FALSE)=0,"",(VLOOKUP(U64,'Data Entry'!$B$5:$H$127,'Data Entry'!F$3,FALSE))))</f>
        <v/>
      </c>
      <c r="G64" s="54" t="str">
        <f>IF(U64="","",IF(VLOOKUP(U64,'Data Entry'!$B$5:$H$127,'Data Entry'!G$3,FALSE)=0,"",(VLOOKUP(U64,'Data Entry'!$B$5:$H$127,'Data Entry'!G$3,FALSE))))</f>
        <v/>
      </c>
      <c r="H64" s="54" t="str">
        <f>IF(U64="","",IF(VLOOKUP(U64,'Data Entry'!$B$5:$P$127,'Data Entry'!L$3,FALSE)=0,"",(VLOOKUP(U64,'Data Entry'!$B$5:$P$127,'Data Entry'!L$3,FALSE))))</f>
        <v/>
      </c>
      <c r="I64" s="54" t="str">
        <f>IF(U64="","",IF(VLOOKUP(U64,'Data Entry'!$B$5:$P$127,'Data Entry'!M$3,FALSE)=0,"",(VLOOKUP(U64,'Data Entry'!$B$5:$P$127,'Data Entry'!M$3,FALSE))))</f>
        <v/>
      </c>
      <c r="J64" s="54" t="str">
        <f>IF(U64="","",IF(VLOOKUP(U64,'Data Entry'!$B$5:$P$127,'Data Entry'!P$3,FALSE)=0,"",(VLOOKUP(U64,'Data Entry'!$B$5:$P$127,'Data Entry'!P$3,FALSE))))</f>
        <v/>
      </c>
      <c r="K64" s="54" t="str">
        <f>IF(U64="","",IF(VLOOKUP(U64,'Data Entry'!$B$5:$S$127,'Data Entry'!S$3,FALSE)=0,"",(VLOOKUP(U64,'Data Entry'!$B$5:$S$127,'Data Entry'!S$3,FALSE))))</f>
        <v/>
      </c>
      <c r="L64" s="8" t="str">
        <f t="shared" si="3"/>
        <v/>
      </c>
      <c r="M64" s="8" t="str">
        <f>IF(U64="","",IF(VLOOKUP(U64,'Data Entry'!$B$5:$S$127,'Data Entry'!R$3,FALSE)=0,"",(VLOOKUP(U64,'Data Entry'!$B$5:$S$127,'Data Entry'!R$3,FALSE))))</f>
        <v/>
      </c>
      <c r="N64" s="8" t="str">
        <f>IF(U64="","",IF(VLOOKUP(U64,'Data Entry'!$B$5:$U$127,'Data Entry'!T$3,FALSE)=0,"",(VLOOKUP(U64,'Data Entry'!$B$5:$U$127,'Data Entry'!T$3,FALSE))))</f>
        <v/>
      </c>
      <c r="O64" s="8" t="str">
        <f>IF(U64="","",IF(VLOOKUP(U64,'Data Entry'!$B$5:$U$127,'Data Entry'!U$3,FALSE)=0,"",(VLOOKUP(U64,'Data Entry'!$B$5:$U$127,'Data Entry'!U$3,FALSE))))</f>
        <v/>
      </c>
      <c r="P64" s="8"/>
      <c r="Q64" s="8" t="str">
        <f>IF(U64="","",IF(VLOOKUP(U64,'Data Entry'!$B$5:$U$127,'Data Entry'!N$3,FALSE)=0,"",(VLOOKUP(U64,'Data Entry'!$B$5:$U$127,'Data Entry'!N$3,FALSE))))</f>
        <v/>
      </c>
      <c r="U64" t="str">
        <f>IF(MAX('Data Entry'!B$5:B$127)&lt;'P 8'!V64,"",V64)</f>
        <v/>
      </c>
      <c r="V64">
        <v>60</v>
      </c>
      <c r="X64" t="str">
        <f>IF(A64="","",(SUM(MAX(X$5:X63)+(1))))</f>
        <v/>
      </c>
    </row>
    <row r="65" spans="1:24" ht="15.75" customHeight="1">
      <c r="A65" s="8" t="str">
        <f t="shared" si="2"/>
        <v/>
      </c>
      <c r="B65" s="8"/>
      <c r="C65" s="8"/>
      <c r="D65" s="15" t="str">
        <f>IF(U65="","",(VLOOKUP(U65,'Data Entry'!$B$5:$E$127,'Data Entry'!C$3,FALSE)))</f>
        <v/>
      </c>
      <c r="E65" s="15" t="str">
        <f>IF(U65="","",IF(VLOOKUP(U65,'Data Entry'!$B$5:$E$127,'Data Entry'!D$3,FALSE)=0,"",(VLOOKUP(U65,'Data Entry'!$B$5:$E$127,'Data Entry'!D$3,FALSE))))</f>
        <v/>
      </c>
      <c r="F65" s="14" t="str">
        <f>IF(U65="","",IF(VLOOKUP(U65,'Data Entry'!$B$5:$H$127,'Data Entry'!F$3,FALSE)=0,"",(VLOOKUP(U65,'Data Entry'!$B$5:$H$127,'Data Entry'!F$3,FALSE))))</f>
        <v/>
      </c>
      <c r="G65" s="54" t="str">
        <f>IF(U65="","",IF(VLOOKUP(U65,'Data Entry'!$B$5:$H$127,'Data Entry'!G$3,FALSE)=0,"",(VLOOKUP(U65,'Data Entry'!$B$5:$H$127,'Data Entry'!G$3,FALSE))))</f>
        <v/>
      </c>
      <c r="H65" s="54" t="str">
        <f>IF(U65="","",IF(VLOOKUP(U65,'Data Entry'!$B$5:$P$127,'Data Entry'!L$3,FALSE)=0,"",(VLOOKUP(U65,'Data Entry'!$B$5:$P$127,'Data Entry'!L$3,FALSE))))</f>
        <v/>
      </c>
      <c r="I65" s="54" t="str">
        <f>IF(U65="","",IF(VLOOKUP(U65,'Data Entry'!$B$5:$P$127,'Data Entry'!M$3,FALSE)=0,"",(VLOOKUP(U65,'Data Entry'!$B$5:$P$127,'Data Entry'!M$3,FALSE))))</f>
        <v/>
      </c>
      <c r="J65" s="54" t="str">
        <f>IF(U65="","",IF(VLOOKUP(U65,'Data Entry'!$B$5:$P$127,'Data Entry'!P$3,FALSE)=0,"",(VLOOKUP(U65,'Data Entry'!$B$5:$P$127,'Data Entry'!P$3,FALSE))))</f>
        <v/>
      </c>
      <c r="K65" s="54" t="str">
        <f>IF(U65="","",IF(VLOOKUP(U65,'Data Entry'!$B$5:$S$127,'Data Entry'!S$3,FALSE)=0,"",(VLOOKUP(U65,'Data Entry'!$B$5:$S$127,'Data Entry'!S$3,FALSE))))</f>
        <v/>
      </c>
      <c r="L65" s="8" t="str">
        <f t="shared" si="3"/>
        <v/>
      </c>
      <c r="M65" s="8" t="str">
        <f>IF(U65="","",IF(VLOOKUP(U65,'Data Entry'!$B$5:$S$127,'Data Entry'!R$3,FALSE)=0,"",(VLOOKUP(U65,'Data Entry'!$B$5:$S$127,'Data Entry'!R$3,FALSE))))</f>
        <v/>
      </c>
      <c r="N65" s="8" t="str">
        <f>IF(U65="","",IF(VLOOKUP(U65,'Data Entry'!$B$5:$U$127,'Data Entry'!T$3,FALSE)=0,"",(VLOOKUP(U65,'Data Entry'!$B$5:$U$127,'Data Entry'!T$3,FALSE))))</f>
        <v/>
      </c>
      <c r="O65" s="8" t="str">
        <f>IF(U65="","",IF(VLOOKUP(U65,'Data Entry'!$B$5:$U$127,'Data Entry'!U$3,FALSE)=0,"",(VLOOKUP(U65,'Data Entry'!$B$5:$U$127,'Data Entry'!U$3,FALSE))))</f>
        <v/>
      </c>
      <c r="P65" s="8"/>
      <c r="Q65" s="8" t="str">
        <f>IF(U65="","",IF(VLOOKUP(U65,'Data Entry'!$B$5:$U$127,'Data Entry'!N$3,FALSE)=0,"",(VLOOKUP(U65,'Data Entry'!$B$5:$U$127,'Data Entry'!N$3,FALSE))))</f>
        <v/>
      </c>
      <c r="U65" t="str">
        <f>IF(MAX('Data Entry'!B$5:B$127)&lt;'P 8'!V65,"",V65)</f>
        <v/>
      </c>
      <c r="V65">
        <v>61</v>
      </c>
      <c r="X65" t="str">
        <f>IF(A65="","",(SUM(MAX(X$5:X64)+(1))))</f>
        <v/>
      </c>
    </row>
    <row r="66" spans="1:24" ht="15.75" customHeight="1">
      <c r="A66" s="8" t="str">
        <f t="shared" si="2"/>
        <v/>
      </c>
      <c r="B66" s="8"/>
      <c r="C66" s="8"/>
      <c r="D66" s="15" t="str">
        <f>IF(U66="","",(VLOOKUP(U66,'Data Entry'!$B$5:$E$127,'Data Entry'!C$3,FALSE)))</f>
        <v/>
      </c>
      <c r="E66" s="15" t="str">
        <f>IF(U66="","",IF(VLOOKUP(U66,'Data Entry'!$B$5:$E$127,'Data Entry'!D$3,FALSE)=0,"",(VLOOKUP(U66,'Data Entry'!$B$5:$E$127,'Data Entry'!D$3,FALSE))))</f>
        <v/>
      </c>
      <c r="F66" s="14" t="str">
        <f>IF(U66="","",IF(VLOOKUP(U66,'Data Entry'!$B$5:$H$127,'Data Entry'!F$3,FALSE)=0,"",(VLOOKUP(U66,'Data Entry'!$B$5:$H$127,'Data Entry'!F$3,FALSE))))</f>
        <v/>
      </c>
      <c r="G66" s="54" t="str">
        <f>IF(U66="","",IF(VLOOKUP(U66,'Data Entry'!$B$5:$H$127,'Data Entry'!G$3,FALSE)=0,"",(VLOOKUP(U66,'Data Entry'!$B$5:$H$127,'Data Entry'!G$3,FALSE))))</f>
        <v/>
      </c>
      <c r="H66" s="54" t="str">
        <f>IF(U66="","",IF(VLOOKUP(U66,'Data Entry'!$B$5:$P$127,'Data Entry'!L$3,FALSE)=0,"",(VLOOKUP(U66,'Data Entry'!$B$5:$P$127,'Data Entry'!L$3,FALSE))))</f>
        <v/>
      </c>
      <c r="I66" s="54" t="str">
        <f>IF(U66="","",IF(VLOOKUP(U66,'Data Entry'!$B$5:$P$127,'Data Entry'!M$3,FALSE)=0,"",(VLOOKUP(U66,'Data Entry'!$B$5:$P$127,'Data Entry'!M$3,FALSE))))</f>
        <v/>
      </c>
      <c r="J66" s="54" t="str">
        <f>IF(U66="","",IF(VLOOKUP(U66,'Data Entry'!$B$5:$P$127,'Data Entry'!P$3,FALSE)=0,"",(VLOOKUP(U66,'Data Entry'!$B$5:$P$127,'Data Entry'!P$3,FALSE))))</f>
        <v/>
      </c>
      <c r="K66" s="54" t="str">
        <f>IF(U66="","",IF(VLOOKUP(U66,'Data Entry'!$B$5:$S$127,'Data Entry'!S$3,FALSE)=0,"",(VLOOKUP(U66,'Data Entry'!$B$5:$S$127,'Data Entry'!S$3,FALSE))))</f>
        <v/>
      </c>
      <c r="L66" s="8" t="str">
        <f t="shared" si="3"/>
        <v/>
      </c>
      <c r="M66" s="8" t="str">
        <f>IF(U66="","",IF(VLOOKUP(U66,'Data Entry'!$B$5:$S$127,'Data Entry'!R$3,FALSE)=0,"",(VLOOKUP(U66,'Data Entry'!$B$5:$S$127,'Data Entry'!R$3,FALSE))))</f>
        <v/>
      </c>
      <c r="N66" s="8" t="str">
        <f>IF(U66="","",IF(VLOOKUP(U66,'Data Entry'!$B$5:$U$127,'Data Entry'!T$3,FALSE)=0,"",(VLOOKUP(U66,'Data Entry'!$B$5:$U$127,'Data Entry'!T$3,FALSE))))</f>
        <v/>
      </c>
      <c r="O66" s="8" t="str">
        <f>IF(U66="","",IF(VLOOKUP(U66,'Data Entry'!$B$5:$U$127,'Data Entry'!U$3,FALSE)=0,"",(VLOOKUP(U66,'Data Entry'!$B$5:$U$127,'Data Entry'!U$3,FALSE))))</f>
        <v/>
      </c>
      <c r="P66" s="8"/>
      <c r="Q66" s="8" t="str">
        <f>IF(U66="","",IF(VLOOKUP(U66,'Data Entry'!$B$5:$U$127,'Data Entry'!N$3,FALSE)=0,"",(VLOOKUP(U66,'Data Entry'!$B$5:$U$127,'Data Entry'!N$3,FALSE))))</f>
        <v/>
      </c>
      <c r="U66" t="str">
        <f>IF(MAX('Data Entry'!B$5:B$127)&lt;'P 8'!V66,"",V66)</f>
        <v/>
      </c>
      <c r="V66">
        <v>62</v>
      </c>
      <c r="X66" t="str">
        <f>IF(A66="","",(SUM(MAX(X$5:X65)+(1))))</f>
        <v/>
      </c>
    </row>
    <row r="67" spans="1:24" ht="15.75" customHeight="1">
      <c r="A67" s="8" t="str">
        <f t="shared" si="2"/>
        <v/>
      </c>
      <c r="B67" s="8"/>
      <c r="C67" s="8"/>
      <c r="D67" s="15" t="str">
        <f>IF(U67="","",(VLOOKUP(U67,'Data Entry'!$B$5:$E$127,'Data Entry'!C$3,FALSE)))</f>
        <v/>
      </c>
      <c r="E67" s="15" t="str">
        <f>IF(U67="","",IF(VLOOKUP(U67,'Data Entry'!$B$5:$E$127,'Data Entry'!D$3,FALSE)=0,"",(VLOOKUP(U67,'Data Entry'!$B$5:$E$127,'Data Entry'!D$3,FALSE))))</f>
        <v/>
      </c>
      <c r="F67" s="14" t="str">
        <f>IF(U67="","",IF(VLOOKUP(U67,'Data Entry'!$B$5:$H$127,'Data Entry'!F$3,FALSE)=0,"",(VLOOKUP(U67,'Data Entry'!$B$5:$H$127,'Data Entry'!F$3,FALSE))))</f>
        <v/>
      </c>
      <c r="G67" s="54" t="str">
        <f>IF(U67="","",IF(VLOOKUP(U67,'Data Entry'!$B$5:$H$127,'Data Entry'!G$3,FALSE)=0,"",(VLOOKUP(U67,'Data Entry'!$B$5:$H$127,'Data Entry'!G$3,FALSE))))</f>
        <v/>
      </c>
      <c r="H67" s="54" t="str">
        <f>IF(U67="","",IF(VLOOKUP(U67,'Data Entry'!$B$5:$P$127,'Data Entry'!L$3,FALSE)=0,"",(VLOOKUP(U67,'Data Entry'!$B$5:$P$127,'Data Entry'!L$3,FALSE))))</f>
        <v/>
      </c>
      <c r="I67" s="54" t="str">
        <f>IF(U67="","",IF(VLOOKUP(U67,'Data Entry'!$B$5:$P$127,'Data Entry'!M$3,FALSE)=0,"",(VLOOKUP(U67,'Data Entry'!$B$5:$P$127,'Data Entry'!M$3,FALSE))))</f>
        <v/>
      </c>
      <c r="J67" s="54" t="str">
        <f>IF(U67="","",IF(VLOOKUP(U67,'Data Entry'!$B$5:$P$127,'Data Entry'!P$3,FALSE)=0,"",(VLOOKUP(U67,'Data Entry'!$B$5:$P$127,'Data Entry'!P$3,FALSE))))</f>
        <v/>
      </c>
      <c r="K67" s="54" t="str">
        <f>IF(U67="","",IF(VLOOKUP(U67,'Data Entry'!$B$5:$S$127,'Data Entry'!S$3,FALSE)=0,"",(VLOOKUP(U67,'Data Entry'!$B$5:$S$127,'Data Entry'!S$3,FALSE))))</f>
        <v/>
      </c>
      <c r="L67" s="8" t="str">
        <f t="shared" si="3"/>
        <v/>
      </c>
      <c r="M67" s="8" t="str">
        <f>IF(U67="","",IF(VLOOKUP(U67,'Data Entry'!$B$5:$S$127,'Data Entry'!R$3,FALSE)=0,"",(VLOOKUP(U67,'Data Entry'!$B$5:$S$127,'Data Entry'!R$3,FALSE))))</f>
        <v/>
      </c>
      <c r="N67" s="8" t="str">
        <f>IF(U67="","",IF(VLOOKUP(U67,'Data Entry'!$B$5:$U$127,'Data Entry'!T$3,FALSE)=0,"",(VLOOKUP(U67,'Data Entry'!$B$5:$U$127,'Data Entry'!T$3,FALSE))))</f>
        <v/>
      </c>
      <c r="O67" s="8" t="str">
        <f>IF(U67="","",IF(VLOOKUP(U67,'Data Entry'!$B$5:$U$127,'Data Entry'!U$3,FALSE)=0,"",(VLOOKUP(U67,'Data Entry'!$B$5:$U$127,'Data Entry'!U$3,FALSE))))</f>
        <v/>
      </c>
      <c r="P67" s="8"/>
      <c r="Q67" s="8" t="str">
        <f>IF(U67="","",IF(VLOOKUP(U67,'Data Entry'!$B$5:$U$127,'Data Entry'!N$3,FALSE)=0,"",(VLOOKUP(U67,'Data Entry'!$B$5:$U$127,'Data Entry'!N$3,FALSE))))</f>
        <v/>
      </c>
      <c r="U67" t="str">
        <f>IF(MAX('Data Entry'!B$5:B$127)&lt;'P 8'!V67,"",V67)</f>
        <v/>
      </c>
      <c r="V67">
        <v>63</v>
      </c>
      <c r="X67" t="str">
        <f>IF(A67="","",(SUM(MAX(X$5:X66)+(1))))</f>
        <v/>
      </c>
    </row>
    <row r="68" spans="1:24" ht="15.75" customHeight="1">
      <c r="A68" s="8" t="str">
        <f t="shared" si="2"/>
        <v/>
      </c>
      <c r="B68" s="8"/>
      <c r="C68" s="8"/>
      <c r="D68" s="15" t="str">
        <f>IF(U68="","",(VLOOKUP(U68,'Data Entry'!$B$5:$E$127,'Data Entry'!C$3,FALSE)))</f>
        <v/>
      </c>
      <c r="E68" s="15" t="str">
        <f>IF(U68="","",IF(VLOOKUP(U68,'Data Entry'!$B$5:$E$127,'Data Entry'!D$3,FALSE)=0,"",(VLOOKUP(U68,'Data Entry'!$B$5:$E$127,'Data Entry'!D$3,FALSE))))</f>
        <v/>
      </c>
      <c r="F68" s="14" t="str">
        <f>IF(U68="","",IF(VLOOKUP(U68,'Data Entry'!$B$5:$H$127,'Data Entry'!F$3,FALSE)=0,"",(VLOOKUP(U68,'Data Entry'!$B$5:$H$127,'Data Entry'!F$3,FALSE))))</f>
        <v/>
      </c>
      <c r="G68" s="54" t="str">
        <f>IF(U68="","",IF(VLOOKUP(U68,'Data Entry'!$B$5:$H$127,'Data Entry'!G$3,FALSE)=0,"",(VLOOKUP(U68,'Data Entry'!$B$5:$H$127,'Data Entry'!G$3,FALSE))))</f>
        <v/>
      </c>
      <c r="H68" s="54" t="str">
        <f>IF(U68="","",IF(VLOOKUP(U68,'Data Entry'!$B$5:$P$127,'Data Entry'!L$3,FALSE)=0,"",(VLOOKUP(U68,'Data Entry'!$B$5:$P$127,'Data Entry'!L$3,FALSE))))</f>
        <v/>
      </c>
      <c r="I68" s="54" t="str">
        <f>IF(U68="","",IF(VLOOKUP(U68,'Data Entry'!$B$5:$P$127,'Data Entry'!M$3,FALSE)=0,"",(VLOOKUP(U68,'Data Entry'!$B$5:$P$127,'Data Entry'!M$3,FALSE))))</f>
        <v/>
      </c>
      <c r="J68" s="54" t="str">
        <f>IF(U68="","",IF(VLOOKUP(U68,'Data Entry'!$B$5:$P$127,'Data Entry'!P$3,FALSE)=0,"",(VLOOKUP(U68,'Data Entry'!$B$5:$P$127,'Data Entry'!P$3,FALSE))))</f>
        <v/>
      </c>
      <c r="K68" s="54" t="str">
        <f>IF(U68="","",IF(VLOOKUP(U68,'Data Entry'!$B$5:$S$127,'Data Entry'!S$3,FALSE)=0,"",(VLOOKUP(U68,'Data Entry'!$B$5:$S$127,'Data Entry'!S$3,FALSE))))</f>
        <v/>
      </c>
      <c r="L68" s="8" t="str">
        <f t="shared" si="3"/>
        <v/>
      </c>
      <c r="M68" s="8" t="str">
        <f>IF(U68="","",IF(VLOOKUP(U68,'Data Entry'!$B$5:$S$127,'Data Entry'!R$3,FALSE)=0,"",(VLOOKUP(U68,'Data Entry'!$B$5:$S$127,'Data Entry'!R$3,FALSE))))</f>
        <v/>
      </c>
      <c r="N68" s="8" t="str">
        <f>IF(U68="","",IF(VLOOKUP(U68,'Data Entry'!$B$5:$U$127,'Data Entry'!T$3,FALSE)=0,"",(VLOOKUP(U68,'Data Entry'!$B$5:$U$127,'Data Entry'!T$3,FALSE))))</f>
        <v/>
      </c>
      <c r="O68" s="8" t="str">
        <f>IF(U68="","",IF(VLOOKUP(U68,'Data Entry'!$B$5:$U$127,'Data Entry'!U$3,FALSE)=0,"",(VLOOKUP(U68,'Data Entry'!$B$5:$U$127,'Data Entry'!U$3,FALSE))))</f>
        <v/>
      </c>
      <c r="P68" s="8"/>
      <c r="Q68" s="8" t="str">
        <f>IF(U68="","",IF(VLOOKUP(U68,'Data Entry'!$B$5:$U$127,'Data Entry'!N$3,FALSE)=0,"",(VLOOKUP(U68,'Data Entry'!$B$5:$U$127,'Data Entry'!N$3,FALSE))))</f>
        <v/>
      </c>
      <c r="U68" t="str">
        <f>IF(MAX('Data Entry'!B$5:B$127)&lt;'P 8'!V68,"",V68)</f>
        <v/>
      </c>
      <c r="V68">
        <v>64</v>
      </c>
      <c r="X68" t="str">
        <f>IF(A68="","",(SUM(MAX(X$5:X67)+(1))))</f>
        <v/>
      </c>
    </row>
    <row r="69" spans="1:24" ht="15.75" customHeight="1">
      <c r="A69" s="8" t="str">
        <f t="shared" si="2"/>
        <v/>
      </c>
      <c r="B69" s="8"/>
      <c r="C69" s="8"/>
      <c r="D69" s="15" t="str">
        <f>IF(U69="","",(VLOOKUP(U69,'Data Entry'!$B$5:$E$127,'Data Entry'!C$3,FALSE)))</f>
        <v/>
      </c>
      <c r="E69" s="15" t="str">
        <f>IF(U69="","",IF(VLOOKUP(U69,'Data Entry'!$B$5:$E$127,'Data Entry'!D$3,FALSE)=0,"",(VLOOKUP(U69,'Data Entry'!$B$5:$E$127,'Data Entry'!D$3,FALSE))))</f>
        <v/>
      </c>
      <c r="F69" s="14" t="str">
        <f>IF(U69="","",IF(VLOOKUP(U69,'Data Entry'!$B$5:$H$127,'Data Entry'!F$3,FALSE)=0,"",(VLOOKUP(U69,'Data Entry'!$B$5:$H$127,'Data Entry'!F$3,FALSE))))</f>
        <v/>
      </c>
      <c r="G69" s="54" t="str">
        <f>IF(U69="","",IF(VLOOKUP(U69,'Data Entry'!$B$5:$H$127,'Data Entry'!G$3,FALSE)=0,"",(VLOOKUP(U69,'Data Entry'!$B$5:$H$127,'Data Entry'!G$3,FALSE))))</f>
        <v/>
      </c>
      <c r="H69" s="54" t="str">
        <f>IF(U69="","",IF(VLOOKUP(U69,'Data Entry'!$B$5:$P$127,'Data Entry'!L$3,FALSE)=0,"",(VLOOKUP(U69,'Data Entry'!$B$5:$P$127,'Data Entry'!L$3,FALSE))))</f>
        <v/>
      </c>
      <c r="I69" s="54" t="str">
        <f>IF(U69="","",IF(VLOOKUP(U69,'Data Entry'!$B$5:$P$127,'Data Entry'!M$3,FALSE)=0,"",(VLOOKUP(U69,'Data Entry'!$B$5:$P$127,'Data Entry'!M$3,FALSE))))</f>
        <v/>
      </c>
      <c r="J69" s="54" t="str">
        <f>IF(U69="","",IF(VLOOKUP(U69,'Data Entry'!$B$5:$P$127,'Data Entry'!P$3,FALSE)=0,"",(VLOOKUP(U69,'Data Entry'!$B$5:$P$127,'Data Entry'!P$3,FALSE))))</f>
        <v/>
      </c>
      <c r="K69" s="54" t="str">
        <f>IF(U69="","",IF(VLOOKUP(U69,'Data Entry'!$B$5:$S$127,'Data Entry'!S$3,FALSE)=0,"",(VLOOKUP(U69,'Data Entry'!$B$5:$S$127,'Data Entry'!S$3,FALSE))))</f>
        <v/>
      </c>
      <c r="L69" s="8" t="str">
        <f t="shared" si="3"/>
        <v/>
      </c>
      <c r="M69" s="8" t="str">
        <f>IF(U69="","",IF(VLOOKUP(U69,'Data Entry'!$B$5:$S$127,'Data Entry'!R$3,FALSE)=0,"",(VLOOKUP(U69,'Data Entry'!$B$5:$S$127,'Data Entry'!R$3,FALSE))))</f>
        <v/>
      </c>
      <c r="N69" s="8" t="str">
        <f>IF(U69="","",IF(VLOOKUP(U69,'Data Entry'!$B$5:$U$127,'Data Entry'!T$3,FALSE)=0,"",(VLOOKUP(U69,'Data Entry'!$B$5:$U$127,'Data Entry'!T$3,FALSE))))</f>
        <v/>
      </c>
      <c r="O69" s="8" t="str">
        <f>IF(U69="","",IF(VLOOKUP(U69,'Data Entry'!$B$5:$U$127,'Data Entry'!U$3,FALSE)=0,"",(VLOOKUP(U69,'Data Entry'!$B$5:$U$127,'Data Entry'!U$3,FALSE))))</f>
        <v/>
      </c>
      <c r="P69" s="8"/>
      <c r="Q69" s="8" t="str">
        <f>IF(U69="","",IF(VLOOKUP(U69,'Data Entry'!$B$5:$U$127,'Data Entry'!N$3,FALSE)=0,"",(VLOOKUP(U69,'Data Entry'!$B$5:$U$127,'Data Entry'!N$3,FALSE))))</f>
        <v/>
      </c>
      <c r="U69" t="str">
        <f>IF(MAX('Data Entry'!B$5:B$127)&lt;'P 8'!V69,"",V69)</f>
        <v/>
      </c>
      <c r="V69">
        <v>65</v>
      </c>
      <c r="X69" t="str">
        <f>IF(A69="","",(SUM(MAX(X$5:X68)+(1))))</f>
        <v/>
      </c>
    </row>
    <row r="70" spans="1:24" ht="15.75" customHeight="1">
      <c r="A70" s="8" t="str">
        <f t="shared" si="2"/>
        <v/>
      </c>
      <c r="B70" s="8"/>
      <c r="C70" s="8"/>
      <c r="D70" s="15" t="str">
        <f>IF(U70="","",(VLOOKUP(U70,'Data Entry'!$B$5:$E$127,'Data Entry'!C$3,FALSE)))</f>
        <v/>
      </c>
      <c r="E70" s="15" t="str">
        <f>IF(U70="","",IF(VLOOKUP(U70,'Data Entry'!$B$5:$E$127,'Data Entry'!D$3,FALSE)=0,"",(VLOOKUP(U70,'Data Entry'!$B$5:$E$127,'Data Entry'!D$3,FALSE))))</f>
        <v/>
      </c>
      <c r="F70" s="14" t="str">
        <f>IF(U70="","",IF(VLOOKUP(U70,'Data Entry'!$B$5:$H$127,'Data Entry'!F$3,FALSE)=0,"",(VLOOKUP(U70,'Data Entry'!$B$5:$H$127,'Data Entry'!F$3,FALSE))))</f>
        <v/>
      </c>
      <c r="G70" s="54" t="str">
        <f>IF(U70="","",IF(VLOOKUP(U70,'Data Entry'!$B$5:$H$127,'Data Entry'!G$3,FALSE)=0,"",(VLOOKUP(U70,'Data Entry'!$B$5:$H$127,'Data Entry'!G$3,FALSE))))</f>
        <v/>
      </c>
      <c r="H70" s="54" t="str">
        <f>IF(U70="","",IF(VLOOKUP(U70,'Data Entry'!$B$5:$P$127,'Data Entry'!L$3,FALSE)=0,"",(VLOOKUP(U70,'Data Entry'!$B$5:$P$127,'Data Entry'!L$3,FALSE))))</f>
        <v/>
      </c>
      <c r="I70" s="54" t="str">
        <f>IF(U70="","",IF(VLOOKUP(U70,'Data Entry'!$B$5:$P$127,'Data Entry'!M$3,FALSE)=0,"",(VLOOKUP(U70,'Data Entry'!$B$5:$P$127,'Data Entry'!M$3,FALSE))))</f>
        <v/>
      </c>
      <c r="J70" s="54" t="str">
        <f>IF(U70="","",IF(VLOOKUP(U70,'Data Entry'!$B$5:$P$127,'Data Entry'!P$3,FALSE)=0,"",(VLOOKUP(U70,'Data Entry'!$B$5:$P$127,'Data Entry'!P$3,FALSE))))</f>
        <v/>
      </c>
      <c r="K70" s="54" t="str">
        <f>IF(U70="","",IF(VLOOKUP(U70,'Data Entry'!$B$5:$S$127,'Data Entry'!S$3,FALSE)=0,"",(VLOOKUP(U70,'Data Entry'!$B$5:$S$127,'Data Entry'!S$3,FALSE))))</f>
        <v/>
      </c>
      <c r="L70" s="8" t="str">
        <f t="shared" si="3"/>
        <v/>
      </c>
      <c r="M70" s="8" t="str">
        <f>IF(U70="","",IF(VLOOKUP(U70,'Data Entry'!$B$5:$S$127,'Data Entry'!R$3,FALSE)=0,"",(VLOOKUP(U70,'Data Entry'!$B$5:$S$127,'Data Entry'!R$3,FALSE))))</f>
        <v/>
      </c>
      <c r="N70" s="8" t="str">
        <f>IF(U70="","",IF(VLOOKUP(U70,'Data Entry'!$B$5:$U$127,'Data Entry'!T$3,FALSE)=0,"",(VLOOKUP(U70,'Data Entry'!$B$5:$U$127,'Data Entry'!T$3,FALSE))))</f>
        <v/>
      </c>
      <c r="O70" s="8" t="str">
        <f>IF(U70="","",IF(VLOOKUP(U70,'Data Entry'!$B$5:$U$127,'Data Entry'!U$3,FALSE)=0,"",(VLOOKUP(U70,'Data Entry'!$B$5:$U$127,'Data Entry'!U$3,FALSE))))</f>
        <v/>
      </c>
      <c r="P70" s="8"/>
      <c r="Q70" s="8" t="str">
        <f>IF(U70="","",IF(VLOOKUP(U70,'Data Entry'!$B$5:$U$127,'Data Entry'!N$3,FALSE)=0,"",(VLOOKUP(U70,'Data Entry'!$B$5:$U$127,'Data Entry'!N$3,FALSE))))</f>
        <v/>
      </c>
      <c r="U70" t="str">
        <f>IF(MAX('Data Entry'!B$5:B$127)&lt;'P 8'!V70,"",V70)</f>
        <v/>
      </c>
      <c r="V70">
        <v>66</v>
      </c>
      <c r="X70" t="str">
        <f>IF(A70="","",(SUM(MAX(X$5:X69)+(1))))</f>
        <v/>
      </c>
    </row>
    <row r="71" spans="1:24" ht="15.75" customHeight="1">
      <c r="A71" s="8" t="str">
        <f t="shared" si="2"/>
        <v/>
      </c>
      <c r="B71" s="8"/>
      <c r="C71" s="8"/>
      <c r="D71" s="15" t="str">
        <f>IF(U71="","",(VLOOKUP(U71,'Data Entry'!$B$5:$E$127,'Data Entry'!C$3,FALSE)))</f>
        <v/>
      </c>
      <c r="E71" s="15" t="str">
        <f>IF(U71="","",IF(VLOOKUP(U71,'Data Entry'!$B$5:$E$127,'Data Entry'!D$3,FALSE)=0,"",(VLOOKUP(U71,'Data Entry'!$B$5:$E$127,'Data Entry'!D$3,FALSE))))</f>
        <v/>
      </c>
      <c r="F71" s="14" t="str">
        <f>IF(U71="","",IF(VLOOKUP(U71,'Data Entry'!$B$5:$H$127,'Data Entry'!F$3,FALSE)=0,"",(VLOOKUP(U71,'Data Entry'!$B$5:$H$127,'Data Entry'!F$3,FALSE))))</f>
        <v/>
      </c>
      <c r="G71" s="54" t="str">
        <f>IF(U71="","",IF(VLOOKUP(U71,'Data Entry'!$B$5:$H$127,'Data Entry'!G$3,FALSE)=0,"",(VLOOKUP(U71,'Data Entry'!$B$5:$H$127,'Data Entry'!G$3,FALSE))))</f>
        <v/>
      </c>
      <c r="H71" s="54" t="str">
        <f>IF(U71="","",IF(VLOOKUP(U71,'Data Entry'!$B$5:$P$127,'Data Entry'!L$3,FALSE)=0,"",(VLOOKUP(U71,'Data Entry'!$B$5:$P$127,'Data Entry'!L$3,FALSE))))</f>
        <v/>
      </c>
      <c r="I71" s="54" t="str">
        <f>IF(U71="","",IF(VLOOKUP(U71,'Data Entry'!$B$5:$P$127,'Data Entry'!M$3,FALSE)=0,"",(VLOOKUP(U71,'Data Entry'!$B$5:$P$127,'Data Entry'!M$3,FALSE))))</f>
        <v/>
      </c>
      <c r="J71" s="54" t="str">
        <f>IF(U71="","",IF(VLOOKUP(U71,'Data Entry'!$B$5:$P$127,'Data Entry'!P$3,FALSE)=0,"",(VLOOKUP(U71,'Data Entry'!$B$5:$P$127,'Data Entry'!P$3,FALSE))))</f>
        <v/>
      </c>
      <c r="K71" s="54" t="str">
        <f>IF(U71="","",IF(VLOOKUP(U71,'Data Entry'!$B$5:$S$127,'Data Entry'!S$3,FALSE)=0,"",(VLOOKUP(U71,'Data Entry'!$B$5:$S$127,'Data Entry'!S$3,FALSE))))</f>
        <v/>
      </c>
      <c r="L71" s="8" t="str">
        <f t="shared" si="3"/>
        <v/>
      </c>
      <c r="M71" s="8" t="str">
        <f>IF(U71="","",IF(VLOOKUP(U71,'Data Entry'!$B$5:$S$127,'Data Entry'!R$3,FALSE)=0,"",(VLOOKUP(U71,'Data Entry'!$B$5:$S$127,'Data Entry'!R$3,FALSE))))</f>
        <v/>
      </c>
      <c r="N71" s="8" t="str">
        <f>IF(U71="","",IF(VLOOKUP(U71,'Data Entry'!$B$5:$U$127,'Data Entry'!T$3,FALSE)=0,"",(VLOOKUP(U71,'Data Entry'!$B$5:$U$127,'Data Entry'!T$3,FALSE))))</f>
        <v/>
      </c>
      <c r="O71" s="8" t="str">
        <f>IF(U71="","",IF(VLOOKUP(U71,'Data Entry'!$B$5:$U$127,'Data Entry'!U$3,FALSE)=0,"",(VLOOKUP(U71,'Data Entry'!$B$5:$U$127,'Data Entry'!U$3,FALSE))))</f>
        <v/>
      </c>
      <c r="P71" s="8"/>
      <c r="Q71" s="8" t="str">
        <f>IF(U71="","",IF(VLOOKUP(U71,'Data Entry'!$B$5:$U$127,'Data Entry'!N$3,FALSE)=0,"",(VLOOKUP(U71,'Data Entry'!$B$5:$U$127,'Data Entry'!N$3,FALSE))))</f>
        <v/>
      </c>
      <c r="U71" t="str">
        <f>IF(MAX('Data Entry'!B$5:B$127)&lt;'P 8'!V71,"",V71)</f>
        <v/>
      </c>
      <c r="V71">
        <v>67</v>
      </c>
      <c r="X71" t="str">
        <f>IF(A71="","",(SUM(MAX(X$5:X70)+(1))))</f>
        <v/>
      </c>
    </row>
    <row r="72" spans="1:24" ht="15.75" customHeight="1">
      <c r="A72" s="8" t="str">
        <f t="shared" ref="A72:A111" si="4">IF(E72="","",IF(A71="",1,A71+1))</f>
        <v/>
      </c>
      <c r="B72" s="8"/>
      <c r="C72" s="8"/>
      <c r="D72" s="15" t="str">
        <f>IF(U72="","",(VLOOKUP(U72,'Data Entry'!$B$5:$E$127,'Data Entry'!C$3,FALSE)))</f>
        <v/>
      </c>
      <c r="E72" s="15" t="str">
        <f>IF(U72="","",IF(VLOOKUP(U72,'Data Entry'!$B$5:$E$127,'Data Entry'!D$3,FALSE)=0,"",(VLOOKUP(U72,'Data Entry'!$B$5:$E$127,'Data Entry'!D$3,FALSE))))</f>
        <v/>
      </c>
      <c r="F72" s="14" t="str">
        <f>IF(U72="","",IF(VLOOKUP(U72,'Data Entry'!$B$5:$H$127,'Data Entry'!F$3,FALSE)=0,"",(VLOOKUP(U72,'Data Entry'!$B$5:$H$127,'Data Entry'!F$3,FALSE))))</f>
        <v/>
      </c>
      <c r="G72" s="54" t="str">
        <f>IF(U72="","",IF(VLOOKUP(U72,'Data Entry'!$B$5:$H$127,'Data Entry'!G$3,FALSE)=0,"",(VLOOKUP(U72,'Data Entry'!$B$5:$H$127,'Data Entry'!G$3,FALSE))))</f>
        <v/>
      </c>
      <c r="H72" s="54" t="str">
        <f>IF(U72="","",IF(VLOOKUP(U72,'Data Entry'!$B$5:$P$127,'Data Entry'!L$3,FALSE)=0,"",(VLOOKUP(U72,'Data Entry'!$B$5:$P$127,'Data Entry'!L$3,FALSE))))</f>
        <v/>
      </c>
      <c r="I72" s="54" t="str">
        <f>IF(U72="","",IF(VLOOKUP(U72,'Data Entry'!$B$5:$P$127,'Data Entry'!M$3,FALSE)=0,"",(VLOOKUP(U72,'Data Entry'!$B$5:$P$127,'Data Entry'!M$3,FALSE))))</f>
        <v/>
      </c>
      <c r="J72" s="54" t="str">
        <f>IF(U72="","",IF(VLOOKUP(U72,'Data Entry'!$B$5:$P$127,'Data Entry'!P$3,FALSE)=0,"",(VLOOKUP(U72,'Data Entry'!$B$5:$P$127,'Data Entry'!P$3,FALSE))))</f>
        <v/>
      </c>
      <c r="K72" s="54" t="str">
        <f>IF(U72="","",IF(VLOOKUP(U72,'Data Entry'!$B$5:$S$127,'Data Entry'!S$3,FALSE)=0,"",(VLOOKUP(U72,'Data Entry'!$B$5:$S$127,'Data Entry'!S$3,FALSE))))</f>
        <v/>
      </c>
      <c r="L72" s="8" t="str">
        <f t="shared" si="3"/>
        <v/>
      </c>
      <c r="M72" s="8" t="str">
        <f>IF(U72="","",IF(VLOOKUP(U72,'Data Entry'!$B$5:$S$127,'Data Entry'!R$3,FALSE)=0,"",(VLOOKUP(U72,'Data Entry'!$B$5:$S$127,'Data Entry'!R$3,FALSE))))</f>
        <v/>
      </c>
      <c r="N72" s="8" t="str">
        <f>IF(U72="","",IF(VLOOKUP(U72,'Data Entry'!$B$5:$U$127,'Data Entry'!T$3,FALSE)=0,"",(VLOOKUP(U72,'Data Entry'!$B$5:$U$127,'Data Entry'!T$3,FALSE))))</f>
        <v/>
      </c>
      <c r="O72" s="8" t="str">
        <f>IF(U72="","",IF(VLOOKUP(U72,'Data Entry'!$B$5:$U$127,'Data Entry'!U$3,FALSE)=0,"",(VLOOKUP(U72,'Data Entry'!$B$5:$U$127,'Data Entry'!U$3,FALSE))))</f>
        <v/>
      </c>
      <c r="P72" s="8"/>
      <c r="Q72" s="8" t="str">
        <f>IF(U72="","",IF(VLOOKUP(U72,'Data Entry'!$B$5:$U$127,'Data Entry'!N$3,FALSE)=0,"",(VLOOKUP(U72,'Data Entry'!$B$5:$U$127,'Data Entry'!N$3,FALSE))))</f>
        <v/>
      </c>
      <c r="U72" t="str">
        <f>IF(MAX('Data Entry'!B$5:B$127)&lt;'P 8'!V72,"",V72)</f>
        <v/>
      </c>
      <c r="V72">
        <v>68</v>
      </c>
      <c r="X72" t="str">
        <f>IF(A72="","",(SUM(MAX(X$5:X71)+(1))))</f>
        <v/>
      </c>
    </row>
    <row r="73" spans="1:24" ht="15.75" customHeight="1">
      <c r="A73" s="8" t="str">
        <f t="shared" si="4"/>
        <v/>
      </c>
      <c r="B73" s="8"/>
      <c r="C73" s="8"/>
      <c r="D73" s="15" t="str">
        <f>IF(U73="","",(VLOOKUP(U73,'Data Entry'!$B$5:$E$127,'Data Entry'!C$3,FALSE)))</f>
        <v/>
      </c>
      <c r="E73" s="15" t="str">
        <f>IF(U73="","",IF(VLOOKUP(U73,'Data Entry'!$B$5:$E$127,'Data Entry'!D$3,FALSE)=0,"",(VLOOKUP(U73,'Data Entry'!$B$5:$E$127,'Data Entry'!D$3,FALSE))))</f>
        <v/>
      </c>
      <c r="F73" s="14" t="str">
        <f>IF(U73="","",IF(VLOOKUP(U73,'Data Entry'!$B$5:$H$127,'Data Entry'!F$3,FALSE)=0,"",(VLOOKUP(U73,'Data Entry'!$B$5:$H$127,'Data Entry'!F$3,FALSE))))</f>
        <v/>
      </c>
      <c r="G73" s="54" t="str">
        <f>IF(U73="","",IF(VLOOKUP(U73,'Data Entry'!$B$5:$H$127,'Data Entry'!G$3,FALSE)=0,"",(VLOOKUP(U73,'Data Entry'!$B$5:$H$127,'Data Entry'!G$3,FALSE))))</f>
        <v/>
      </c>
      <c r="H73" s="54" t="str">
        <f>IF(U73="","",IF(VLOOKUP(U73,'Data Entry'!$B$5:$P$127,'Data Entry'!L$3,FALSE)=0,"",(VLOOKUP(U73,'Data Entry'!$B$5:$P$127,'Data Entry'!L$3,FALSE))))</f>
        <v/>
      </c>
      <c r="I73" s="54" t="str">
        <f>IF(U73="","",IF(VLOOKUP(U73,'Data Entry'!$B$5:$P$127,'Data Entry'!M$3,FALSE)=0,"",(VLOOKUP(U73,'Data Entry'!$B$5:$P$127,'Data Entry'!M$3,FALSE))))</f>
        <v/>
      </c>
      <c r="J73" s="54" t="str">
        <f>IF(U73="","",IF(VLOOKUP(U73,'Data Entry'!$B$5:$P$127,'Data Entry'!P$3,FALSE)=0,"",(VLOOKUP(U73,'Data Entry'!$B$5:$P$127,'Data Entry'!P$3,FALSE))))</f>
        <v/>
      </c>
      <c r="K73" s="54" t="str">
        <f>IF(U73="","",IF(VLOOKUP(U73,'Data Entry'!$B$5:$S$127,'Data Entry'!S$3,FALSE)=0,"",(VLOOKUP(U73,'Data Entry'!$B$5:$S$127,'Data Entry'!S$3,FALSE))))</f>
        <v/>
      </c>
      <c r="L73" s="8" t="str">
        <f t="shared" si="3"/>
        <v/>
      </c>
      <c r="M73" s="8" t="str">
        <f>IF(U73="","",IF(VLOOKUP(U73,'Data Entry'!$B$5:$S$127,'Data Entry'!R$3,FALSE)=0,"",(VLOOKUP(U73,'Data Entry'!$B$5:$S$127,'Data Entry'!R$3,FALSE))))</f>
        <v/>
      </c>
      <c r="N73" s="8" t="str">
        <f>IF(U73="","",IF(VLOOKUP(U73,'Data Entry'!$B$5:$U$127,'Data Entry'!T$3,FALSE)=0,"",(VLOOKUP(U73,'Data Entry'!$B$5:$U$127,'Data Entry'!T$3,FALSE))))</f>
        <v/>
      </c>
      <c r="O73" s="8" t="str">
        <f>IF(U73="","",IF(VLOOKUP(U73,'Data Entry'!$B$5:$U$127,'Data Entry'!U$3,FALSE)=0,"",(VLOOKUP(U73,'Data Entry'!$B$5:$U$127,'Data Entry'!U$3,FALSE))))</f>
        <v/>
      </c>
      <c r="P73" s="8"/>
      <c r="Q73" s="8" t="str">
        <f>IF(U73="","",IF(VLOOKUP(U73,'Data Entry'!$B$5:$U$127,'Data Entry'!N$3,FALSE)=0,"",(VLOOKUP(U73,'Data Entry'!$B$5:$U$127,'Data Entry'!N$3,FALSE))))</f>
        <v/>
      </c>
      <c r="U73" t="str">
        <f>IF(MAX('Data Entry'!B$5:B$127)&lt;'P 8'!V73,"",V73)</f>
        <v/>
      </c>
      <c r="V73">
        <v>69</v>
      </c>
      <c r="X73" t="str">
        <f>IF(A73="","",(SUM(MAX(X$5:X72)+(1))))</f>
        <v/>
      </c>
    </row>
    <row r="74" spans="1:24" ht="15.75" customHeight="1">
      <c r="A74" s="8" t="str">
        <f t="shared" si="4"/>
        <v/>
      </c>
      <c r="B74" s="8"/>
      <c r="C74" s="8"/>
      <c r="D74" s="15" t="str">
        <f>IF(U74="","",(VLOOKUP(U74,'Data Entry'!$B$5:$E$127,'Data Entry'!C$3,FALSE)))</f>
        <v/>
      </c>
      <c r="E74" s="15" t="str">
        <f>IF(U74="","",IF(VLOOKUP(U74,'Data Entry'!$B$5:$E$127,'Data Entry'!D$3,FALSE)=0,"",(VLOOKUP(U74,'Data Entry'!$B$5:$E$127,'Data Entry'!D$3,FALSE))))</f>
        <v/>
      </c>
      <c r="F74" s="14" t="str">
        <f>IF(U74="","",IF(VLOOKUP(U74,'Data Entry'!$B$5:$H$127,'Data Entry'!F$3,FALSE)=0,"",(VLOOKUP(U74,'Data Entry'!$B$5:$H$127,'Data Entry'!F$3,FALSE))))</f>
        <v/>
      </c>
      <c r="G74" s="54" t="str">
        <f>IF(U74="","",IF(VLOOKUP(U74,'Data Entry'!$B$5:$H$127,'Data Entry'!G$3,FALSE)=0,"",(VLOOKUP(U74,'Data Entry'!$B$5:$H$127,'Data Entry'!G$3,FALSE))))</f>
        <v/>
      </c>
      <c r="H74" s="54" t="str">
        <f>IF(U74="","",IF(VLOOKUP(U74,'Data Entry'!$B$5:$P$127,'Data Entry'!L$3,FALSE)=0,"",(VLOOKUP(U74,'Data Entry'!$B$5:$P$127,'Data Entry'!L$3,FALSE))))</f>
        <v/>
      </c>
      <c r="I74" s="54" t="str">
        <f>IF(U74="","",IF(VLOOKUP(U74,'Data Entry'!$B$5:$P$127,'Data Entry'!M$3,FALSE)=0,"",(VLOOKUP(U74,'Data Entry'!$B$5:$P$127,'Data Entry'!M$3,FALSE))))</f>
        <v/>
      </c>
      <c r="J74" s="54" t="str">
        <f>IF(U74="","",IF(VLOOKUP(U74,'Data Entry'!$B$5:$P$127,'Data Entry'!P$3,FALSE)=0,"",(VLOOKUP(U74,'Data Entry'!$B$5:$P$127,'Data Entry'!P$3,FALSE))))</f>
        <v/>
      </c>
      <c r="K74" s="54" t="str">
        <f>IF(U74="","",IF(VLOOKUP(U74,'Data Entry'!$B$5:$S$127,'Data Entry'!S$3,FALSE)=0,"",(VLOOKUP(U74,'Data Entry'!$B$5:$S$127,'Data Entry'!S$3,FALSE))))</f>
        <v/>
      </c>
      <c r="L74" s="8" t="str">
        <f t="shared" si="3"/>
        <v/>
      </c>
      <c r="M74" s="8" t="str">
        <f>IF(U74="","",IF(VLOOKUP(U74,'Data Entry'!$B$5:$S$127,'Data Entry'!R$3,FALSE)=0,"",(VLOOKUP(U74,'Data Entry'!$B$5:$S$127,'Data Entry'!R$3,FALSE))))</f>
        <v/>
      </c>
      <c r="N74" s="8" t="str">
        <f>IF(U74="","",IF(VLOOKUP(U74,'Data Entry'!$B$5:$U$127,'Data Entry'!T$3,FALSE)=0,"",(VLOOKUP(U74,'Data Entry'!$B$5:$U$127,'Data Entry'!T$3,FALSE))))</f>
        <v/>
      </c>
      <c r="O74" s="8" t="str">
        <f>IF(U74="","",IF(VLOOKUP(U74,'Data Entry'!$B$5:$U$127,'Data Entry'!U$3,FALSE)=0,"",(VLOOKUP(U74,'Data Entry'!$B$5:$U$127,'Data Entry'!U$3,FALSE))))</f>
        <v/>
      </c>
      <c r="P74" s="8"/>
      <c r="Q74" s="8" t="str">
        <f>IF(U74="","",IF(VLOOKUP(U74,'Data Entry'!$B$5:$U$127,'Data Entry'!N$3,FALSE)=0,"",(VLOOKUP(U74,'Data Entry'!$B$5:$U$127,'Data Entry'!N$3,FALSE))))</f>
        <v/>
      </c>
      <c r="U74" t="str">
        <f>IF(MAX('Data Entry'!B$5:B$127)&lt;'P 8'!V74,"",V74)</f>
        <v/>
      </c>
      <c r="V74">
        <v>70</v>
      </c>
      <c r="X74" t="str">
        <f>IF(A74="","",(SUM(MAX(X$5:X73)+(1))))</f>
        <v/>
      </c>
    </row>
    <row r="75" spans="1:24" ht="15.75" customHeight="1">
      <c r="A75" s="8" t="str">
        <f t="shared" si="4"/>
        <v/>
      </c>
      <c r="B75" s="8"/>
      <c r="C75" s="8"/>
      <c r="D75" s="15" t="str">
        <f>IF(U75="","",(VLOOKUP(U75,'Data Entry'!$B$5:$E$127,'Data Entry'!C$3,FALSE)))</f>
        <v/>
      </c>
      <c r="E75" s="15" t="str">
        <f>IF(U75="","",IF(VLOOKUP(U75,'Data Entry'!$B$5:$E$127,'Data Entry'!D$3,FALSE)=0,"",(VLOOKUP(U75,'Data Entry'!$B$5:$E$127,'Data Entry'!D$3,FALSE))))</f>
        <v/>
      </c>
      <c r="F75" s="14" t="str">
        <f>IF(U75="","",IF(VLOOKUP(U75,'Data Entry'!$B$5:$H$127,'Data Entry'!F$3,FALSE)=0,"",(VLOOKUP(U75,'Data Entry'!$B$5:$H$127,'Data Entry'!F$3,FALSE))))</f>
        <v/>
      </c>
      <c r="G75" s="54" t="str">
        <f>IF(U75="","",IF(VLOOKUP(U75,'Data Entry'!$B$5:$H$127,'Data Entry'!G$3,FALSE)=0,"",(VLOOKUP(U75,'Data Entry'!$B$5:$H$127,'Data Entry'!G$3,FALSE))))</f>
        <v/>
      </c>
      <c r="H75" s="54" t="str">
        <f>IF(U75="","",IF(VLOOKUP(U75,'Data Entry'!$B$5:$P$127,'Data Entry'!L$3,FALSE)=0,"",(VLOOKUP(U75,'Data Entry'!$B$5:$P$127,'Data Entry'!L$3,FALSE))))</f>
        <v/>
      </c>
      <c r="I75" s="54" t="str">
        <f>IF(U75="","",IF(VLOOKUP(U75,'Data Entry'!$B$5:$P$127,'Data Entry'!M$3,FALSE)=0,"",(VLOOKUP(U75,'Data Entry'!$B$5:$P$127,'Data Entry'!M$3,FALSE))))</f>
        <v/>
      </c>
      <c r="J75" s="54" t="str">
        <f>IF(U75="","",IF(VLOOKUP(U75,'Data Entry'!$B$5:$P$127,'Data Entry'!P$3,FALSE)=0,"",(VLOOKUP(U75,'Data Entry'!$B$5:$P$127,'Data Entry'!P$3,FALSE))))</f>
        <v/>
      </c>
      <c r="K75" s="54" t="str">
        <f>IF(U75="","",IF(VLOOKUP(U75,'Data Entry'!$B$5:$S$127,'Data Entry'!S$3,FALSE)=0,"",(VLOOKUP(U75,'Data Entry'!$B$5:$S$127,'Data Entry'!S$3,FALSE))))</f>
        <v/>
      </c>
      <c r="L75" s="8" t="str">
        <f t="shared" si="3"/>
        <v/>
      </c>
      <c r="M75" s="8" t="str">
        <f>IF(U75="","",IF(VLOOKUP(U75,'Data Entry'!$B$5:$S$127,'Data Entry'!R$3,FALSE)=0,"",(VLOOKUP(U75,'Data Entry'!$B$5:$S$127,'Data Entry'!R$3,FALSE))))</f>
        <v/>
      </c>
      <c r="N75" s="8" t="str">
        <f>IF(U75="","",IF(VLOOKUP(U75,'Data Entry'!$B$5:$U$127,'Data Entry'!T$3,FALSE)=0,"",(VLOOKUP(U75,'Data Entry'!$B$5:$U$127,'Data Entry'!T$3,FALSE))))</f>
        <v/>
      </c>
      <c r="O75" s="8" t="str">
        <f>IF(U75="","",IF(VLOOKUP(U75,'Data Entry'!$B$5:$U$127,'Data Entry'!U$3,FALSE)=0,"",(VLOOKUP(U75,'Data Entry'!$B$5:$U$127,'Data Entry'!U$3,FALSE))))</f>
        <v/>
      </c>
      <c r="P75" s="8"/>
      <c r="Q75" s="8" t="str">
        <f>IF(U75="","",IF(VLOOKUP(U75,'Data Entry'!$B$5:$U$127,'Data Entry'!N$3,FALSE)=0,"",(VLOOKUP(U75,'Data Entry'!$B$5:$U$127,'Data Entry'!N$3,FALSE))))</f>
        <v/>
      </c>
      <c r="U75" t="str">
        <f>IF(MAX('Data Entry'!B$5:B$127)&lt;'P 8'!V75,"",V75)</f>
        <v/>
      </c>
      <c r="V75">
        <v>71</v>
      </c>
      <c r="X75" t="str">
        <f>IF(A75="","",(SUM(MAX(X$5:X74)+(1))))</f>
        <v/>
      </c>
    </row>
    <row r="76" spans="1:24" ht="15.75" customHeight="1">
      <c r="A76" s="8" t="str">
        <f t="shared" si="4"/>
        <v/>
      </c>
      <c r="B76" s="8"/>
      <c r="C76" s="8"/>
      <c r="D76" s="15" t="str">
        <f>IF(U76="","",(VLOOKUP(U76,'Data Entry'!$B$5:$E$127,'Data Entry'!C$3,FALSE)))</f>
        <v/>
      </c>
      <c r="E76" s="15" t="str">
        <f>IF(U76="","",IF(VLOOKUP(U76,'Data Entry'!$B$5:$E$127,'Data Entry'!D$3,FALSE)=0,"",(VLOOKUP(U76,'Data Entry'!$B$5:$E$127,'Data Entry'!D$3,FALSE))))</f>
        <v/>
      </c>
      <c r="F76" s="14" t="str">
        <f>IF(U76="","",IF(VLOOKUP(U76,'Data Entry'!$B$5:$H$127,'Data Entry'!F$3,FALSE)=0,"",(VLOOKUP(U76,'Data Entry'!$B$5:$H$127,'Data Entry'!F$3,FALSE))))</f>
        <v/>
      </c>
      <c r="G76" s="54" t="str">
        <f>IF(U76="","",IF(VLOOKUP(U76,'Data Entry'!$B$5:$H$127,'Data Entry'!G$3,FALSE)=0,"",(VLOOKUP(U76,'Data Entry'!$B$5:$H$127,'Data Entry'!G$3,FALSE))))</f>
        <v/>
      </c>
      <c r="H76" s="54" t="str">
        <f>IF(U76="","",IF(VLOOKUP(U76,'Data Entry'!$B$5:$P$127,'Data Entry'!L$3,FALSE)=0,"",(VLOOKUP(U76,'Data Entry'!$B$5:$P$127,'Data Entry'!L$3,FALSE))))</f>
        <v/>
      </c>
      <c r="I76" s="54" t="str">
        <f>IF(U76="","",IF(VLOOKUP(U76,'Data Entry'!$B$5:$P$127,'Data Entry'!M$3,FALSE)=0,"",(VLOOKUP(U76,'Data Entry'!$B$5:$P$127,'Data Entry'!M$3,FALSE))))</f>
        <v/>
      </c>
      <c r="J76" s="54" t="str">
        <f>IF(U76="","",IF(VLOOKUP(U76,'Data Entry'!$B$5:$P$127,'Data Entry'!P$3,FALSE)=0,"",(VLOOKUP(U76,'Data Entry'!$B$5:$P$127,'Data Entry'!P$3,FALSE))))</f>
        <v/>
      </c>
      <c r="K76" s="54" t="str">
        <f>IF(U76="","",IF(VLOOKUP(U76,'Data Entry'!$B$5:$S$127,'Data Entry'!S$3,FALSE)=0,"",(VLOOKUP(U76,'Data Entry'!$B$5:$S$127,'Data Entry'!S$3,FALSE))))</f>
        <v/>
      </c>
      <c r="L76" s="8" t="str">
        <f t="shared" si="3"/>
        <v/>
      </c>
      <c r="M76" s="8" t="str">
        <f>IF(U76="","",IF(VLOOKUP(U76,'Data Entry'!$B$5:$S$127,'Data Entry'!R$3,FALSE)=0,"",(VLOOKUP(U76,'Data Entry'!$B$5:$S$127,'Data Entry'!R$3,FALSE))))</f>
        <v/>
      </c>
      <c r="N76" s="8" t="str">
        <f>IF(U76="","",IF(VLOOKUP(U76,'Data Entry'!$B$5:$U$127,'Data Entry'!T$3,FALSE)=0,"",(VLOOKUP(U76,'Data Entry'!$B$5:$U$127,'Data Entry'!T$3,FALSE))))</f>
        <v/>
      </c>
      <c r="O76" s="8" t="str">
        <f>IF(U76="","",IF(VLOOKUP(U76,'Data Entry'!$B$5:$U$127,'Data Entry'!U$3,FALSE)=0,"",(VLOOKUP(U76,'Data Entry'!$B$5:$U$127,'Data Entry'!U$3,FALSE))))</f>
        <v/>
      </c>
      <c r="P76" s="8"/>
      <c r="Q76" s="8" t="str">
        <f>IF(U76="","",IF(VLOOKUP(U76,'Data Entry'!$B$5:$U$127,'Data Entry'!N$3,FALSE)=0,"",(VLOOKUP(U76,'Data Entry'!$B$5:$U$127,'Data Entry'!N$3,FALSE))))</f>
        <v/>
      </c>
      <c r="U76" t="str">
        <f>IF(MAX('Data Entry'!B$5:B$127)&lt;'P 8'!V76,"",V76)</f>
        <v/>
      </c>
      <c r="V76">
        <v>72</v>
      </c>
      <c r="X76" t="str">
        <f>IF(A76="","",(SUM(MAX(X$5:X75)+(1))))</f>
        <v/>
      </c>
    </row>
    <row r="77" spans="1:24" ht="15.75" customHeight="1">
      <c r="A77" s="8" t="str">
        <f t="shared" si="4"/>
        <v/>
      </c>
      <c r="B77" s="8"/>
      <c r="C77" s="8"/>
      <c r="D77" s="15" t="str">
        <f>IF(U77="","",(VLOOKUP(U77,'Data Entry'!$B$5:$E$127,'Data Entry'!C$3,FALSE)))</f>
        <v/>
      </c>
      <c r="E77" s="15" t="str">
        <f>IF(U77="","",IF(VLOOKUP(U77,'Data Entry'!$B$5:$E$127,'Data Entry'!D$3,FALSE)=0,"",(VLOOKUP(U77,'Data Entry'!$B$5:$E$127,'Data Entry'!D$3,FALSE))))</f>
        <v/>
      </c>
      <c r="F77" s="14" t="str">
        <f>IF(U77="","",IF(VLOOKUP(U77,'Data Entry'!$B$5:$H$127,'Data Entry'!F$3,FALSE)=0,"",(VLOOKUP(U77,'Data Entry'!$B$5:$H$127,'Data Entry'!F$3,FALSE))))</f>
        <v/>
      </c>
      <c r="G77" s="54" t="str">
        <f>IF(U77="","",IF(VLOOKUP(U77,'Data Entry'!$B$5:$H$127,'Data Entry'!G$3,FALSE)=0,"",(VLOOKUP(U77,'Data Entry'!$B$5:$H$127,'Data Entry'!G$3,FALSE))))</f>
        <v/>
      </c>
      <c r="H77" s="54" t="str">
        <f>IF(U77="","",IF(VLOOKUP(U77,'Data Entry'!$B$5:$P$127,'Data Entry'!L$3,FALSE)=0,"",(VLOOKUP(U77,'Data Entry'!$B$5:$P$127,'Data Entry'!L$3,FALSE))))</f>
        <v/>
      </c>
      <c r="I77" s="54" t="str">
        <f>IF(U77="","",IF(VLOOKUP(U77,'Data Entry'!$B$5:$P$127,'Data Entry'!M$3,FALSE)=0,"",(VLOOKUP(U77,'Data Entry'!$B$5:$P$127,'Data Entry'!M$3,FALSE))))</f>
        <v/>
      </c>
      <c r="J77" s="54" t="str">
        <f>IF(U77="","",IF(VLOOKUP(U77,'Data Entry'!$B$5:$P$127,'Data Entry'!P$3,FALSE)=0,"",(VLOOKUP(U77,'Data Entry'!$B$5:$P$127,'Data Entry'!P$3,FALSE))))</f>
        <v/>
      </c>
      <c r="K77" s="54" t="str">
        <f>IF(U77="","",IF(VLOOKUP(U77,'Data Entry'!$B$5:$S$127,'Data Entry'!S$3,FALSE)=0,"",(VLOOKUP(U77,'Data Entry'!$B$5:$S$127,'Data Entry'!S$3,FALSE))))</f>
        <v/>
      </c>
      <c r="L77" s="8" t="str">
        <f t="shared" si="3"/>
        <v/>
      </c>
      <c r="M77" s="8" t="str">
        <f>IF(U77="","",IF(VLOOKUP(U77,'Data Entry'!$B$5:$S$127,'Data Entry'!R$3,FALSE)=0,"",(VLOOKUP(U77,'Data Entry'!$B$5:$S$127,'Data Entry'!R$3,FALSE))))</f>
        <v/>
      </c>
      <c r="N77" s="8" t="str">
        <f>IF(U77="","",IF(VLOOKUP(U77,'Data Entry'!$B$5:$U$127,'Data Entry'!T$3,FALSE)=0,"",(VLOOKUP(U77,'Data Entry'!$B$5:$U$127,'Data Entry'!T$3,FALSE))))</f>
        <v/>
      </c>
      <c r="O77" s="8" t="str">
        <f>IF(U77="","",IF(VLOOKUP(U77,'Data Entry'!$B$5:$U$127,'Data Entry'!U$3,FALSE)=0,"",(VLOOKUP(U77,'Data Entry'!$B$5:$U$127,'Data Entry'!U$3,FALSE))))</f>
        <v/>
      </c>
      <c r="P77" s="8"/>
      <c r="Q77" s="8" t="str">
        <f>IF(U77="","",IF(VLOOKUP(U77,'Data Entry'!$B$5:$U$127,'Data Entry'!N$3,FALSE)=0,"",(VLOOKUP(U77,'Data Entry'!$B$5:$U$127,'Data Entry'!N$3,FALSE))))</f>
        <v/>
      </c>
      <c r="U77" t="str">
        <f>IF(MAX('Data Entry'!B$5:B$127)&lt;'P 8'!V77,"",V77)</f>
        <v/>
      </c>
      <c r="V77">
        <v>73</v>
      </c>
      <c r="X77" t="str">
        <f>IF(A77="","",(SUM(MAX(X$5:X76)+(1))))</f>
        <v/>
      </c>
    </row>
    <row r="78" spans="1:24" ht="15.75" customHeight="1">
      <c r="A78" s="8" t="str">
        <f t="shared" si="4"/>
        <v/>
      </c>
      <c r="B78" s="8"/>
      <c r="C78" s="8"/>
      <c r="D78" s="15" t="str">
        <f>IF(U78="","",(VLOOKUP(U78,'Data Entry'!$B$5:$E$127,'Data Entry'!C$3,FALSE)))</f>
        <v/>
      </c>
      <c r="E78" s="15" t="str">
        <f>IF(U78="","",IF(VLOOKUP(U78,'Data Entry'!$B$5:$E$127,'Data Entry'!D$3,FALSE)=0,"",(VLOOKUP(U78,'Data Entry'!$B$5:$E$127,'Data Entry'!D$3,FALSE))))</f>
        <v/>
      </c>
      <c r="F78" s="14" t="str">
        <f>IF(U78="","",IF(VLOOKUP(U78,'Data Entry'!$B$5:$H$127,'Data Entry'!F$3,FALSE)=0,"",(VLOOKUP(U78,'Data Entry'!$B$5:$H$127,'Data Entry'!F$3,FALSE))))</f>
        <v/>
      </c>
      <c r="G78" s="54" t="str">
        <f>IF(U78="","",IF(VLOOKUP(U78,'Data Entry'!$B$5:$H$127,'Data Entry'!G$3,FALSE)=0,"",(VLOOKUP(U78,'Data Entry'!$B$5:$H$127,'Data Entry'!G$3,FALSE))))</f>
        <v/>
      </c>
      <c r="H78" s="54" t="str">
        <f>IF(U78="","",IF(VLOOKUP(U78,'Data Entry'!$B$5:$P$127,'Data Entry'!L$3,FALSE)=0,"",(VLOOKUP(U78,'Data Entry'!$B$5:$P$127,'Data Entry'!L$3,FALSE))))</f>
        <v/>
      </c>
      <c r="I78" s="54" t="str">
        <f>IF(U78="","",IF(VLOOKUP(U78,'Data Entry'!$B$5:$P$127,'Data Entry'!M$3,FALSE)=0,"",(VLOOKUP(U78,'Data Entry'!$B$5:$P$127,'Data Entry'!M$3,FALSE))))</f>
        <v/>
      </c>
      <c r="J78" s="54" t="str">
        <f>IF(U78="","",IF(VLOOKUP(U78,'Data Entry'!$B$5:$P$127,'Data Entry'!P$3,FALSE)=0,"",(VLOOKUP(U78,'Data Entry'!$B$5:$P$127,'Data Entry'!P$3,FALSE))))</f>
        <v/>
      </c>
      <c r="K78" s="54" t="str">
        <f>IF(U78="","",IF(VLOOKUP(U78,'Data Entry'!$B$5:$S$127,'Data Entry'!S$3,FALSE)=0,"",(VLOOKUP(U78,'Data Entry'!$B$5:$S$127,'Data Entry'!S$3,FALSE))))</f>
        <v/>
      </c>
      <c r="L78" s="8" t="str">
        <f t="shared" si="3"/>
        <v/>
      </c>
      <c r="M78" s="8" t="str">
        <f>IF(U78="","",IF(VLOOKUP(U78,'Data Entry'!$B$5:$S$127,'Data Entry'!R$3,FALSE)=0,"",(VLOOKUP(U78,'Data Entry'!$B$5:$S$127,'Data Entry'!R$3,FALSE))))</f>
        <v/>
      </c>
      <c r="N78" s="8" t="str">
        <f>IF(U78="","",IF(VLOOKUP(U78,'Data Entry'!$B$5:$U$127,'Data Entry'!T$3,FALSE)=0,"",(VLOOKUP(U78,'Data Entry'!$B$5:$U$127,'Data Entry'!T$3,FALSE))))</f>
        <v/>
      </c>
      <c r="O78" s="8" t="str">
        <f>IF(U78="","",IF(VLOOKUP(U78,'Data Entry'!$B$5:$U$127,'Data Entry'!U$3,FALSE)=0,"",(VLOOKUP(U78,'Data Entry'!$B$5:$U$127,'Data Entry'!U$3,FALSE))))</f>
        <v/>
      </c>
      <c r="P78" s="8"/>
      <c r="Q78" s="8" t="str">
        <f>IF(U78="","",IF(VLOOKUP(U78,'Data Entry'!$B$5:$U$127,'Data Entry'!N$3,FALSE)=0,"",(VLOOKUP(U78,'Data Entry'!$B$5:$U$127,'Data Entry'!N$3,FALSE))))</f>
        <v/>
      </c>
      <c r="U78" t="str">
        <f>IF(MAX('Data Entry'!B$5:B$127)&lt;'P 8'!V78,"",V78)</f>
        <v/>
      </c>
      <c r="V78">
        <v>74</v>
      </c>
      <c r="X78" t="str">
        <f>IF(A78="","",(SUM(MAX(X$5:X77)+(1))))</f>
        <v/>
      </c>
    </row>
    <row r="79" spans="1:24" ht="15.75" customHeight="1">
      <c r="A79" s="8" t="str">
        <f t="shared" si="4"/>
        <v/>
      </c>
      <c r="B79" s="8"/>
      <c r="C79" s="8"/>
      <c r="D79" s="15" t="str">
        <f>IF(U79="","",(VLOOKUP(U79,'Data Entry'!$B$5:$E$127,'Data Entry'!C$3,FALSE)))</f>
        <v/>
      </c>
      <c r="E79" s="15" t="str">
        <f>IF(U79="","",IF(VLOOKUP(U79,'Data Entry'!$B$5:$E$127,'Data Entry'!D$3,FALSE)=0,"",(VLOOKUP(U79,'Data Entry'!$B$5:$E$127,'Data Entry'!D$3,FALSE))))</f>
        <v/>
      </c>
      <c r="F79" s="14" t="str">
        <f>IF(U79="","",IF(VLOOKUP(U79,'Data Entry'!$B$5:$H$127,'Data Entry'!F$3,FALSE)=0,"",(VLOOKUP(U79,'Data Entry'!$B$5:$H$127,'Data Entry'!F$3,FALSE))))</f>
        <v/>
      </c>
      <c r="G79" s="54" t="str">
        <f>IF(U79="","",IF(VLOOKUP(U79,'Data Entry'!$B$5:$H$127,'Data Entry'!G$3,FALSE)=0,"",(VLOOKUP(U79,'Data Entry'!$B$5:$H$127,'Data Entry'!G$3,FALSE))))</f>
        <v/>
      </c>
      <c r="H79" s="54" t="str">
        <f>IF(U79="","",IF(VLOOKUP(U79,'Data Entry'!$B$5:$P$127,'Data Entry'!L$3,FALSE)=0,"",(VLOOKUP(U79,'Data Entry'!$B$5:$P$127,'Data Entry'!L$3,FALSE))))</f>
        <v/>
      </c>
      <c r="I79" s="54" t="str">
        <f>IF(U79="","",IF(VLOOKUP(U79,'Data Entry'!$B$5:$P$127,'Data Entry'!M$3,FALSE)=0,"",(VLOOKUP(U79,'Data Entry'!$B$5:$P$127,'Data Entry'!M$3,FALSE))))</f>
        <v/>
      </c>
      <c r="J79" s="54" t="str">
        <f>IF(U79="","",IF(VLOOKUP(U79,'Data Entry'!$B$5:$P$127,'Data Entry'!P$3,FALSE)=0,"",(VLOOKUP(U79,'Data Entry'!$B$5:$P$127,'Data Entry'!P$3,FALSE))))</f>
        <v/>
      </c>
      <c r="K79" s="54" t="str">
        <f>IF(U79="","",IF(VLOOKUP(U79,'Data Entry'!$B$5:$S$127,'Data Entry'!S$3,FALSE)=0,"",(VLOOKUP(U79,'Data Entry'!$B$5:$S$127,'Data Entry'!S$3,FALSE))))</f>
        <v/>
      </c>
      <c r="L79" s="8" t="str">
        <f t="shared" si="3"/>
        <v/>
      </c>
      <c r="M79" s="8" t="str">
        <f>IF(U79="","",IF(VLOOKUP(U79,'Data Entry'!$B$5:$S$127,'Data Entry'!R$3,FALSE)=0,"",(VLOOKUP(U79,'Data Entry'!$B$5:$S$127,'Data Entry'!R$3,FALSE))))</f>
        <v/>
      </c>
      <c r="N79" s="8" t="str">
        <f>IF(U79="","",IF(VLOOKUP(U79,'Data Entry'!$B$5:$U$127,'Data Entry'!T$3,FALSE)=0,"",(VLOOKUP(U79,'Data Entry'!$B$5:$U$127,'Data Entry'!T$3,FALSE))))</f>
        <v/>
      </c>
      <c r="O79" s="8" t="str">
        <f>IF(U79="","",IF(VLOOKUP(U79,'Data Entry'!$B$5:$U$127,'Data Entry'!U$3,FALSE)=0,"",(VLOOKUP(U79,'Data Entry'!$B$5:$U$127,'Data Entry'!U$3,FALSE))))</f>
        <v/>
      </c>
      <c r="P79" s="8"/>
      <c r="Q79" s="8" t="str">
        <f>IF(U79="","",IF(VLOOKUP(U79,'Data Entry'!$B$5:$U$127,'Data Entry'!N$3,FALSE)=0,"",(VLOOKUP(U79,'Data Entry'!$B$5:$U$127,'Data Entry'!N$3,FALSE))))</f>
        <v/>
      </c>
      <c r="U79" t="str">
        <f>IF(MAX('Data Entry'!B$5:B$127)&lt;'P 8'!V79,"",V79)</f>
        <v/>
      </c>
      <c r="V79">
        <v>75</v>
      </c>
      <c r="X79" t="str">
        <f>IF(A79="","",(SUM(MAX(X$5:X78)+(1))))</f>
        <v/>
      </c>
    </row>
    <row r="80" spans="1:24" ht="15.75" customHeight="1">
      <c r="A80" s="8" t="str">
        <f t="shared" si="4"/>
        <v/>
      </c>
      <c r="B80" s="8"/>
      <c r="C80" s="8"/>
      <c r="D80" s="15" t="str">
        <f>IF(U80="","",(VLOOKUP(U80,'Data Entry'!$B$5:$E$127,'Data Entry'!C$3,FALSE)))</f>
        <v/>
      </c>
      <c r="E80" s="15" t="str">
        <f>IF(U80="","",IF(VLOOKUP(U80,'Data Entry'!$B$5:$E$127,'Data Entry'!D$3,FALSE)=0,"",(VLOOKUP(U80,'Data Entry'!$B$5:$E$127,'Data Entry'!D$3,FALSE))))</f>
        <v/>
      </c>
      <c r="F80" s="14" t="str">
        <f>IF(U80="","",IF(VLOOKUP(U80,'Data Entry'!$B$5:$H$127,'Data Entry'!F$3,FALSE)=0,"",(VLOOKUP(U80,'Data Entry'!$B$5:$H$127,'Data Entry'!F$3,FALSE))))</f>
        <v/>
      </c>
      <c r="G80" s="54" t="str">
        <f>IF(U80="","",IF(VLOOKUP(U80,'Data Entry'!$B$5:$H$127,'Data Entry'!G$3,FALSE)=0,"",(VLOOKUP(U80,'Data Entry'!$B$5:$H$127,'Data Entry'!G$3,FALSE))))</f>
        <v/>
      </c>
      <c r="H80" s="54" t="str">
        <f>IF(U80="","",IF(VLOOKUP(U80,'Data Entry'!$B$5:$P$127,'Data Entry'!L$3,FALSE)=0,"",(VLOOKUP(U80,'Data Entry'!$B$5:$P$127,'Data Entry'!L$3,FALSE))))</f>
        <v/>
      </c>
      <c r="I80" s="54" t="str">
        <f>IF(U80="","",IF(VLOOKUP(U80,'Data Entry'!$B$5:$P$127,'Data Entry'!M$3,FALSE)=0,"",(VLOOKUP(U80,'Data Entry'!$B$5:$P$127,'Data Entry'!M$3,FALSE))))</f>
        <v/>
      </c>
      <c r="J80" s="54" t="str">
        <f>IF(U80="","",IF(VLOOKUP(U80,'Data Entry'!$B$5:$P$127,'Data Entry'!P$3,FALSE)=0,"",(VLOOKUP(U80,'Data Entry'!$B$5:$P$127,'Data Entry'!P$3,FALSE))))</f>
        <v/>
      </c>
      <c r="K80" s="54" t="str">
        <f>IF(U80="","",IF(VLOOKUP(U80,'Data Entry'!$B$5:$S$127,'Data Entry'!S$3,FALSE)=0,"",(VLOOKUP(U80,'Data Entry'!$B$5:$S$127,'Data Entry'!S$3,FALSE))))</f>
        <v/>
      </c>
      <c r="L80" s="8" t="str">
        <f t="shared" si="3"/>
        <v/>
      </c>
      <c r="M80" s="8" t="str">
        <f>IF(U80="","",IF(VLOOKUP(U80,'Data Entry'!$B$5:$S$127,'Data Entry'!R$3,FALSE)=0,"",(VLOOKUP(U80,'Data Entry'!$B$5:$S$127,'Data Entry'!R$3,FALSE))))</f>
        <v/>
      </c>
      <c r="N80" s="8" t="str">
        <f>IF(U80="","",IF(VLOOKUP(U80,'Data Entry'!$B$5:$U$127,'Data Entry'!T$3,FALSE)=0,"",(VLOOKUP(U80,'Data Entry'!$B$5:$U$127,'Data Entry'!T$3,FALSE))))</f>
        <v/>
      </c>
      <c r="O80" s="8" t="str">
        <f>IF(U80="","",IF(VLOOKUP(U80,'Data Entry'!$B$5:$U$127,'Data Entry'!U$3,FALSE)=0,"",(VLOOKUP(U80,'Data Entry'!$B$5:$U$127,'Data Entry'!U$3,FALSE))))</f>
        <v/>
      </c>
      <c r="P80" s="8"/>
      <c r="Q80" s="8" t="str">
        <f>IF(U80="","",IF(VLOOKUP(U80,'Data Entry'!$B$5:$U$127,'Data Entry'!N$3,FALSE)=0,"",(VLOOKUP(U80,'Data Entry'!$B$5:$U$127,'Data Entry'!N$3,FALSE))))</f>
        <v/>
      </c>
      <c r="U80" t="str">
        <f>IF(MAX('Data Entry'!B$5:B$127)&lt;'P 8'!V80,"",V80)</f>
        <v/>
      </c>
      <c r="V80">
        <v>76</v>
      </c>
      <c r="X80" t="str">
        <f>IF(A80="","",(SUM(MAX(X$5:X79)+(1))))</f>
        <v/>
      </c>
    </row>
    <row r="81" spans="1:24" ht="15.75" customHeight="1">
      <c r="A81" s="8" t="str">
        <f t="shared" si="4"/>
        <v/>
      </c>
      <c r="B81" s="8"/>
      <c r="C81" s="8"/>
      <c r="D81" s="15" t="str">
        <f>IF(U81="","",(VLOOKUP(U81,'Data Entry'!$B$5:$E$127,'Data Entry'!C$3,FALSE)))</f>
        <v/>
      </c>
      <c r="E81" s="15" t="str">
        <f>IF(U81="","",IF(VLOOKUP(U81,'Data Entry'!$B$5:$E$127,'Data Entry'!D$3,FALSE)=0,"",(VLOOKUP(U81,'Data Entry'!$B$5:$E$127,'Data Entry'!D$3,FALSE))))</f>
        <v/>
      </c>
      <c r="F81" s="14" t="str">
        <f>IF(U81="","",IF(VLOOKUP(U81,'Data Entry'!$B$5:$H$127,'Data Entry'!F$3,FALSE)=0,"",(VLOOKUP(U81,'Data Entry'!$B$5:$H$127,'Data Entry'!F$3,FALSE))))</f>
        <v/>
      </c>
      <c r="G81" s="54" t="str">
        <f>IF(U81="","",IF(VLOOKUP(U81,'Data Entry'!$B$5:$H$127,'Data Entry'!G$3,FALSE)=0,"",(VLOOKUP(U81,'Data Entry'!$B$5:$H$127,'Data Entry'!G$3,FALSE))))</f>
        <v/>
      </c>
      <c r="H81" s="54" t="str">
        <f>IF(U81="","",IF(VLOOKUP(U81,'Data Entry'!$B$5:$P$127,'Data Entry'!L$3,FALSE)=0,"",(VLOOKUP(U81,'Data Entry'!$B$5:$P$127,'Data Entry'!L$3,FALSE))))</f>
        <v/>
      </c>
      <c r="I81" s="54" t="str">
        <f>IF(U81="","",IF(VLOOKUP(U81,'Data Entry'!$B$5:$P$127,'Data Entry'!M$3,FALSE)=0,"",(VLOOKUP(U81,'Data Entry'!$B$5:$P$127,'Data Entry'!M$3,FALSE))))</f>
        <v/>
      </c>
      <c r="J81" s="54" t="str">
        <f>IF(U81="","",IF(VLOOKUP(U81,'Data Entry'!$B$5:$P$127,'Data Entry'!P$3,FALSE)=0,"",(VLOOKUP(U81,'Data Entry'!$B$5:$P$127,'Data Entry'!P$3,FALSE))))</f>
        <v/>
      </c>
      <c r="K81" s="54" t="str">
        <f>IF(U81="","",IF(VLOOKUP(U81,'Data Entry'!$B$5:$S$127,'Data Entry'!S$3,FALSE)=0,"",(VLOOKUP(U81,'Data Entry'!$B$5:$S$127,'Data Entry'!S$3,FALSE))))</f>
        <v/>
      </c>
      <c r="L81" s="8" t="str">
        <f t="shared" si="3"/>
        <v/>
      </c>
      <c r="M81" s="8" t="str">
        <f>IF(U81="","",IF(VLOOKUP(U81,'Data Entry'!$B$5:$S$127,'Data Entry'!R$3,FALSE)=0,"",(VLOOKUP(U81,'Data Entry'!$B$5:$S$127,'Data Entry'!R$3,FALSE))))</f>
        <v/>
      </c>
      <c r="N81" s="8" t="str">
        <f>IF(U81="","",IF(VLOOKUP(U81,'Data Entry'!$B$5:$U$127,'Data Entry'!T$3,FALSE)=0,"",(VLOOKUP(U81,'Data Entry'!$B$5:$U$127,'Data Entry'!T$3,FALSE))))</f>
        <v/>
      </c>
      <c r="O81" s="8" t="str">
        <f>IF(U81="","",IF(VLOOKUP(U81,'Data Entry'!$B$5:$U$127,'Data Entry'!U$3,FALSE)=0,"",(VLOOKUP(U81,'Data Entry'!$B$5:$U$127,'Data Entry'!U$3,FALSE))))</f>
        <v/>
      </c>
      <c r="P81" s="8"/>
      <c r="Q81" s="8" t="str">
        <f>IF(U81="","",IF(VLOOKUP(U81,'Data Entry'!$B$5:$U$127,'Data Entry'!N$3,FALSE)=0,"",(VLOOKUP(U81,'Data Entry'!$B$5:$U$127,'Data Entry'!N$3,FALSE))))</f>
        <v/>
      </c>
      <c r="U81" t="str">
        <f>IF(MAX('Data Entry'!B$5:B$127)&lt;'P 8'!V81,"",V81)</f>
        <v/>
      </c>
      <c r="V81">
        <v>77</v>
      </c>
      <c r="X81" t="str">
        <f>IF(A81="","",(SUM(MAX(X$5:X80)+(1))))</f>
        <v/>
      </c>
    </row>
    <row r="82" spans="1:24" ht="15.75" customHeight="1">
      <c r="A82" s="8" t="str">
        <f t="shared" si="4"/>
        <v/>
      </c>
      <c r="B82" s="8"/>
      <c r="C82" s="8"/>
      <c r="D82" s="15" t="str">
        <f>IF(U82="","",(VLOOKUP(U82,'Data Entry'!$B$5:$E$127,'Data Entry'!C$3,FALSE)))</f>
        <v/>
      </c>
      <c r="E82" s="15" t="str">
        <f>IF(U82="","",IF(VLOOKUP(U82,'Data Entry'!$B$5:$E$127,'Data Entry'!D$3,FALSE)=0,"",(VLOOKUP(U82,'Data Entry'!$B$5:$E$127,'Data Entry'!D$3,FALSE))))</f>
        <v/>
      </c>
      <c r="F82" s="14" t="str">
        <f>IF(U82="","",IF(VLOOKUP(U82,'Data Entry'!$B$5:$H$127,'Data Entry'!F$3,FALSE)=0,"",(VLOOKUP(U82,'Data Entry'!$B$5:$H$127,'Data Entry'!F$3,FALSE))))</f>
        <v/>
      </c>
      <c r="G82" s="54" t="str">
        <f>IF(U82="","",IF(VLOOKUP(U82,'Data Entry'!$B$5:$H$127,'Data Entry'!G$3,FALSE)=0,"",(VLOOKUP(U82,'Data Entry'!$B$5:$H$127,'Data Entry'!G$3,FALSE))))</f>
        <v/>
      </c>
      <c r="H82" s="54" t="str">
        <f>IF(U82="","",IF(VLOOKUP(U82,'Data Entry'!$B$5:$P$127,'Data Entry'!L$3,FALSE)=0,"",(VLOOKUP(U82,'Data Entry'!$B$5:$P$127,'Data Entry'!L$3,FALSE))))</f>
        <v/>
      </c>
      <c r="I82" s="54" t="str">
        <f>IF(U82="","",IF(VLOOKUP(U82,'Data Entry'!$B$5:$P$127,'Data Entry'!M$3,FALSE)=0,"",(VLOOKUP(U82,'Data Entry'!$B$5:$P$127,'Data Entry'!M$3,FALSE))))</f>
        <v/>
      </c>
      <c r="J82" s="54" t="str">
        <f>IF(U82="","",IF(VLOOKUP(U82,'Data Entry'!$B$5:$P$127,'Data Entry'!P$3,FALSE)=0,"",(VLOOKUP(U82,'Data Entry'!$B$5:$P$127,'Data Entry'!P$3,FALSE))))</f>
        <v/>
      </c>
      <c r="K82" s="54" t="str">
        <f>IF(U82="","",IF(VLOOKUP(U82,'Data Entry'!$B$5:$S$127,'Data Entry'!S$3,FALSE)=0,"",(VLOOKUP(U82,'Data Entry'!$B$5:$S$127,'Data Entry'!S$3,FALSE))))</f>
        <v/>
      </c>
      <c r="L82" s="8" t="str">
        <f t="shared" si="3"/>
        <v/>
      </c>
      <c r="M82" s="8" t="str">
        <f>IF(U82="","",IF(VLOOKUP(U82,'Data Entry'!$B$5:$S$127,'Data Entry'!R$3,FALSE)=0,"",(VLOOKUP(U82,'Data Entry'!$B$5:$S$127,'Data Entry'!R$3,FALSE))))</f>
        <v/>
      </c>
      <c r="N82" s="8" t="str">
        <f>IF(U82="","",IF(VLOOKUP(U82,'Data Entry'!$B$5:$U$127,'Data Entry'!T$3,FALSE)=0,"",(VLOOKUP(U82,'Data Entry'!$B$5:$U$127,'Data Entry'!T$3,FALSE))))</f>
        <v/>
      </c>
      <c r="O82" s="8" t="str">
        <f>IF(U82="","",IF(VLOOKUP(U82,'Data Entry'!$B$5:$U$127,'Data Entry'!U$3,FALSE)=0,"",(VLOOKUP(U82,'Data Entry'!$B$5:$U$127,'Data Entry'!U$3,FALSE))))</f>
        <v/>
      </c>
      <c r="P82" s="8"/>
      <c r="Q82" s="8" t="str">
        <f>IF(U82="","",IF(VLOOKUP(U82,'Data Entry'!$B$5:$U$127,'Data Entry'!N$3,FALSE)=0,"",(VLOOKUP(U82,'Data Entry'!$B$5:$U$127,'Data Entry'!N$3,FALSE))))</f>
        <v/>
      </c>
      <c r="U82" t="str">
        <f>IF(MAX('Data Entry'!B$5:B$127)&lt;'P 8'!V82,"",V82)</f>
        <v/>
      </c>
      <c r="V82">
        <v>78</v>
      </c>
      <c r="X82" t="str">
        <f>IF(A82="","",(SUM(MAX(X$5:X81)+(1))))</f>
        <v/>
      </c>
    </row>
    <row r="83" spans="1:24" ht="15.75" customHeight="1">
      <c r="A83" s="8" t="str">
        <f t="shared" si="4"/>
        <v/>
      </c>
      <c r="B83" s="8"/>
      <c r="C83" s="8"/>
      <c r="D83" s="15" t="str">
        <f>IF(U83="","",(VLOOKUP(U83,'Data Entry'!$B$5:$E$127,'Data Entry'!C$3,FALSE)))</f>
        <v/>
      </c>
      <c r="E83" s="15" t="str">
        <f>IF(U83="","",IF(VLOOKUP(U83,'Data Entry'!$B$5:$E$127,'Data Entry'!D$3,FALSE)=0,"",(VLOOKUP(U83,'Data Entry'!$B$5:$E$127,'Data Entry'!D$3,FALSE))))</f>
        <v/>
      </c>
      <c r="F83" s="14" t="str">
        <f>IF(U83="","",IF(VLOOKUP(U83,'Data Entry'!$B$5:$H$127,'Data Entry'!F$3,FALSE)=0,"",(VLOOKUP(U83,'Data Entry'!$B$5:$H$127,'Data Entry'!F$3,FALSE))))</f>
        <v/>
      </c>
      <c r="G83" s="54" t="str">
        <f>IF(U83="","",IF(VLOOKUP(U83,'Data Entry'!$B$5:$H$127,'Data Entry'!G$3,FALSE)=0,"",(VLOOKUP(U83,'Data Entry'!$B$5:$H$127,'Data Entry'!G$3,FALSE))))</f>
        <v/>
      </c>
      <c r="H83" s="54" t="str">
        <f>IF(U83="","",IF(VLOOKUP(U83,'Data Entry'!$B$5:$P$127,'Data Entry'!L$3,FALSE)=0,"",(VLOOKUP(U83,'Data Entry'!$B$5:$P$127,'Data Entry'!L$3,FALSE))))</f>
        <v/>
      </c>
      <c r="I83" s="54" t="str">
        <f>IF(U83="","",IF(VLOOKUP(U83,'Data Entry'!$B$5:$P$127,'Data Entry'!M$3,FALSE)=0,"",(VLOOKUP(U83,'Data Entry'!$B$5:$P$127,'Data Entry'!M$3,FALSE))))</f>
        <v/>
      </c>
      <c r="J83" s="54" t="str">
        <f>IF(U83="","",IF(VLOOKUP(U83,'Data Entry'!$B$5:$P$127,'Data Entry'!P$3,FALSE)=0,"",(VLOOKUP(U83,'Data Entry'!$B$5:$P$127,'Data Entry'!P$3,FALSE))))</f>
        <v/>
      </c>
      <c r="K83" s="54" t="str">
        <f>IF(U83="","",IF(VLOOKUP(U83,'Data Entry'!$B$5:$S$127,'Data Entry'!S$3,FALSE)=0,"",(VLOOKUP(U83,'Data Entry'!$B$5:$S$127,'Data Entry'!S$3,FALSE))))</f>
        <v/>
      </c>
      <c r="L83" s="8" t="str">
        <f t="shared" si="3"/>
        <v/>
      </c>
      <c r="M83" s="8" t="str">
        <f>IF(U83="","",IF(VLOOKUP(U83,'Data Entry'!$B$5:$S$127,'Data Entry'!R$3,FALSE)=0,"",(VLOOKUP(U83,'Data Entry'!$B$5:$S$127,'Data Entry'!R$3,FALSE))))</f>
        <v/>
      </c>
      <c r="N83" s="8" t="str">
        <f>IF(U83="","",IF(VLOOKUP(U83,'Data Entry'!$B$5:$U$127,'Data Entry'!T$3,FALSE)=0,"",(VLOOKUP(U83,'Data Entry'!$B$5:$U$127,'Data Entry'!T$3,FALSE))))</f>
        <v/>
      </c>
      <c r="O83" s="8" t="str">
        <f>IF(U83="","",IF(VLOOKUP(U83,'Data Entry'!$B$5:$U$127,'Data Entry'!U$3,FALSE)=0,"",(VLOOKUP(U83,'Data Entry'!$B$5:$U$127,'Data Entry'!U$3,FALSE))))</f>
        <v/>
      </c>
      <c r="P83" s="8"/>
      <c r="Q83" s="8" t="str">
        <f>IF(U83="","",IF(VLOOKUP(U83,'Data Entry'!$B$5:$U$127,'Data Entry'!N$3,FALSE)=0,"",(VLOOKUP(U83,'Data Entry'!$B$5:$U$127,'Data Entry'!N$3,FALSE))))</f>
        <v/>
      </c>
      <c r="U83" t="str">
        <f>IF(MAX('Data Entry'!B$5:B$127)&lt;'P 8'!V83,"",V83)</f>
        <v/>
      </c>
      <c r="V83">
        <v>79</v>
      </c>
      <c r="X83" t="str">
        <f>IF(A83="","",(SUM(MAX(X$5:X82)+(1))))</f>
        <v/>
      </c>
    </row>
    <row r="84" spans="1:24" ht="15.75" customHeight="1">
      <c r="A84" s="8" t="str">
        <f t="shared" si="4"/>
        <v/>
      </c>
      <c r="B84" s="8"/>
      <c r="C84" s="8"/>
      <c r="D84" s="15" t="str">
        <f>IF(U84="","",(VLOOKUP(U84,'Data Entry'!$B$5:$E$127,'Data Entry'!C$3,FALSE)))</f>
        <v/>
      </c>
      <c r="E84" s="15" t="str">
        <f>IF(U84="","",IF(VLOOKUP(U84,'Data Entry'!$B$5:$E$127,'Data Entry'!D$3,FALSE)=0,"",(VLOOKUP(U84,'Data Entry'!$B$5:$E$127,'Data Entry'!D$3,FALSE))))</f>
        <v/>
      </c>
      <c r="F84" s="14" t="str">
        <f>IF(U84="","",IF(VLOOKUP(U84,'Data Entry'!$B$5:$H$127,'Data Entry'!F$3,FALSE)=0,"",(VLOOKUP(U84,'Data Entry'!$B$5:$H$127,'Data Entry'!F$3,FALSE))))</f>
        <v/>
      </c>
      <c r="G84" s="54" t="str">
        <f>IF(U84="","",IF(VLOOKUP(U84,'Data Entry'!$B$5:$H$127,'Data Entry'!G$3,FALSE)=0,"",(VLOOKUP(U84,'Data Entry'!$B$5:$H$127,'Data Entry'!G$3,FALSE))))</f>
        <v/>
      </c>
      <c r="H84" s="54" t="str">
        <f>IF(U84="","",IF(VLOOKUP(U84,'Data Entry'!$B$5:$P$127,'Data Entry'!L$3,FALSE)=0,"",(VLOOKUP(U84,'Data Entry'!$B$5:$P$127,'Data Entry'!L$3,FALSE))))</f>
        <v/>
      </c>
      <c r="I84" s="54" t="str">
        <f>IF(U84="","",IF(VLOOKUP(U84,'Data Entry'!$B$5:$P$127,'Data Entry'!M$3,FALSE)=0,"",(VLOOKUP(U84,'Data Entry'!$B$5:$P$127,'Data Entry'!M$3,FALSE))))</f>
        <v/>
      </c>
      <c r="J84" s="54" t="str">
        <f>IF(U84="","",IF(VLOOKUP(U84,'Data Entry'!$B$5:$P$127,'Data Entry'!P$3,FALSE)=0,"",(VLOOKUP(U84,'Data Entry'!$B$5:$P$127,'Data Entry'!P$3,FALSE))))</f>
        <v/>
      </c>
      <c r="K84" s="54" t="str">
        <f>IF(U84="","",IF(VLOOKUP(U84,'Data Entry'!$B$5:$S$127,'Data Entry'!S$3,FALSE)=0,"",(VLOOKUP(U84,'Data Entry'!$B$5:$S$127,'Data Entry'!S$3,FALSE))))</f>
        <v/>
      </c>
      <c r="L84" s="8" t="str">
        <f t="shared" si="3"/>
        <v/>
      </c>
      <c r="M84" s="8" t="str">
        <f>IF(U84="","",IF(VLOOKUP(U84,'Data Entry'!$B$5:$S$127,'Data Entry'!R$3,FALSE)=0,"",(VLOOKUP(U84,'Data Entry'!$B$5:$S$127,'Data Entry'!R$3,FALSE))))</f>
        <v/>
      </c>
      <c r="N84" s="8" t="str">
        <f>IF(U84="","",IF(VLOOKUP(U84,'Data Entry'!$B$5:$U$127,'Data Entry'!T$3,FALSE)=0,"",(VLOOKUP(U84,'Data Entry'!$B$5:$U$127,'Data Entry'!T$3,FALSE))))</f>
        <v/>
      </c>
      <c r="O84" s="8" t="str">
        <f>IF(U84="","",IF(VLOOKUP(U84,'Data Entry'!$B$5:$U$127,'Data Entry'!U$3,FALSE)=0,"",(VLOOKUP(U84,'Data Entry'!$B$5:$U$127,'Data Entry'!U$3,FALSE))))</f>
        <v/>
      </c>
      <c r="P84" s="8"/>
      <c r="Q84" s="8" t="str">
        <f>IF(U84="","",IF(VLOOKUP(U84,'Data Entry'!$B$5:$U$127,'Data Entry'!N$3,FALSE)=0,"",(VLOOKUP(U84,'Data Entry'!$B$5:$U$127,'Data Entry'!N$3,FALSE))))</f>
        <v/>
      </c>
      <c r="U84" t="str">
        <f>IF(MAX('Data Entry'!B$5:B$127)&lt;'P 8'!V84,"",V84)</f>
        <v/>
      </c>
      <c r="V84">
        <v>80</v>
      </c>
      <c r="X84" t="str">
        <f>IF(A84="","",(SUM(MAX(X$5:X83)+(1))))</f>
        <v/>
      </c>
    </row>
    <row r="85" spans="1:24" ht="15.75" customHeight="1">
      <c r="A85" s="8" t="str">
        <f t="shared" si="4"/>
        <v/>
      </c>
      <c r="B85" s="8"/>
      <c r="C85" s="8"/>
      <c r="D85" s="15" t="str">
        <f>IF(U85="","",(VLOOKUP(U85,'Data Entry'!$B$5:$E$127,'Data Entry'!C$3,FALSE)))</f>
        <v/>
      </c>
      <c r="E85" s="15" t="str">
        <f>IF(U85="","",IF(VLOOKUP(U85,'Data Entry'!$B$5:$E$127,'Data Entry'!D$3,FALSE)=0,"",(VLOOKUP(U85,'Data Entry'!$B$5:$E$127,'Data Entry'!D$3,FALSE))))</f>
        <v/>
      </c>
      <c r="F85" s="14" t="str">
        <f>IF(U85="","",IF(VLOOKUP(U85,'Data Entry'!$B$5:$H$127,'Data Entry'!F$3,FALSE)=0,"",(VLOOKUP(U85,'Data Entry'!$B$5:$H$127,'Data Entry'!F$3,FALSE))))</f>
        <v/>
      </c>
      <c r="G85" s="54" t="str">
        <f>IF(U85="","",IF(VLOOKUP(U85,'Data Entry'!$B$5:$H$127,'Data Entry'!G$3,FALSE)=0,"",(VLOOKUP(U85,'Data Entry'!$B$5:$H$127,'Data Entry'!G$3,FALSE))))</f>
        <v/>
      </c>
      <c r="H85" s="54" t="str">
        <f>IF(U85="","",IF(VLOOKUP(U85,'Data Entry'!$B$5:$P$127,'Data Entry'!L$3,FALSE)=0,"",(VLOOKUP(U85,'Data Entry'!$B$5:$P$127,'Data Entry'!L$3,FALSE))))</f>
        <v/>
      </c>
      <c r="I85" s="54" t="str">
        <f>IF(U85="","",IF(VLOOKUP(U85,'Data Entry'!$B$5:$P$127,'Data Entry'!M$3,FALSE)=0,"",(VLOOKUP(U85,'Data Entry'!$B$5:$P$127,'Data Entry'!M$3,FALSE))))</f>
        <v/>
      </c>
      <c r="J85" s="54" t="str">
        <f>IF(U85="","",IF(VLOOKUP(U85,'Data Entry'!$B$5:$P$127,'Data Entry'!P$3,FALSE)=0,"",(VLOOKUP(U85,'Data Entry'!$B$5:$P$127,'Data Entry'!P$3,FALSE))))</f>
        <v/>
      </c>
      <c r="K85" s="54" t="str">
        <f>IF(U85="","",IF(VLOOKUP(U85,'Data Entry'!$B$5:$S$127,'Data Entry'!S$3,FALSE)=0,"",(VLOOKUP(U85,'Data Entry'!$B$5:$S$127,'Data Entry'!S$3,FALSE))))</f>
        <v/>
      </c>
      <c r="L85" s="8" t="str">
        <f t="shared" si="3"/>
        <v/>
      </c>
      <c r="M85" s="8" t="str">
        <f>IF(U85="","",IF(VLOOKUP(U85,'Data Entry'!$B$5:$S$127,'Data Entry'!R$3,FALSE)=0,"",(VLOOKUP(U85,'Data Entry'!$B$5:$S$127,'Data Entry'!R$3,FALSE))))</f>
        <v/>
      </c>
      <c r="N85" s="8" t="str">
        <f>IF(U85="","",IF(VLOOKUP(U85,'Data Entry'!$B$5:$U$127,'Data Entry'!T$3,FALSE)=0,"",(VLOOKUP(U85,'Data Entry'!$B$5:$U$127,'Data Entry'!T$3,FALSE))))</f>
        <v/>
      </c>
      <c r="O85" s="8" t="str">
        <f>IF(U85="","",IF(VLOOKUP(U85,'Data Entry'!$B$5:$U$127,'Data Entry'!U$3,FALSE)=0,"",(VLOOKUP(U85,'Data Entry'!$B$5:$U$127,'Data Entry'!U$3,FALSE))))</f>
        <v/>
      </c>
      <c r="P85" s="8"/>
      <c r="Q85" s="8" t="str">
        <f>IF(U85="","",IF(VLOOKUP(U85,'Data Entry'!$B$5:$U$127,'Data Entry'!N$3,FALSE)=0,"",(VLOOKUP(U85,'Data Entry'!$B$5:$U$127,'Data Entry'!N$3,FALSE))))</f>
        <v/>
      </c>
      <c r="U85" t="str">
        <f>IF(MAX('Data Entry'!B$5:B$127)&lt;'P 8'!V85,"",V85)</f>
        <v/>
      </c>
      <c r="V85">
        <v>81</v>
      </c>
      <c r="X85" t="str">
        <f>IF(A85="","",(SUM(MAX(X$5:X84)+(1))))</f>
        <v/>
      </c>
    </row>
    <row r="86" spans="1:24" ht="15.75" customHeight="1">
      <c r="A86" s="8" t="str">
        <f t="shared" si="4"/>
        <v/>
      </c>
      <c r="B86" s="8"/>
      <c r="C86" s="8"/>
      <c r="D86" s="15" t="str">
        <f>IF(U86="","",(VLOOKUP(U86,'Data Entry'!$B$5:$E$127,'Data Entry'!C$3,FALSE)))</f>
        <v/>
      </c>
      <c r="E86" s="15" t="str">
        <f>IF(U86="","",IF(VLOOKUP(U86,'Data Entry'!$B$5:$E$127,'Data Entry'!D$3,FALSE)=0,"",(VLOOKUP(U86,'Data Entry'!$B$5:$E$127,'Data Entry'!D$3,FALSE))))</f>
        <v/>
      </c>
      <c r="F86" s="14" t="str">
        <f>IF(U86="","",IF(VLOOKUP(U86,'Data Entry'!$B$5:$H$127,'Data Entry'!F$3,FALSE)=0,"",(VLOOKUP(U86,'Data Entry'!$B$5:$H$127,'Data Entry'!F$3,FALSE))))</f>
        <v/>
      </c>
      <c r="G86" s="54" t="str">
        <f>IF(U86="","",IF(VLOOKUP(U86,'Data Entry'!$B$5:$H$127,'Data Entry'!G$3,FALSE)=0,"",(VLOOKUP(U86,'Data Entry'!$B$5:$H$127,'Data Entry'!G$3,FALSE))))</f>
        <v/>
      </c>
      <c r="H86" s="54" t="str">
        <f>IF(U86="","",IF(VLOOKUP(U86,'Data Entry'!$B$5:$P$127,'Data Entry'!L$3,FALSE)=0,"",(VLOOKUP(U86,'Data Entry'!$B$5:$P$127,'Data Entry'!L$3,FALSE))))</f>
        <v/>
      </c>
      <c r="I86" s="54" t="str">
        <f>IF(U86="","",IF(VLOOKUP(U86,'Data Entry'!$B$5:$P$127,'Data Entry'!M$3,FALSE)=0,"",(VLOOKUP(U86,'Data Entry'!$B$5:$P$127,'Data Entry'!M$3,FALSE))))</f>
        <v/>
      </c>
      <c r="J86" s="54" t="str">
        <f>IF(U86="","",IF(VLOOKUP(U86,'Data Entry'!$B$5:$P$127,'Data Entry'!P$3,FALSE)=0,"",(VLOOKUP(U86,'Data Entry'!$B$5:$P$127,'Data Entry'!P$3,FALSE))))</f>
        <v/>
      </c>
      <c r="K86" s="54" t="str">
        <f>IF(U86="","",IF(VLOOKUP(U86,'Data Entry'!$B$5:$S$127,'Data Entry'!S$3,FALSE)=0,"",(VLOOKUP(U86,'Data Entry'!$B$5:$S$127,'Data Entry'!S$3,FALSE))))</f>
        <v/>
      </c>
      <c r="L86" s="8" t="str">
        <f t="shared" ref="L86:L111" si="5">IF(I86=0,"",IF(F86="","","01/07/2015"))</f>
        <v/>
      </c>
      <c r="M86" s="8" t="str">
        <f>IF(U86="","",IF(VLOOKUP(U86,'Data Entry'!$B$5:$S$127,'Data Entry'!R$3,FALSE)=0,"",(VLOOKUP(U86,'Data Entry'!$B$5:$S$127,'Data Entry'!R$3,FALSE))))</f>
        <v/>
      </c>
      <c r="N86" s="8" t="str">
        <f>IF(U86="","",IF(VLOOKUP(U86,'Data Entry'!$B$5:$U$127,'Data Entry'!T$3,FALSE)=0,"",(VLOOKUP(U86,'Data Entry'!$B$5:$U$127,'Data Entry'!T$3,FALSE))))</f>
        <v/>
      </c>
      <c r="O86" s="8" t="str">
        <f>IF(U86="","",IF(VLOOKUP(U86,'Data Entry'!$B$5:$U$127,'Data Entry'!U$3,FALSE)=0,"",(VLOOKUP(U86,'Data Entry'!$B$5:$U$127,'Data Entry'!U$3,FALSE))))</f>
        <v/>
      </c>
      <c r="P86" s="8"/>
      <c r="Q86" s="8" t="str">
        <f>IF(U86="","",IF(VLOOKUP(U86,'Data Entry'!$B$5:$U$127,'Data Entry'!N$3,FALSE)=0,"",(VLOOKUP(U86,'Data Entry'!$B$5:$U$127,'Data Entry'!N$3,FALSE))))</f>
        <v/>
      </c>
      <c r="U86" t="str">
        <f>IF(MAX('Data Entry'!B$5:B$127)&lt;'P 8'!V86,"",V86)</f>
        <v/>
      </c>
      <c r="V86">
        <v>82</v>
      </c>
      <c r="X86" t="str">
        <f>IF(A86="","",(SUM(MAX(X$5:X85)+(1))))</f>
        <v/>
      </c>
    </row>
    <row r="87" spans="1:24" ht="15.75" customHeight="1">
      <c r="A87" s="8" t="str">
        <f t="shared" si="4"/>
        <v/>
      </c>
      <c r="B87" s="8"/>
      <c r="C87" s="8"/>
      <c r="D87" s="15" t="str">
        <f>IF(U87="","",(VLOOKUP(U87,'Data Entry'!$B$5:$E$127,'Data Entry'!C$3,FALSE)))</f>
        <v/>
      </c>
      <c r="E87" s="15" t="str">
        <f>IF(U87="","",IF(VLOOKUP(U87,'Data Entry'!$B$5:$E$127,'Data Entry'!D$3,FALSE)=0,"",(VLOOKUP(U87,'Data Entry'!$B$5:$E$127,'Data Entry'!D$3,FALSE))))</f>
        <v/>
      </c>
      <c r="F87" s="14" t="str">
        <f>IF(U87="","",IF(VLOOKUP(U87,'Data Entry'!$B$5:$H$127,'Data Entry'!F$3,FALSE)=0,"",(VLOOKUP(U87,'Data Entry'!$B$5:$H$127,'Data Entry'!F$3,FALSE))))</f>
        <v/>
      </c>
      <c r="G87" s="54" t="str">
        <f>IF(U87="","",IF(VLOOKUP(U87,'Data Entry'!$B$5:$H$127,'Data Entry'!G$3,FALSE)=0,"",(VLOOKUP(U87,'Data Entry'!$B$5:$H$127,'Data Entry'!G$3,FALSE))))</f>
        <v/>
      </c>
      <c r="H87" s="54" t="str">
        <f>IF(U87="","",IF(VLOOKUP(U87,'Data Entry'!$B$5:$P$127,'Data Entry'!L$3,FALSE)=0,"",(VLOOKUP(U87,'Data Entry'!$B$5:$P$127,'Data Entry'!L$3,FALSE))))</f>
        <v/>
      </c>
      <c r="I87" s="54" t="str">
        <f>IF(U87="","",IF(VLOOKUP(U87,'Data Entry'!$B$5:$P$127,'Data Entry'!M$3,FALSE)=0,"",(VLOOKUP(U87,'Data Entry'!$B$5:$P$127,'Data Entry'!M$3,FALSE))))</f>
        <v/>
      </c>
      <c r="J87" s="54" t="str">
        <f>IF(U87="","",IF(VLOOKUP(U87,'Data Entry'!$B$5:$P$127,'Data Entry'!P$3,FALSE)=0,"",(VLOOKUP(U87,'Data Entry'!$B$5:$P$127,'Data Entry'!P$3,FALSE))))</f>
        <v/>
      </c>
      <c r="K87" s="54" t="str">
        <f>IF(U87="","",IF(VLOOKUP(U87,'Data Entry'!$B$5:$S$127,'Data Entry'!S$3,FALSE)=0,"",(VLOOKUP(U87,'Data Entry'!$B$5:$S$127,'Data Entry'!S$3,FALSE))))</f>
        <v/>
      </c>
      <c r="L87" s="8" t="str">
        <f t="shared" si="5"/>
        <v/>
      </c>
      <c r="M87" s="8" t="str">
        <f>IF(U87="","",IF(VLOOKUP(U87,'Data Entry'!$B$5:$S$127,'Data Entry'!R$3,FALSE)=0,"",(VLOOKUP(U87,'Data Entry'!$B$5:$S$127,'Data Entry'!R$3,FALSE))))</f>
        <v/>
      </c>
      <c r="N87" s="8" t="str">
        <f>IF(U87="","",IF(VLOOKUP(U87,'Data Entry'!$B$5:$U$127,'Data Entry'!T$3,FALSE)=0,"",(VLOOKUP(U87,'Data Entry'!$B$5:$U$127,'Data Entry'!T$3,FALSE))))</f>
        <v/>
      </c>
      <c r="O87" s="8" t="str">
        <f>IF(U87="","",IF(VLOOKUP(U87,'Data Entry'!$B$5:$U$127,'Data Entry'!U$3,FALSE)=0,"",(VLOOKUP(U87,'Data Entry'!$B$5:$U$127,'Data Entry'!U$3,FALSE))))</f>
        <v/>
      </c>
      <c r="P87" s="8"/>
      <c r="Q87" s="8" t="str">
        <f>IF(U87="","",IF(VLOOKUP(U87,'Data Entry'!$B$5:$U$127,'Data Entry'!N$3,FALSE)=0,"",(VLOOKUP(U87,'Data Entry'!$B$5:$U$127,'Data Entry'!N$3,FALSE))))</f>
        <v/>
      </c>
      <c r="U87" t="str">
        <f>IF(MAX('Data Entry'!B$5:B$127)&lt;'P 8'!V87,"",V87)</f>
        <v/>
      </c>
      <c r="V87">
        <v>83</v>
      </c>
      <c r="X87" t="str">
        <f>IF(A87="","",(SUM(MAX(X$5:X86)+(1))))</f>
        <v/>
      </c>
    </row>
    <row r="88" spans="1:24" ht="15.75" customHeight="1">
      <c r="A88" s="8" t="str">
        <f t="shared" si="4"/>
        <v/>
      </c>
      <c r="B88" s="8"/>
      <c r="C88" s="8"/>
      <c r="D88" s="15" t="str">
        <f>IF(U88="","",(VLOOKUP(U88,'Data Entry'!$B$5:$E$127,'Data Entry'!C$3,FALSE)))</f>
        <v/>
      </c>
      <c r="E88" s="15" t="str">
        <f>IF(U88="","",IF(VLOOKUP(U88,'Data Entry'!$B$5:$E$127,'Data Entry'!D$3,FALSE)=0,"",(VLOOKUP(U88,'Data Entry'!$B$5:$E$127,'Data Entry'!D$3,FALSE))))</f>
        <v/>
      </c>
      <c r="F88" s="14" t="str">
        <f>IF(U88="","",IF(VLOOKUP(U88,'Data Entry'!$B$5:$H$127,'Data Entry'!F$3,FALSE)=0,"",(VLOOKUP(U88,'Data Entry'!$B$5:$H$127,'Data Entry'!F$3,FALSE))))</f>
        <v/>
      </c>
      <c r="G88" s="54" t="str">
        <f>IF(U88="","",IF(VLOOKUP(U88,'Data Entry'!$B$5:$H$127,'Data Entry'!G$3,FALSE)=0,"",(VLOOKUP(U88,'Data Entry'!$B$5:$H$127,'Data Entry'!G$3,FALSE))))</f>
        <v/>
      </c>
      <c r="H88" s="54" t="str">
        <f>IF(U88="","",IF(VLOOKUP(U88,'Data Entry'!$B$5:$P$127,'Data Entry'!L$3,FALSE)=0,"",(VLOOKUP(U88,'Data Entry'!$B$5:$P$127,'Data Entry'!L$3,FALSE))))</f>
        <v/>
      </c>
      <c r="I88" s="54" t="str">
        <f>IF(U88="","",IF(VLOOKUP(U88,'Data Entry'!$B$5:$P$127,'Data Entry'!M$3,FALSE)=0,"",(VLOOKUP(U88,'Data Entry'!$B$5:$P$127,'Data Entry'!M$3,FALSE))))</f>
        <v/>
      </c>
      <c r="J88" s="54" t="str">
        <f>IF(U88="","",IF(VLOOKUP(U88,'Data Entry'!$B$5:$P$127,'Data Entry'!P$3,FALSE)=0,"",(VLOOKUP(U88,'Data Entry'!$B$5:$P$127,'Data Entry'!P$3,FALSE))))</f>
        <v/>
      </c>
      <c r="K88" s="54" t="str">
        <f>IF(U88="","",IF(VLOOKUP(U88,'Data Entry'!$B$5:$S$127,'Data Entry'!S$3,FALSE)=0,"",(VLOOKUP(U88,'Data Entry'!$B$5:$S$127,'Data Entry'!S$3,FALSE))))</f>
        <v/>
      </c>
      <c r="L88" s="8" t="str">
        <f t="shared" si="5"/>
        <v/>
      </c>
      <c r="M88" s="8" t="str">
        <f>IF(U88="","",IF(VLOOKUP(U88,'Data Entry'!$B$5:$S$127,'Data Entry'!R$3,FALSE)=0,"",(VLOOKUP(U88,'Data Entry'!$B$5:$S$127,'Data Entry'!R$3,FALSE))))</f>
        <v/>
      </c>
      <c r="N88" s="8" t="str">
        <f>IF(U88="","",IF(VLOOKUP(U88,'Data Entry'!$B$5:$U$127,'Data Entry'!T$3,FALSE)=0,"",(VLOOKUP(U88,'Data Entry'!$B$5:$U$127,'Data Entry'!T$3,FALSE))))</f>
        <v/>
      </c>
      <c r="O88" s="8" t="str">
        <f>IF(U88="","",IF(VLOOKUP(U88,'Data Entry'!$B$5:$U$127,'Data Entry'!U$3,FALSE)=0,"",(VLOOKUP(U88,'Data Entry'!$B$5:$U$127,'Data Entry'!U$3,FALSE))))</f>
        <v/>
      </c>
      <c r="P88" s="8"/>
      <c r="Q88" s="8" t="str">
        <f>IF(U88="","",IF(VLOOKUP(U88,'Data Entry'!$B$5:$U$127,'Data Entry'!N$3,FALSE)=0,"",(VLOOKUP(U88,'Data Entry'!$B$5:$U$127,'Data Entry'!N$3,FALSE))))</f>
        <v/>
      </c>
      <c r="U88" t="str">
        <f>IF(MAX('Data Entry'!B$5:B$127)&lt;'P 8'!V88,"",V88)</f>
        <v/>
      </c>
      <c r="V88">
        <v>84</v>
      </c>
      <c r="X88" t="str">
        <f>IF(A88="","",(SUM(MAX(X$5:X87)+(1))))</f>
        <v/>
      </c>
    </row>
    <row r="89" spans="1:24" ht="15.75" customHeight="1">
      <c r="A89" s="8" t="str">
        <f t="shared" si="4"/>
        <v/>
      </c>
      <c r="B89" s="8"/>
      <c r="C89" s="8"/>
      <c r="D89" s="15" t="str">
        <f>IF(U89="","",(VLOOKUP(U89,'Data Entry'!$B$5:$E$127,'Data Entry'!C$3,FALSE)))</f>
        <v/>
      </c>
      <c r="E89" s="15" t="str">
        <f>IF(U89="","",IF(VLOOKUP(U89,'Data Entry'!$B$5:$E$127,'Data Entry'!D$3,FALSE)=0,"",(VLOOKUP(U89,'Data Entry'!$B$5:$E$127,'Data Entry'!D$3,FALSE))))</f>
        <v/>
      </c>
      <c r="F89" s="14" t="str">
        <f>IF(U89="","",IF(VLOOKUP(U89,'Data Entry'!$B$5:$H$127,'Data Entry'!F$3,FALSE)=0,"",(VLOOKUP(U89,'Data Entry'!$B$5:$H$127,'Data Entry'!F$3,FALSE))))</f>
        <v/>
      </c>
      <c r="G89" s="54" t="str">
        <f>IF(U89="","",IF(VLOOKUP(U89,'Data Entry'!$B$5:$H$127,'Data Entry'!G$3,FALSE)=0,"",(VLOOKUP(U89,'Data Entry'!$B$5:$H$127,'Data Entry'!G$3,FALSE))))</f>
        <v/>
      </c>
      <c r="H89" s="54" t="str">
        <f>IF(U89="","",IF(VLOOKUP(U89,'Data Entry'!$B$5:$P$127,'Data Entry'!L$3,FALSE)=0,"",(VLOOKUP(U89,'Data Entry'!$B$5:$P$127,'Data Entry'!L$3,FALSE))))</f>
        <v/>
      </c>
      <c r="I89" s="54" t="str">
        <f>IF(U89="","",IF(VLOOKUP(U89,'Data Entry'!$B$5:$P$127,'Data Entry'!M$3,FALSE)=0,"",(VLOOKUP(U89,'Data Entry'!$B$5:$P$127,'Data Entry'!M$3,FALSE))))</f>
        <v/>
      </c>
      <c r="J89" s="54" t="str">
        <f>IF(U89="","",IF(VLOOKUP(U89,'Data Entry'!$B$5:$P$127,'Data Entry'!P$3,FALSE)=0,"",(VLOOKUP(U89,'Data Entry'!$B$5:$P$127,'Data Entry'!P$3,FALSE))))</f>
        <v/>
      </c>
      <c r="K89" s="54" t="str">
        <f>IF(U89="","",IF(VLOOKUP(U89,'Data Entry'!$B$5:$S$127,'Data Entry'!S$3,FALSE)=0,"",(VLOOKUP(U89,'Data Entry'!$B$5:$S$127,'Data Entry'!S$3,FALSE))))</f>
        <v/>
      </c>
      <c r="L89" s="8" t="str">
        <f t="shared" si="5"/>
        <v/>
      </c>
      <c r="M89" s="8" t="str">
        <f>IF(U89="","",IF(VLOOKUP(U89,'Data Entry'!$B$5:$S$127,'Data Entry'!R$3,FALSE)=0,"",(VLOOKUP(U89,'Data Entry'!$B$5:$S$127,'Data Entry'!R$3,FALSE))))</f>
        <v/>
      </c>
      <c r="N89" s="8" t="str">
        <f>IF(U89="","",IF(VLOOKUP(U89,'Data Entry'!$B$5:$U$127,'Data Entry'!T$3,FALSE)=0,"",(VLOOKUP(U89,'Data Entry'!$B$5:$U$127,'Data Entry'!T$3,FALSE))))</f>
        <v/>
      </c>
      <c r="O89" s="8" t="str">
        <f>IF(U89="","",IF(VLOOKUP(U89,'Data Entry'!$B$5:$U$127,'Data Entry'!U$3,FALSE)=0,"",(VLOOKUP(U89,'Data Entry'!$B$5:$U$127,'Data Entry'!U$3,FALSE))))</f>
        <v/>
      </c>
      <c r="P89" s="8"/>
      <c r="Q89" s="8" t="str">
        <f>IF(U89="","",IF(VLOOKUP(U89,'Data Entry'!$B$5:$U$127,'Data Entry'!N$3,FALSE)=0,"",(VLOOKUP(U89,'Data Entry'!$B$5:$U$127,'Data Entry'!N$3,FALSE))))</f>
        <v/>
      </c>
      <c r="U89" t="str">
        <f>IF(MAX('Data Entry'!B$5:B$127)&lt;'P 8'!V89,"",V89)</f>
        <v/>
      </c>
      <c r="V89">
        <v>85</v>
      </c>
      <c r="X89" t="str">
        <f>IF(A89="","",(SUM(MAX(X$5:X88)+(1))))</f>
        <v/>
      </c>
    </row>
    <row r="90" spans="1:24" ht="15.75" customHeight="1">
      <c r="A90" s="8" t="str">
        <f t="shared" si="4"/>
        <v/>
      </c>
      <c r="B90" s="8"/>
      <c r="C90" s="8"/>
      <c r="D90" s="15" t="str">
        <f>IF(U90="","",(VLOOKUP(U90,'Data Entry'!$B$5:$E$127,'Data Entry'!C$3,FALSE)))</f>
        <v/>
      </c>
      <c r="E90" s="15" t="str">
        <f>IF(U90="","",IF(VLOOKUP(U90,'Data Entry'!$B$5:$E$127,'Data Entry'!D$3,FALSE)=0,"",(VLOOKUP(U90,'Data Entry'!$B$5:$E$127,'Data Entry'!D$3,FALSE))))</f>
        <v/>
      </c>
      <c r="F90" s="14" t="str">
        <f>IF(U90="","",IF(VLOOKUP(U90,'Data Entry'!$B$5:$H$127,'Data Entry'!F$3,FALSE)=0,"",(VLOOKUP(U90,'Data Entry'!$B$5:$H$127,'Data Entry'!F$3,FALSE))))</f>
        <v/>
      </c>
      <c r="G90" s="54" t="str">
        <f>IF(U90="","",IF(VLOOKUP(U90,'Data Entry'!$B$5:$H$127,'Data Entry'!G$3,FALSE)=0,"",(VLOOKUP(U90,'Data Entry'!$B$5:$H$127,'Data Entry'!G$3,FALSE))))</f>
        <v/>
      </c>
      <c r="H90" s="54" t="str">
        <f>IF(U90="","",IF(VLOOKUP(U90,'Data Entry'!$B$5:$P$127,'Data Entry'!L$3,FALSE)=0,"",(VLOOKUP(U90,'Data Entry'!$B$5:$P$127,'Data Entry'!L$3,FALSE))))</f>
        <v/>
      </c>
      <c r="I90" s="54" t="str">
        <f>IF(U90="","",IF(VLOOKUP(U90,'Data Entry'!$B$5:$P$127,'Data Entry'!M$3,FALSE)=0,"",(VLOOKUP(U90,'Data Entry'!$B$5:$P$127,'Data Entry'!M$3,FALSE))))</f>
        <v/>
      </c>
      <c r="J90" s="54" t="str">
        <f>IF(U90="","",IF(VLOOKUP(U90,'Data Entry'!$B$5:$P$127,'Data Entry'!P$3,FALSE)=0,"",(VLOOKUP(U90,'Data Entry'!$B$5:$P$127,'Data Entry'!P$3,FALSE))))</f>
        <v/>
      </c>
      <c r="K90" s="54" t="str">
        <f>IF(U90="","",IF(VLOOKUP(U90,'Data Entry'!$B$5:$S$127,'Data Entry'!S$3,FALSE)=0,"",(VLOOKUP(U90,'Data Entry'!$B$5:$S$127,'Data Entry'!S$3,FALSE))))</f>
        <v/>
      </c>
      <c r="L90" s="8" t="str">
        <f t="shared" si="5"/>
        <v/>
      </c>
      <c r="M90" s="8" t="str">
        <f>IF(U90="","",IF(VLOOKUP(U90,'Data Entry'!$B$5:$S$127,'Data Entry'!R$3,FALSE)=0,"",(VLOOKUP(U90,'Data Entry'!$B$5:$S$127,'Data Entry'!R$3,FALSE))))</f>
        <v/>
      </c>
      <c r="N90" s="8" t="str">
        <f>IF(U90="","",IF(VLOOKUP(U90,'Data Entry'!$B$5:$U$127,'Data Entry'!T$3,FALSE)=0,"",(VLOOKUP(U90,'Data Entry'!$B$5:$U$127,'Data Entry'!T$3,FALSE))))</f>
        <v/>
      </c>
      <c r="O90" s="8" t="str">
        <f>IF(U90="","",IF(VLOOKUP(U90,'Data Entry'!$B$5:$U$127,'Data Entry'!U$3,FALSE)=0,"",(VLOOKUP(U90,'Data Entry'!$B$5:$U$127,'Data Entry'!U$3,FALSE))))</f>
        <v/>
      </c>
      <c r="P90" s="8"/>
      <c r="Q90" s="8" t="str">
        <f>IF(U90="","",IF(VLOOKUP(U90,'Data Entry'!$B$5:$U$127,'Data Entry'!N$3,FALSE)=0,"",(VLOOKUP(U90,'Data Entry'!$B$5:$U$127,'Data Entry'!N$3,FALSE))))</f>
        <v/>
      </c>
      <c r="U90" t="str">
        <f>IF(MAX('Data Entry'!B$5:B$127)&lt;'P 8'!V90,"",V90)</f>
        <v/>
      </c>
      <c r="V90">
        <v>86</v>
      </c>
      <c r="X90" t="str">
        <f>IF(A90="","",(SUM(MAX(X$5:X89)+(1))))</f>
        <v/>
      </c>
    </row>
    <row r="91" spans="1:24" ht="15.75" customHeight="1">
      <c r="A91" s="8" t="str">
        <f t="shared" si="4"/>
        <v/>
      </c>
      <c r="B91" s="8"/>
      <c r="C91" s="8"/>
      <c r="D91" s="15" t="str">
        <f>IF(U91="","",(VLOOKUP(U91,'Data Entry'!$B$5:$E$127,'Data Entry'!C$3,FALSE)))</f>
        <v/>
      </c>
      <c r="E91" s="15" t="str">
        <f>IF(U91="","",IF(VLOOKUP(U91,'Data Entry'!$B$5:$E$127,'Data Entry'!D$3,FALSE)=0,"",(VLOOKUP(U91,'Data Entry'!$B$5:$E$127,'Data Entry'!D$3,FALSE))))</f>
        <v/>
      </c>
      <c r="F91" s="14" t="str">
        <f>IF(U91="","",IF(VLOOKUP(U91,'Data Entry'!$B$5:$H$127,'Data Entry'!F$3,FALSE)=0,"",(VLOOKUP(U91,'Data Entry'!$B$5:$H$127,'Data Entry'!F$3,FALSE))))</f>
        <v/>
      </c>
      <c r="G91" s="54" t="str">
        <f>IF(U91="","",IF(VLOOKUP(U91,'Data Entry'!$B$5:$H$127,'Data Entry'!G$3,FALSE)=0,"",(VLOOKUP(U91,'Data Entry'!$B$5:$H$127,'Data Entry'!G$3,FALSE))))</f>
        <v/>
      </c>
      <c r="H91" s="54" t="str">
        <f>IF(U91="","",IF(VLOOKUP(U91,'Data Entry'!$B$5:$P$127,'Data Entry'!L$3,FALSE)=0,"",(VLOOKUP(U91,'Data Entry'!$B$5:$P$127,'Data Entry'!L$3,FALSE))))</f>
        <v/>
      </c>
      <c r="I91" s="54" t="str">
        <f>IF(U91="","",IF(VLOOKUP(U91,'Data Entry'!$B$5:$P$127,'Data Entry'!M$3,FALSE)=0,"",(VLOOKUP(U91,'Data Entry'!$B$5:$P$127,'Data Entry'!M$3,FALSE))))</f>
        <v/>
      </c>
      <c r="J91" s="54" t="str">
        <f>IF(U91="","",IF(VLOOKUP(U91,'Data Entry'!$B$5:$P$127,'Data Entry'!P$3,FALSE)=0,"",(VLOOKUP(U91,'Data Entry'!$B$5:$P$127,'Data Entry'!P$3,FALSE))))</f>
        <v/>
      </c>
      <c r="K91" s="54" t="str">
        <f>IF(U91="","",IF(VLOOKUP(U91,'Data Entry'!$B$5:$S$127,'Data Entry'!S$3,FALSE)=0,"",(VLOOKUP(U91,'Data Entry'!$B$5:$S$127,'Data Entry'!S$3,FALSE))))</f>
        <v/>
      </c>
      <c r="L91" s="8" t="str">
        <f t="shared" si="5"/>
        <v/>
      </c>
      <c r="M91" s="8" t="str">
        <f>IF(U91="","",IF(VLOOKUP(U91,'Data Entry'!$B$5:$S$127,'Data Entry'!R$3,FALSE)=0,"",(VLOOKUP(U91,'Data Entry'!$B$5:$S$127,'Data Entry'!R$3,FALSE))))</f>
        <v/>
      </c>
      <c r="N91" s="8" t="str">
        <f>IF(U91="","",IF(VLOOKUP(U91,'Data Entry'!$B$5:$U$127,'Data Entry'!T$3,FALSE)=0,"",(VLOOKUP(U91,'Data Entry'!$B$5:$U$127,'Data Entry'!T$3,FALSE))))</f>
        <v/>
      </c>
      <c r="O91" s="8" t="str">
        <f>IF(U91="","",IF(VLOOKUP(U91,'Data Entry'!$B$5:$U$127,'Data Entry'!U$3,FALSE)=0,"",(VLOOKUP(U91,'Data Entry'!$B$5:$U$127,'Data Entry'!U$3,FALSE))))</f>
        <v/>
      </c>
      <c r="P91" s="8"/>
      <c r="Q91" s="8" t="str">
        <f>IF(U91="","",IF(VLOOKUP(U91,'Data Entry'!$B$5:$U$127,'Data Entry'!N$3,FALSE)=0,"",(VLOOKUP(U91,'Data Entry'!$B$5:$U$127,'Data Entry'!N$3,FALSE))))</f>
        <v/>
      </c>
      <c r="U91" t="str">
        <f>IF(MAX('Data Entry'!B$5:B$127)&lt;'P 8'!V91,"",V91)</f>
        <v/>
      </c>
      <c r="V91">
        <v>87</v>
      </c>
      <c r="X91" t="str">
        <f>IF(A91="","",(SUM(MAX(X$5:X90)+(1))))</f>
        <v/>
      </c>
    </row>
    <row r="92" spans="1:24" ht="15.75" customHeight="1">
      <c r="A92" s="8" t="str">
        <f t="shared" si="4"/>
        <v/>
      </c>
      <c r="B92" s="8"/>
      <c r="C92" s="8"/>
      <c r="D92" s="15" t="str">
        <f>IF(U92="","",(VLOOKUP(U92,'Data Entry'!$B$5:$E$127,'Data Entry'!C$3,FALSE)))</f>
        <v/>
      </c>
      <c r="E92" s="15" t="str">
        <f>IF(U92="","",IF(VLOOKUP(U92,'Data Entry'!$B$5:$E$127,'Data Entry'!D$3,FALSE)=0,"",(VLOOKUP(U92,'Data Entry'!$B$5:$E$127,'Data Entry'!D$3,FALSE))))</f>
        <v/>
      </c>
      <c r="F92" s="14" t="str">
        <f>IF(U92="","",IF(VLOOKUP(U92,'Data Entry'!$B$5:$H$127,'Data Entry'!F$3,FALSE)=0,"",(VLOOKUP(U92,'Data Entry'!$B$5:$H$127,'Data Entry'!F$3,FALSE))))</f>
        <v/>
      </c>
      <c r="G92" s="54" t="str">
        <f>IF(U92="","",IF(VLOOKUP(U92,'Data Entry'!$B$5:$H$127,'Data Entry'!G$3,FALSE)=0,"",(VLOOKUP(U92,'Data Entry'!$B$5:$H$127,'Data Entry'!G$3,FALSE))))</f>
        <v/>
      </c>
      <c r="H92" s="54" t="str">
        <f>IF(U92="","",IF(VLOOKUP(U92,'Data Entry'!$B$5:$P$127,'Data Entry'!L$3,FALSE)=0,"",(VLOOKUP(U92,'Data Entry'!$B$5:$P$127,'Data Entry'!L$3,FALSE))))</f>
        <v/>
      </c>
      <c r="I92" s="54" t="str">
        <f>IF(U92="","",IF(VLOOKUP(U92,'Data Entry'!$B$5:$P$127,'Data Entry'!M$3,FALSE)=0,"",(VLOOKUP(U92,'Data Entry'!$B$5:$P$127,'Data Entry'!M$3,FALSE))))</f>
        <v/>
      </c>
      <c r="J92" s="54" t="str">
        <f>IF(U92="","",IF(VLOOKUP(U92,'Data Entry'!$B$5:$P$127,'Data Entry'!P$3,FALSE)=0,"",(VLOOKUP(U92,'Data Entry'!$B$5:$P$127,'Data Entry'!P$3,FALSE))))</f>
        <v/>
      </c>
      <c r="K92" s="54" t="str">
        <f>IF(U92="","",IF(VLOOKUP(U92,'Data Entry'!$B$5:$S$127,'Data Entry'!S$3,FALSE)=0,"",(VLOOKUP(U92,'Data Entry'!$B$5:$S$127,'Data Entry'!S$3,FALSE))))</f>
        <v/>
      </c>
      <c r="L92" s="8" t="str">
        <f t="shared" si="5"/>
        <v/>
      </c>
      <c r="M92" s="8" t="str">
        <f>IF(U92="","",IF(VLOOKUP(U92,'Data Entry'!$B$5:$S$127,'Data Entry'!R$3,FALSE)=0,"",(VLOOKUP(U92,'Data Entry'!$B$5:$S$127,'Data Entry'!R$3,FALSE))))</f>
        <v/>
      </c>
      <c r="N92" s="8" t="str">
        <f>IF(U92="","",IF(VLOOKUP(U92,'Data Entry'!$B$5:$U$127,'Data Entry'!T$3,FALSE)=0,"",(VLOOKUP(U92,'Data Entry'!$B$5:$U$127,'Data Entry'!T$3,FALSE))))</f>
        <v/>
      </c>
      <c r="O92" s="8" t="str">
        <f>IF(U92="","",IF(VLOOKUP(U92,'Data Entry'!$B$5:$U$127,'Data Entry'!U$3,FALSE)=0,"",(VLOOKUP(U92,'Data Entry'!$B$5:$U$127,'Data Entry'!U$3,FALSE))))</f>
        <v/>
      </c>
      <c r="P92" s="8"/>
      <c r="Q92" s="8" t="str">
        <f>IF(U92="","",IF(VLOOKUP(U92,'Data Entry'!$B$5:$U$127,'Data Entry'!N$3,FALSE)=0,"",(VLOOKUP(U92,'Data Entry'!$B$5:$U$127,'Data Entry'!N$3,FALSE))))</f>
        <v/>
      </c>
      <c r="U92" t="str">
        <f>IF(MAX('Data Entry'!B$5:B$127)&lt;'P 8'!V92,"",V92)</f>
        <v/>
      </c>
      <c r="V92">
        <v>88</v>
      </c>
      <c r="X92" t="str">
        <f>IF(A92="","",(SUM(MAX(X$5:X91)+(1))))</f>
        <v/>
      </c>
    </row>
    <row r="93" spans="1:24" ht="15.75" customHeight="1">
      <c r="A93" s="8" t="str">
        <f t="shared" si="4"/>
        <v/>
      </c>
      <c r="B93" s="8"/>
      <c r="C93" s="8"/>
      <c r="D93" s="15" t="str">
        <f>IF(U93="","",(VLOOKUP(U93,'Data Entry'!$B$5:$E$127,'Data Entry'!C$3,FALSE)))</f>
        <v/>
      </c>
      <c r="E93" s="15" t="str">
        <f>IF(U93="","",IF(VLOOKUP(U93,'Data Entry'!$B$5:$E$127,'Data Entry'!D$3,FALSE)=0,"",(VLOOKUP(U93,'Data Entry'!$B$5:$E$127,'Data Entry'!D$3,FALSE))))</f>
        <v/>
      </c>
      <c r="F93" s="14" t="str">
        <f>IF(U93="","",IF(VLOOKUP(U93,'Data Entry'!$B$5:$H$127,'Data Entry'!F$3,FALSE)=0,"",(VLOOKUP(U93,'Data Entry'!$B$5:$H$127,'Data Entry'!F$3,FALSE))))</f>
        <v/>
      </c>
      <c r="G93" s="54" t="str">
        <f>IF(U93="","",IF(VLOOKUP(U93,'Data Entry'!$B$5:$H$127,'Data Entry'!G$3,FALSE)=0,"",(VLOOKUP(U93,'Data Entry'!$B$5:$H$127,'Data Entry'!G$3,FALSE))))</f>
        <v/>
      </c>
      <c r="H93" s="54" t="str">
        <f>IF(U93="","",IF(VLOOKUP(U93,'Data Entry'!$B$5:$P$127,'Data Entry'!L$3,FALSE)=0,"",(VLOOKUP(U93,'Data Entry'!$B$5:$P$127,'Data Entry'!L$3,FALSE))))</f>
        <v/>
      </c>
      <c r="I93" s="54" t="str">
        <f>IF(U93="","",IF(VLOOKUP(U93,'Data Entry'!$B$5:$P$127,'Data Entry'!M$3,FALSE)=0,"",(VLOOKUP(U93,'Data Entry'!$B$5:$P$127,'Data Entry'!M$3,FALSE))))</f>
        <v/>
      </c>
      <c r="J93" s="54" t="str">
        <f>IF(U93="","",IF(VLOOKUP(U93,'Data Entry'!$B$5:$P$127,'Data Entry'!P$3,FALSE)=0,"",(VLOOKUP(U93,'Data Entry'!$B$5:$P$127,'Data Entry'!P$3,FALSE))))</f>
        <v/>
      </c>
      <c r="K93" s="54" t="str">
        <f>IF(U93="","",IF(VLOOKUP(U93,'Data Entry'!$B$5:$S$127,'Data Entry'!S$3,FALSE)=0,"",(VLOOKUP(U93,'Data Entry'!$B$5:$S$127,'Data Entry'!S$3,FALSE))))</f>
        <v/>
      </c>
      <c r="L93" s="8" t="str">
        <f t="shared" si="5"/>
        <v/>
      </c>
      <c r="M93" s="8" t="str">
        <f>IF(U93="","",IF(VLOOKUP(U93,'Data Entry'!$B$5:$S$127,'Data Entry'!R$3,FALSE)=0,"",(VLOOKUP(U93,'Data Entry'!$B$5:$S$127,'Data Entry'!R$3,FALSE))))</f>
        <v/>
      </c>
      <c r="N93" s="8" t="str">
        <f>IF(U93="","",IF(VLOOKUP(U93,'Data Entry'!$B$5:$U$127,'Data Entry'!T$3,FALSE)=0,"",(VLOOKUP(U93,'Data Entry'!$B$5:$U$127,'Data Entry'!T$3,FALSE))))</f>
        <v/>
      </c>
      <c r="O93" s="8" t="str">
        <f>IF(U93="","",IF(VLOOKUP(U93,'Data Entry'!$B$5:$U$127,'Data Entry'!U$3,FALSE)=0,"",(VLOOKUP(U93,'Data Entry'!$B$5:$U$127,'Data Entry'!U$3,FALSE))))</f>
        <v/>
      </c>
      <c r="P93" s="8"/>
      <c r="Q93" s="8" t="str">
        <f>IF(U93="","",IF(VLOOKUP(U93,'Data Entry'!$B$5:$U$127,'Data Entry'!N$3,FALSE)=0,"",(VLOOKUP(U93,'Data Entry'!$B$5:$U$127,'Data Entry'!N$3,FALSE))))</f>
        <v/>
      </c>
      <c r="U93" t="str">
        <f>IF(MAX('Data Entry'!B$5:B$127)&lt;'P 8'!V93,"",V93)</f>
        <v/>
      </c>
      <c r="V93">
        <v>89</v>
      </c>
      <c r="X93" t="str">
        <f>IF(A93="","",(SUM(MAX(X$5:X92)+(1))))</f>
        <v/>
      </c>
    </row>
    <row r="94" spans="1:24" ht="15.75" customHeight="1">
      <c r="A94" s="8" t="str">
        <f t="shared" si="4"/>
        <v/>
      </c>
      <c r="B94" s="8"/>
      <c r="C94" s="8"/>
      <c r="D94" s="15" t="str">
        <f>IF(U94="","",(VLOOKUP(U94,'Data Entry'!$B$5:$E$127,'Data Entry'!C$3,FALSE)))</f>
        <v/>
      </c>
      <c r="E94" s="15" t="str">
        <f>IF(U94="","",IF(VLOOKUP(U94,'Data Entry'!$B$5:$E$127,'Data Entry'!D$3,FALSE)=0,"",(VLOOKUP(U94,'Data Entry'!$B$5:$E$127,'Data Entry'!D$3,FALSE))))</f>
        <v/>
      </c>
      <c r="F94" s="14" t="str">
        <f>IF(U94="","",IF(VLOOKUP(U94,'Data Entry'!$B$5:$H$127,'Data Entry'!F$3,FALSE)=0,"",(VLOOKUP(U94,'Data Entry'!$B$5:$H$127,'Data Entry'!F$3,FALSE))))</f>
        <v/>
      </c>
      <c r="G94" s="54" t="str">
        <f>IF(U94="","",IF(VLOOKUP(U94,'Data Entry'!$B$5:$H$127,'Data Entry'!G$3,FALSE)=0,"",(VLOOKUP(U94,'Data Entry'!$B$5:$H$127,'Data Entry'!G$3,FALSE))))</f>
        <v/>
      </c>
      <c r="H94" s="54" t="str">
        <f>IF(U94="","",IF(VLOOKUP(U94,'Data Entry'!$B$5:$P$127,'Data Entry'!L$3,FALSE)=0,"",(VLOOKUP(U94,'Data Entry'!$B$5:$P$127,'Data Entry'!L$3,FALSE))))</f>
        <v/>
      </c>
      <c r="I94" s="54" t="str">
        <f>IF(U94="","",IF(VLOOKUP(U94,'Data Entry'!$B$5:$P$127,'Data Entry'!M$3,FALSE)=0,"",(VLOOKUP(U94,'Data Entry'!$B$5:$P$127,'Data Entry'!M$3,FALSE))))</f>
        <v/>
      </c>
      <c r="J94" s="54" t="str">
        <f>IF(U94="","",IF(VLOOKUP(U94,'Data Entry'!$B$5:$P$127,'Data Entry'!P$3,FALSE)=0,"",(VLOOKUP(U94,'Data Entry'!$B$5:$P$127,'Data Entry'!P$3,FALSE))))</f>
        <v/>
      </c>
      <c r="K94" s="54" t="str">
        <f>IF(U94="","",IF(VLOOKUP(U94,'Data Entry'!$B$5:$S$127,'Data Entry'!S$3,FALSE)=0,"",(VLOOKUP(U94,'Data Entry'!$B$5:$S$127,'Data Entry'!S$3,FALSE))))</f>
        <v/>
      </c>
      <c r="L94" s="8" t="str">
        <f t="shared" si="5"/>
        <v/>
      </c>
      <c r="M94" s="8" t="str">
        <f>IF(U94="","",IF(VLOOKUP(U94,'Data Entry'!$B$5:$S$127,'Data Entry'!R$3,FALSE)=0,"",(VLOOKUP(U94,'Data Entry'!$B$5:$S$127,'Data Entry'!R$3,FALSE))))</f>
        <v/>
      </c>
      <c r="N94" s="8" t="str">
        <f>IF(U94="","",IF(VLOOKUP(U94,'Data Entry'!$B$5:$U$127,'Data Entry'!T$3,FALSE)=0,"",(VLOOKUP(U94,'Data Entry'!$B$5:$U$127,'Data Entry'!T$3,FALSE))))</f>
        <v/>
      </c>
      <c r="O94" s="8" t="str">
        <f>IF(U94="","",IF(VLOOKUP(U94,'Data Entry'!$B$5:$U$127,'Data Entry'!U$3,FALSE)=0,"",(VLOOKUP(U94,'Data Entry'!$B$5:$U$127,'Data Entry'!U$3,FALSE))))</f>
        <v/>
      </c>
      <c r="P94" s="8"/>
      <c r="Q94" s="8" t="str">
        <f>IF(U94="","",IF(VLOOKUP(U94,'Data Entry'!$B$5:$U$127,'Data Entry'!N$3,FALSE)=0,"",(VLOOKUP(U94,'Data Entry'!$B$5:$U$127,'Data Entry'!N$3,FALSE))))</f>
        <v/>
      </c>
      <c r="U94" t="str">
        <f>IF(MAX('Data Entry'!B$5:B$127)&lt;'P 8'!V94,"",V94)</f>
        <v/>
      </c>
      <c r="V94">
        <v>90</v>
      </c>
      <c r="X94" t="str">
        <f>IF(A94="","",(SUM(MAX(X$5:X93)+(1))))</f>
        <v/>
      </c>
    </row>
    <row r="95" spans="1:24" ht="15.75" customHeight="1">
      <c r="A95" s="8" t="str">
        <f t="shared" si="4"/>
        <v/>
      </c>
      <c r="B95" s="8"/>
      <c r="C95" s="8"/>
      <c r="D95" s="15" t="str">
        <f>IF(U95="","",(VLOOKUP(U95,'Data Entry'!$B$5:$E$127,'Data Entry'!C$3,FALSE)))</f>
        <v/>
      </c>
      <c r="E95" s="15" t="str">
        <f>IF(U95="","",IF(VLOOKUP(U95,'Data Entry'!$B$5:$E$127,'Data Entry'!D$3,FALSE)=0,"",(VLOOKUP(U95,'Data Entry'!$B$5:$E$127,'Data Entry'!D$3,FALSE))))</f>
        <v/>
      </c>
      <c r="F95" s="14" t="str">
        <f>IF(U95="","",IF(VLOOKUP(U95,'Data Entry'!$B$5:$H$127,'Data Entry'!F$3,FALSE)=0,"",(VLOOKUP(U95,'Data Entry'!$B$5:$H$127,'Data Entry'!F$3,FALSE))))</f>
        <v/>
      </c>
      <c r="G95" s="54" t="str">
        <f>IF(U95="","",IF(VLOOKUP(U95,'Data Entry'!$B$5:$H$127,'Data Entry'!G$3,FALSE)=0,"",(VLOOKUP(U95,'Data Entry'!$B$5:$H$127,'Data Entry'!G$3,FALSE))))</f>
        <v/>
      </c>
      <c r="H95" s="54" t="str">
        <f>IF(U95="","",IF(VLOOKUP(U95,'Data Entry'!$B$5:$P$127,'Data Entry'!L$3,FALSE)=0,"",(VLOOKUP(U95,'Data Entry'!$B$5:$P$127,'Data Entry'!L$3,FALSE))))</f>
        <v/>
      </c>
      <c r="I95" s="54" t="str">
        <f>IF(U95="","",IF(VLOOKUP(U95,'Data Entry'!$B$5:$P$127,'Data Entry'!M$3,FALSE)=0,"",(VLOOKUP(U95,'Data Entry'!$B$5:$P$127,'Data Entry'!M$3,FALSE))))</f>
        <v/>
      </c>
      <c r="J95" s="54" t="str">
        <f>IF(U95="","",IF(VLOOKUP(U95,'Data Entry'!$B$5:$P$127,'Data Entry'!P$3,FALSE)=0,"",(VLOOKUP(U95,'Data Entry'!$B$5:$P$127,'Data Entry'!P$3,FALSE))))</f>
        <v/>
      </c>
      <c r="K95" s="54" t="str">
        <f>IF(U95="","",IF(VLOOKUP(U95,'Data Entry'!$B$5:$S$127,'Data Entry'!S$3,FALSE)=0,"",(VLOOKUP(U95,'Data Entry'!$B$5:$S$127,'Data Entry'!S$3,FALSE))))</f>
        <v/>
      </c>
      <c r="L95" s="8" t="str">
        <f t="shared" si="5"/>
        <v/>
      </c>
      <c r="M95" s="8" t="str">
        <f>IF(U95="","",IF(VLOOKUP(U95,'Data Entry'!$B$5:$S$127,'Data Entry'!R$3,FALSE)=0,"",(VLOOKUP(U95,'Data Entry'!$B$5:$S$127,'Data Entry'!R$3,FALSE))))</f>
        <v/>
      </c>
      <c r="N95" s="8" t="str">
        <f>IF(U95="","",IF(VLOOKUP(U95,'Data Entry'!$B$5:$U$127,'Data Entry'!T$3,FALSE)=0,"",(VLOOKUP(U95,'Data Entry'!$B$5:$U$127,'Data Entry'!T$3,FALSE))))</f>
        <v/>
      </c>
      <c r="O95" s="8" t="str">
        <f>IF(U95="","",IF(VLOOKUP(U95,'Data Entry'!$B$5:$U$127,'Data Entry'!U$3,FALSE)=0,"",(VLOOKUP(U95,'Data Entry'!$B$5:$U$127,'Data Entry'!U$3,FALSE))))</f>
        <v/>
      </c>
      <c r="P95" s="8"/>
      <c r="Q95" s="8" t="str">
        <f>IF(U95="","",IF(VLOOKUP(U95,'Data Entry'!$B$5:$U$127,'Data Entry'!N$3,FALSE)=0,"",(VLOOKUP(U95,'Data Entry'!$B$5:$U$127,'Data Entry'!N$3,FALSE))))</f>
        <v/>
      </c>
      <c r="U95" t="str">
        <f>IF(MAX('Data Entry'!B$5:B$127)&lt;'P 8'!V95,"",V95)</f>
        <v/>
      </c>
      <c r="V95">
        <v>91</v>
      </c>
      <c r="X95" t="str">
        <f>IF(A95="","",(SUM(MAX(X$5:X94)+(1))))</f>
        <v/>
      </c>
    </row>
    <row r="96" spans="1:24" ht="15.75" customHeight="1">
      <c r="A96" s="8" t="str">
        <f t="shared" si="4"/>
        <v/>
      </c>
      <c r="B96" s="8"/>
      <c r="C96" s="8"/>
      <c r="D96" s="15" t="str">
        <f>IF(U96="","",(VLOOKUP(U96,'Data Entry'!$B$5:$E$127,'Data Entry'!C$3,FALSE)))</f>
        <v/>
      </c>
      <c r="E96" s="15" t="str">
        <f>IF(U96="","",IF(VLOOKUP(U96,'Data Entry'!$B$5:$E$127,'Data Entry'!D$3,FALSE)=0,"",(VLOOKUP(U96,'Data Entry'!$B$5:$E$127,'Data Entry'!D$3,FALSE))))</f>
        <v/>
      </c>
      <c r="F96" s="14" t="str">
        <f>IF(U96="","",IF(VLOOKUP(U96,'Data Entry'!$B$5:$H$127,'Data Entry'!F$3,FALSE)=0,"",(VLOOKUP(U96,'Data Entry'!$B$5:$H$127,'Data Entry'!F$3,FALSE))))</f>
        <v/>
      </c>
      <c r="G96" s="54" t="str">
        <f>IF(U96="","",IF(VLOOKUP(U96,'Data Entry'!$B$5:$H$127,'Data Entry'!G$3,FALSE)=0,"",(VLOOKUP(U96,'Data Entry'!$B$5:$H$127,'Data Entry'!G$3,FALSE))))</f>
        <v/>
      </c>
      <c r="H96" s="54" t="str">
        <f>IF(U96="","",IF(VLOOKUP(U96,'Data Entry'!$B$5:$P$127,'Data Entry'!L$3,FALSE)=0,"",(VLOOKUP(U96,'Data Entry'!$B$5:$P$127,'Data Entry'!L$3,FALSE))))</f>
        <v/>
      </c>
      <c r="I96" s="54" t="str">
        <f>IF(U96="","",IF(VLOOKUP(U96,'Data Entry'!$B$5:$P$127,'Data Entry'!M$3,FALSE)=0,"",(VLOOKUP(U96,'Data Entry'!$B$5:$P$127,'Data Entry'!M$3,FALSE))))</f>
        <v/>
      </c>
      <c r="J96" s="54" t="str">
        <f>IF(U96="","",IF(VLOOKUP(U96,'Data Entry'!$B$5:$P$127,'Data Entry'!P$3,FALSE)=0,"",(VLOOKUP(U96,'Data Entry'!$B$5:$P$127,'Data Entry'!P$3,FALSE))))</f>
        <v/>
      </c>
      <c r="K96" s="54" t="str">
        <f>IF(U96="","",IF(VLOOKUP(U96,'Data Entry'!$B$5:$S$127,'Data Entry'!S$3,FALSE)=0,"",(VLOOKUP(U96,'Data Entry'!$B$5:$S$127,'Data Entry'!S$3,FALSE))))</f>
        <v/>
      </c>
      <c r="L96" s="8" t="str">
        <f t="shared" si="5"/>
        <v/>
      </c>
      <c r="M96" s="8" t="str">
        <f>IF(U96="","",IF(VLOOKUP(U96,'Data Entry'!$B$5:$S$127,'Data Entry'!R$3,FALSE)=0,"",(VLOOKUP(U96,'Data Entry'!$B$5:$S$127,'Data Entry'!R$3,FALSE))))</f>
        <v/>
      </c>
      <c r="N96" s="8" t="str">
        <f>IF(U96="","",IF(VLOOKUP(U96,'Data Entry'!$B$5:$U$127,'Data Entry'!T$3,FALSE)=0,"",(VLOOKUP(U96,'Data Entry'!$B$5:$U$127,'Data Entry'!T$3,FALSE))))</f>
        <v/>
      </c>
      <c r="O96" s="8" t="str">
        <f>IF(U96="","",IF(VLOOKUP(U96,'Data Entry'!$B$5:$U$127,'Data Entry'!U$3,FALSE)=0,"",(VLOOKUP(U96,'Data Entry'!$B$5:$U$127,'Data Entry'!U$3,FALSE))))</f>
        <v/>
      </c>
      <c r="P96" s="8"/>
      <c r="Q96" s="8" t="str">
        <f>IF(U96="","",IF(VLOOKUP(U96,'Data Entry'!$B$5:$U$127,'Data Entry'!N$3,FALSE)=0,"",(VLOOKUP(U96,'Data Entry'!$B$5:$U$127,'Data Entry'!N$3,FALSE))))</f>
        <v/>
      </c>
      <c r="U96" t="str">
        <f>IF(MAX('Data Entry'!B$5:B$127)&lt;'P 8'!V96,"",V96)</f>
        <v/>
      </c>
      <c r="V96">
        <v>92</v>
      </c>
      <c r="X96" t="str">
        <f>IF(A96="","",(SUM(MAX(X$5:X95)+(1))))</f>
        <v/>
      </c>
    </row>
    <row r="97" spans="1:24" ht="15.75" customHeight="1">
      <c r="A97" s="8" t="str">
        <f t="shared" si="4"/>
        <v/>
      </c>
      <c r="B97" s="8"/>
      <c r="C97" s="8"/>
      <c r="D97" s="15" t="str">
        <f>IF(U97="","",(VLOOKUP(U97,'Data Entry'!$B$5:$E$127,'Data Entry'!C$3,FALSE)))</f>
        <v/>
      </c>
      <c r="E97" s="15" t="str">
        <f>IF(U97="","",IF(VLOOKUP(U97,'Data Entry'!$B$5:$E$127,'Data Entry'!D$3,FALSE)=0,"",(VLOOKUP(U97,'Data Entry'!$B$5:$E$127,'Data Entry'!D$3,FALSE))))</f>
        <v/>
      </c>
      <c r="F97" s="14" t="str">
        <f>IF(U97="","",IF(VLOOKUP(U97,'Data Entry'!$B$5:$H$127,'Data Entry'!F$3,FALSE)=0,"",(VLOOKUP(U97,'Data Entry'!$B$5:$H$127,'Data Entry'!F$3,FALSE))))</f>
        <v/>
      </c>
      <c r="G97" s="54" t="str">
        <f>IF(U97="","",IF(VLOOKUP(U97,'Data Entry'!$B$5:$H$127,'Data Entry'!G$3,FALSE)=0,"",(VLOOKUP(U97,'Data Entry'!$B$5:$H$127,'Data Entry'!G$3,FALSE))))</f>
        <v/>
      </c>
      <c r="H97" s="54" t="str">
        <f>IF(U97="","",IF(VLOOKUP(U97,'Data Entry'!$B$5:$P$127,'Data Entry'!L$3,FALSE)=0,"",(VLOOKUP(U97,'Data Entry'!$B$5:$P$127,'Data Entry'!L$3,FALSE))))</f>
        <v/>
      </c>
      <c r="I97" s="54" t="str">
        <f>IF(U97="","",IF(VLOOKUP(U97,'Data Entry'!$B$5:$P$127,'Data Entry'!M$3,FALSE)=0,"",(VLOOKUP(U97,'Data Entry'!$B$5:$P$127,'Data Entry'!M$3,FALSE))))</f>
        <v/>
      </c>
      <c r="J97" s="54" t="str">
        <f>IF(U97="","",IF(VLOOKUP(U97,'Data Entry'!$B$5:$P$127,'Data Entry'!P$3,FALSE)=0,"",(VLOOKUP(U97,'Data Entry'!$B$5:$P$127,'Data Entry'!P$3,FALSE))))</f>
        <v/>
      </c>
      <c r="K97" s="54" t="str">
        <f>IF(U97="","",IF(VLOOKUP(U97,'Data Entry'!$B$5:$S$127,'Data Entry'!S$3,FALSE)=0,"",(VLOOKUP(U97,'Data Entry'!$B$5:$S$127,'Data Entry'!S$3,FALSE))))</f>
        <v/>
      </c>
      <c r="L97" s="8" t="str">
        <f t="shared" si="5"/>
        <v/>
      </c>
      <c r="M97" s="8" t="str">
        <f>IF(U97="","",IF(VLOOKUP(U97,'Data Entry'!$B$5:$S$127,'Data Entry'!R$3,FALSE)=0,"",(VLOOKUP(U97,'Data Entry'!$B$5:$S$127,'Data Entry'!R$3,FALSE))))</f>
        <v/>
      </c>
      <c r="N97" s="8" t="str">
        <f>IF(U97="","",IF(VLOOKUP(U97,'Data Entry'!$B$5:$U$127,'Data Entry'!T$3,FALSE)=0,"",(VLOOKUP(U97,'Data Entry'!$B$5:$U$127,'Data Entry'!T$3,FALSE))))</f>
        <v/>
      </c>
      <c r="O97" s="8" t="str">
        <f>IF(U97="","",IF(VLOOKUP(U97,'Data Entry'!$B$5:$U$127,'Data Entry'!U$3,FALSE)=0,"",(VLOOKUP(U97,'Data Entry'!$B$5:$U$127,'Data Entry'!U$3,FALSE))))</f>
        <v/>
      </c>
      <c r="P97" s="8"/>
      <c r="Q97" s="8" t="str">
        <f>IF(U97="","",IF(VLOOKUP(U97,'Data Entry'!$B$5:$U$127,'Data Entry'!N$3,FALSE)=0,"",(VLOOKUP(U97,'Data Entry'!$B$5:$U$127,'Data Entry'!N$3,FALSE))))</f>
        <v/>
      </c>
      <c r="U97" t="str">
        <f>IF(MAX('Data Entry'!B$5:B$127)&lt;'P 8'!V97,"",V97)</f>
        <v/>
      </c>
      <c r="V97">
        <v>93</v>
      </c>
      <c r="X97" t="str">
        <f>IF(A97="","",(SUM(MAX(X$5:X96)+(1))))</f>
        <v/>
      </c>
    </row>
    <row r="98" spans="1:24" ht="15.75" customHeight="1">
      <c r="A98" s="8" t="str">
        <f t="shared" si="4"/>
        <v/>
      </c>
      <c r="B98" s="8"/>
      <c r="C98" s="8"/>
      <c r="D98" s="15" t="str">
        <f>IF(U98="","",(VLOOKUP(U98,'Data Entry'!$B$5:$E$127,'Data Entry'!C$3,FALSE)))</f>
        <v/>
      </c>
      <c r="E98" s="15" t="str">
        <f>IF(U98="","",IF(VLOOKUP(U98,'Data Entry'!$B$5:$E$127,'Data Entry'!D$3,FALSE)=0,"",(VLOOKUP(U98,'Data Entry'!$B$5:$E$127,'Data Entry'!D$3,FALSE))))</f>
        <v/>
      </c>
      <c r="F98" s="14" t="str">
        <f>IF(U98="","",IF(VLOOKUP(U98,'Data Entry'!$B$5:$H$127,'Data Entry'!F$3,FALSE)=0,"",(VLOOKUP(U98,'Data Entry'!$B$5:$H$127,'Data Entry'!F$3,FALSE))))</f>
        <v/>
      </c>
      <c r="G98" s="54" t="str">
        <f>IF(U98="","",IF(VLOOKUP(U98,'Data Entry'!$B$5:$H$127,'Data Entry'!G$3,FALSE)=0,"",(VLOOKUP(U98,'Data Entry'!$B$5:$H$127,'Data Entry'!G$3,FALSE))))</f>
        <v/>
      </c>
      <c r="H98" s="54" t="str">
        <f>IF(U98="","",IF(VLOOKUP(U98,'Data Entry'!$B$5:$P$127,'Data Entry'!L$3,FALSE)=0,"",(VLOOKUP(U98,'Data Entry'!$B$5:$P$127,'Data Entry'!L$3,FALSE))))</f>
        <v/>
      </c>
      <c r="I98" s="54" t="str">
        <f>IF(U98="","",IF(VLOOKUP(U98,'Data Entry'!$B$5:$P$127,'Data Entry'!M$3,FALSE)=0,"",(VLOOKUP(U98,'Data Entry'!$B$5:$P$127,'Data Entry'!M$3,FALSE))))</f>
        <v/>
      </c>
      <c r="J98" s="54" t="str">
        <f>IF(U98="","",IF(VLOOKUP(U98,'Data Entry'!$B$5:$P$127,'Data Entry'!P$3,FALSE)=0,"",(VLOOKUP(U98,'Data Entry'!$B$5:$P$127,'Data Entry'!P$3,FALSE))))</f>
        <v/>
      </c>
      <c r="K98" s="54" t="str">
        <f>IF(U98="","",IF(VLOOKUP(U98,'Data Entry'!$B$5:$S$127,'Data Entry'!S$3,FALSE)=0,"",(VLOOKUP(U98,'Data Entry'!$B$5:$S$127,'Data Entry'!S$3,FALSE))))</f>
        <v/>
      </c>
      <c r="L98" s="8" t="str">
        <f t="shared" si="5"/>
        <v/>
      </c>
      <c r="M98" s="8" t="str">
        <f>IF(U98="","",IF(VLOOKUP(U98,'Data Entry'!$B$5:$S$127,'Data Entry'!R$3,FALSE)=0,"",(VLOOKUP(U98,'Data Entry'!$B$5:$S$127,'Data Entry'!R$3,FALSE))))</f>
        <v/>
      </c>
      <c r="N98" s="8" t="str">
        <f>IF(U98="","",IF(VLOOKUP(U98,'Data Entry'!$B$5:$U$127,'Data Entry'!T$3,FALSE)=0,"",(VLOOKUP(U98,'Data Entry'!$B$5:$U$127,'Data Entry'!T$3,FALSE))))</f>
        <v/>
      </c>
      <c r="O98" s="8" t="str">
        <f>IF(U98="","",IF(VLOOKUP(U98,'Data Entry'!$B$5:$U$127,'Data Entry'!U$3,FALSE)=0,"",(VLOOKUP(U98,'Data Entry'!$B$5:$U$127,'Data Entry'!U$3,FALSE))))</f>
        <v/>
      </c>
      <c r="P98" s="8"/>
      <c r="Q98" s="8" t="str">
        <f>IF(U98="","",IF(VLOOKUP(U98,'Data Entry'!$B$5:$U$127,'Data Entry'!N$3,FALSE)=0,"",(VLOOKUP(U98,'Data Entry'!$B$5:$U$127,'Data Entry'!N$3,FALSE))))</f>
        <v/>
      </c>
      <c r="U98" t="str">
        <f>IF(MAX('Data Entry'!B$5:B$127)&lt;'P 8'!V98,"",V98)</f>
        <v/>
      </c>
      <c r="V98">
        <v>94</v>
      </c>
      <c r="X98" t="str">
        <f>IF(A98="","",(SUM(MAX(X$5:X97)+(1))))</f>
        <v/>
      </c>
    </row>
    <row r="99" spans="1:24" ht="15.75" customHeight="1">
      <c r="A99" s="8" t="str">
        <f t="shared" si="4"/>
        <v/>
      </c>
      <c r="B99" s="8"/>
      <c r="C99" s="8"/>
      <c r="D99" s="15" t="str">
        <f>IF(U99="","",(VLOOKUP(U99,'Data Entry'!$B$5:$E$127,'Data Entry'!C$3,FALSE)))</f>
        <v/>
      </c>
      <c r="E99" s="15" t="str">
        <f>IF(U99="","",IF(VLOOKUP(U99,'Data Entry'!$B$5:$E$127,'Data Entry'!D$3,FALSE)=0,"",(VLOOKUP(U99,'Data Entry'!$B$5:$E$127,'Data Entry'!D$3,FALSE))))</f>
        <v/>
      </c>
      <c r="F99" s="14" t="str">
        <f>IF(U99="","",IF(VLOOKUP(U99,'Data Entry'!$B$5:$H$127,'Data Entry'!F$3,FALSE)=0,"",(VLOOKUP(U99,'Data Entry'!$B$5:$H$127,'Data Entry'!F$3,FALSE))))</f>
        <v/>
      </c>
      <c r="G99" s="54" t="str">
        <f>IF(U99="","",IF(VLOOKUP(U99,'Data Entry'!$B$5:$H$127,'Data Entry'!G$3,FALSE)=0,"",(VLOOKUP(U99,'Data Entry'!$B$5:$H$127,'Data Entry'!G$3,FALSE))))</f>
        <v/>
      </c>
      <c r="H99" s="54" t="str">
        <f>IF(U99="","",IF(VLOOKUP(U99,'Data Entry'!$B$5:$P$127,'Data Entry'!L$3,FALSE)=0,"",(VLOOKUP(U99,'Data Entry'!$B$5:$P$127,'Data Entry'!L$3,FALSE))))</f>
        <v/>
      </c>
      <c r="I99" s="54" t="str">
        <f>IF(U99="","",IF(VLOOKUP(U99,'Data Entry'!$B$5:$P$127,'Data Entry'!M$3,FALSE)=0,"",(VLOOKUP(U99,'Data Entry'!$B$5:$P$127,'Data Entry'!M$3,FALSE))))</f>
        <v/>
      </c>
      <c r="J99" s="54" t="str">
        <f>IF(U99="","",IF(VLOOKUP(U99,'Data Entry'!$B$5:$P$127,'Data Entry'!P$3,FALSE)=0,"",(VLOOKUP(U99,'Data Entry'!$B$5:$P$127,'Data Entry'!P$3,FALSE))))</f>
        <v/>
      </c>
      <c r="K99" s="54" t="str">
        <f>IF(U99="","",IF(VLOOKUP(U99,'Data Entry'!$B$5:$S$127,'Data Entry'!S$3,FALSE)=0,"",(VLOOKUP(U99,'Data Entry'!$B$5:$S$127,'Data Entry'!S$3,FALSE))))</f>
        <v/>
      </c>
      <c r="L99" s="8" t="str">
        <f t="shared" si="5"/>
        <v/>
      </c>
      <c r="M99" s="8" t="str">
        <f>IF(U99="","",IF(VLOOKUP(U99,'Data Entry'!$B$5:$S$127,'Data Entry'!R$3,FALSE)=0,"",(VLOOKUP(U99,'Data Entry'!$B$5:$S$127,'Data Entry'!R$3,FALSE))))</f>
        <v/>
      </c>
      <c r="N99" s="8" t="str">
        <f>IF(U99="","",IF(VLOOKUP(U99,'Data Entry'!$B$5:$U$127,'Data Entry'!T$3,FALSE)=0,"",(VLOOKUP(U99,'Data Entry'!$B$5:$U$127,'Data Entry'!T$3,FALSE))))</f>
        <v/>
      </c>
      <c r="O99" s="8" t="str">
        <f>IF(U99="","",IF(VLOOKUP(U99,'Data Entry'!$B$5:$U$127,'Data Entry'!U$3,FALSE)=0,"",(VLOOKUP(U99,'Data Entry'!$B$5:$U$127,'Data Entry'!U$3,FALSE))))</f>
        <v/>
      </c>
      <c r="P99" s="8"/>
      <c r="Q99" s="8" t="str">
        <f>IF(U99="","",IF(VLOOKUP(U99,'Data Entry'!$B$5:$U$127,'Data Entry'!N$3,FALSE)=0,"",(VLOOKUP(U99,'Data Entry'!$B$5:$U$127,'Data Entry'!N$3,FALSE))))</f>
        <v/>
      </c>
      <c r="U99" t="str">
        <f>IF(MAX('Data Entry'!B$5:B$127)&lt;'P 8'!V99,"",V99)</f>
        <v/>
      </c>
      <c r="V99">
        <v>95</v>
      </c>
      <c r="X99" t="str">
        <f>IF(A99="","",(SUM(MAX(X$5:X98)+(1))))</f>
        <v/>
      </c>
    </row>
    <row r="100" spans="1:24" ht="15.75" customHeight="1">
      <c r="A100" s="8" t="str">
        <f t="shared" si="4"/>
        <v/>
      </c>
      <c r="B100" s="8"/>
      <c r="C100" s="8"/>
      <c r="D100" s="15" t="str">
        <f>IF(U100="","",(VLOOKUP(U100,'Data Entry'!$B$5:$E$127,'Data Entry'!C$3,FALSE)))</f>
        <v/>
      </c>
      <c r="E100" s="15" t="str">
        <f>IF(U100="","",IF(VLOOKUP(U100,'Data Entry'!$B$5:$E$127,'Data Entry'!D$3,FALSE)=0,"",(VLOOKUP(U100,'Data Entry'!$B$5:$E$127,'Data Entry'!D$3,FALSE))))</f>
        <v/>
      </c>
      <c r="F100" s="14" t="str">
        <f>IF(U100="","",IF(VLOOKUP(U100,'Data Entry'!$B$5:$H$127,'Data Entry'!F$3,FALSE)=0,"",(VLOOKUP(U100,'Data Entry'!$B$5:$H$127,'Data Entry'!F$3,FALSE))))</f>
        <v/>
      </c>
      <c r="G100" s="54" t="str">
        <f>IF(U100="","",IF(VLOOKUP(U100,'Data Entry'!$B$5:$H$127,'Data Entry'!G$3,FALSE)=0,"",(VLOOKUP(U100,'Data Entry'!$B$5:$H$127,'Data Entry'!G$3,FALSE))))</f>
        <v/>
      </c>
      <c r="H100" s="54" t="str">
        <f>IF(U100="","",IF(VLOOKUP(U100,'Data Entry'!$B$5:$P$127,'Data Entry'!L$3,FALSE)=0,"",(VLOOKUP(U100,'Data Entry'!$B$5:$P$127,'Data Entry'!L$3,FALSE))))</f>
        <v/>
      </c>
      <c r="I100" s="54" t="str">
        <f>IF(U100="","",IF(VLOOKUP(U100,'Data Entry'!$B$5:$P$127,'Data Entry'!M$3,FALSE)=0,"",(VLOOKUP(U100,'Data Entry'!$B$5:$P$127,'Data Entry'!M$3,FALSE))))</f>
        <v/>
      </c>
      <c r="J100" s="54" t="str">
        <f>IF(U100="","",IF(VLOOKUP(U100,'Data Entry'!$B$5:$P$127,'Data Entry'!P$3,FALSE)=0,"",(VLOOKUP(U100,'Data Entry'!$B$5:$P$127,'Data Entry'!P$3,FALSE))))</f>
        <v/>
      </c>
      <c r="K100" s="54" t="str">
        <f>IF(U100="","",IF(VLOOKUP(U100,'Data Entry'!$B$5:$S$127,'Data Entry'!S$3,FALSE)=0,"",(VLOOKUP(U100,'Data Entry'!$B$5:$S$127,'Data Entry'!S$3,FALSE))))</f>
        <v/>
      </c>
      <c r="L100" s="8" t="str">
        <f t="shared" si="5"/>
        <v/>
      </c>
      <c r="M100" s="8" t="str">
        <f>IF(U100="","",IF(VLOOKUP(U100,'Data Entry'!$B$5:$S$127,'Data Entry'!R$3,FALSE)=0,"",(VLOOKUP(U100,'Data Entry'!$B$5:$S$127,'Data Entry'!R$3,FALSE))))</f>
        <v/>
      </c>
      <c r="N100" s="8" t="str">
        <f>IF(U100="","",IF(VLOOKUP(U100,'Data Entry'!$B$5:$U$127,'Data Entry'!T$3,FALSE)=0,"",(VLOOKUP(U100,'Data Entry'!$B$5:$U$127,'Data Entry'!T$3,FALSE))))</f>
        <v/>
      </c>
      <c r="O100" s="8" t="str">
        <f>IF(U100="","",IF(VLOOKUP(U100,'Data Entry'!$B$5:$U$127,'Data Entry'!U$3,FALSE)=0,"",(VLOOKUP(U100,'Data Entry'!$B$5:$U$127,'Data Entry'!U$3,FALSE))))</f>
        <v/>
      </c>
      <c r="P100" s="8"/>
      <c r="Q100" s="8" t="str">
        <f>IF(U100="","",IF(VLOOKUP(U100,'Data Entry'!$B$5:$U$127,'Data Entry'!N$3,FALSE)=0,"",(VLOOKUP(U100,'Data Entry'!$B$5:$U$127,'Data Entry'!N$3,FALSE))))</f>
        <v/>
      </c>
      <c r="U100" t="str">
        <f>IF(MAX('Data Entry'!B$5:B$127)&lt;'P 8'!V100,"",V100)</f>
        <v/>
      </c>
      <c r="V100">
        <v>96</v>
      </c>
      <c r="X100" t="str">
        <f>IF(A100="","",(SUM(MAX(X$5:X99)+(1))))</f>
        <v/>
      </c>
    </row>
    <row r="101" spans="1:24" ht="15.75" customHeight="1">
      <c r="A101" s="8" t="str">
        <f t="shared" si="4"/>
        <v/>
      </c>
      <c r="B101" s="8"/>
      <c r="C101" s="8"/>
      <c r="D101" s="15" t="str">
        <f>IF(U101="","",(VLOOKUP(U101,'Data Entry'!$B$5:$E$127,'Data Entry'!C$3,FALSE)))</f>
        <v/>
      </c>
      <c r="E101" s="15" t="str">
        <f>IF(U101="","",IF(VLOOKUP(U101,'Data Entry'!$B$5:$E$127,'Data Entry'!D$3,FALSE)=0,"",(VLOOKUP(U101,'Data Entry'!$B$5:$E$127,'Data Entry'!D$3,FALSE))))</f>
        <v/>
      </c>
      <c r="F101" s="14" t="str">
        <f>IF(U101="","",IF(VLOOKUP(U101,'Data Entry'!$B$5:$H$127,'Data Entry'!F$3,FALSE)=0,"",(VLOOKUP(U101,'Data Entry'!$B$5:$H$127,'Data Entry'!F$3,FALSE))))</f>
        <v/>
      </c>
      <c r="G101" s="54" t="str">
        <f>IF(U101="","",IF(VLOOKUP(U101,'Data Entry'!$B$5:$H$127,'Data Entry'!G$3,FALSE)=0,"",(VLOOKUP(U101,'Data Entry'!$B$5:$H$127,'Data Entry'!G$3,FALSE))))</f>
        <v/>
      </c>
      <c r="H101" s="54" t="str">
        <f>IF(U101="","",IF(VLOOKUP(U101,'Data Entry'!$B$5:$P$127,'Data Entry'!L$3,FALSE)=0,"",(VLOOKUP(U101,'Data Entry'!$B$5:$P$127,'Data Entry'!L$3,FALSE))))</f>
        <v/>
      </c>
      <c r="I101" s="54" t="str">
        <f>IF(U101="","",IF(VLOOKUP(U101,'Data Entry'!$B$5:$P$127,'Data Entry'!M$3,FALSE)=0,"",(VLOOKUP(U101,'Data Entry'!$B$5:$P$127,'Data Entry'!M$3,FALSE))))</f>
        <v/>
      </c>
      <c r="J101" s="54" t="str">
        <f>IF(U101="","",IF(VLOOKUP(U101,'Data Entry'!$B$5:$P$127,'Data Entry'!P$3,FALSE)=0,"",(VLOOKUP(U101,'Data Entry'!$B$5:$P$127,'Data Entry'!P$3,FALSE))))</f>
        <v/>
      </c>
      <c r="K101" s="54" t="str">
        <f>IF(U101="","",IF(VLOOKUP(U101,'Data Entry'!$B$5:$S$127,'Data Entry'!S$3,FALSE)=0,"",(VLOOKUP(U101,'Data Entry'!$B$5:$S$127,'Data Entry'!S$3,FALSE))))</f>
        <v/>
      </c>
      <c r="L101" s="8" t="str">
        <f t="shared" si="5"/>
        <v/>
      </c>
      <c r="M101" s="8" t="str">
        <f>IF(U101="","",IF(VLOOKUP(U101,'Data Entry'!$B$5:$S$127,'Data Entry'!R$3,FALSE)=0,"",(VLOOKUP(U101,'Data Entry'!$B$5:$S$127,'Data Entry'!R$3,FALSE))))</f>
        <v/>
      </c>
      <c r="N101" s="8" t="str">
        <f>IF(U101="","",IF(VLOOKUP(U101,'Data Entry'!$B$5:$U$127,'Data Entry'!T$3,FALSE)=0,"",(VLOOKUP(U101,'Data Entry'!$B$5:$U$127,'Data Entry'!T$3,FALSE))))</f>
        <v/>
      </c>
      <c r="O101" s="8" t="str">
        <f>IF(U101="","",IF(VLOOKUP(U101,'Data Entry'!$B$5:$U$127,'Data Entry'!U$3,FALSE)=0,"",(VLOOKUP(U101,'Data Entry'!$B$5:$U$127,'Data Entry'!U$3,FALSE))))</f>
        <v/>
      </c>
      <c r="P101" s="8"/>
      <c r="Q101" s="8" t="str">
        <f>IF(U101="","",IF(VLOOKUP(U101,'Data Entry'!$B$5:$U$127,'Data Entry'!N$3,FALSE)=0,"",(VLOOKUP(U101,'Data Entry'!$B$5:$U$127,'Data Entry'!N$3,FALSE))))</f>
        <v/>
      </c>
      <c r="U101" t="str">
        <f>IF(MAX('Data Entry'!B$5:B$127)&lt;'P 8'!V101,"",V101)</f>
        <v/>
      </c>
      <c r="V101">
        <v>97</v>
      </c>
      <c r="X101" t="str">
        <f>IF(A101="","",(SUM(MAX(X$5:X100)+(1))))</f>
        <v/>
      </c>
    </row>
    <row r="102" spans="1:24" ht="15.75" customHeight="1">
      <c r="A102" s="8" t="str">
        <f t="shared" si="4"/>
        <v/>
      </c>
      <c r="B102" s="8"/>
      <c r="C102" s="8"/>
      <c r="D102" s="15" t="str">
        <f>IF(U102="","",(VLOOKUP(U102,'Data Entry'!$B$5:$E$127,'Data Entry'!C$3,FALSE)))</f>
        <v/>
      </c>
      <c r="E102" s="15" t="str">
        <f>IF(U102="","",IF(VLOOKUP(U102,'Data Entry'!$B$5:$E$127,'Data Entry'!D$3,FALSE)=0,"",(VLOOKUP(U102,'Data Entry'!$B$5:$E$127,'Data Entry'!D$3,FALSE))))</f>
        <v/>
      </c>
      <c r="F102" s="14" t="str">
        <f>IF(U102="","",IF(VLOOKUP(U102,'Data Entry'!$B$5:$H$127,'Data Entry'!F$3,FALSE)=0,"",(VLOOKUP(U102,'Data Entry'!$B$5:$H$127,'Data Entry'!F$3,FALSE))))</f>
        <v/>
      </c>
      <c r="G102" s="54" t="str">
        <f>IF(U102="","",IF(VLOOKUP(U102,'Data Entry'!$B$5:$H$127,'Data Entry'!G$3,FALSE)=0,"",(VLOOKUP(U102,'Data Entry'!$B$5:$H$127,'Data Entry'!G$3,FALSE))))</f>
        <v/>
      </c>
      <c r="H102" s="54" t="str">
        <f>IF(U102="","",IF(VLOOKUP(U102,'Data Entry'!$B$5:$P$127,'Data Entry'!L$3,FALSE)=0,"",(VLOOKUP(U102,'Data Entry'!$B$5:$P$127,'Data Entry'!L$3,FALSE))))</f>
        <v/>
      </c>
      <c r="I102" s="54" t="str">
        <f>IF(U102="","",IF(VLOOKUP(U102,'Data Entry'!$B$5:$P$127,'Data Entry'!M$3,FALSE)=0,"",(VLOOKUP(U102,'Data Entry'!$B$5:$P$127,'Data Entry'!M$3,FALSE))))</f>
        <v/>
      </c>
      <c r="J102" s="54" t="str">
        <f>IF(U102="","",IF(VLOOKUP(U102,'Data Entry'!$B$5:$P$127,'Data Entry'!P$3,FALSE)=0,"",(VLOOKUP(U102,'Data Entry'!$B$5:$P$127,'Data Entry'!P$3,FALSE))))</f>
        <v/>
      </c>
      <c r="K102" s="54" t="str">
        <f>IF(U102="","",IF(VLOOKUP(U102,'Data Entry'!$B$5:$S$127,'Data Entry'!S$3,FALSE)=0,"",(VLOOKUP(U102,'Data Entry'!$B$5:$S$127,'Data Entry'!S$3,FALSE))))</f>
        <v/>
      </c>
      <c r="L102" s="8" t="str">
        <f t="shared" si="5"/>
        <v/>
      </c>
      <c r="M102" s="8" t="str">
        <f>IF(U102="","",IF(VLOOKUP(U102,'Data Entry'!$B$5:$S$127,'Data Entry'!R$3,FALSE)=0,"",(VLOOKUP(U102,'Data Entry'!$B$5:$S$127,'Data Entry'!R$3,FALSE))))</f>
        <v/>
      </c>
      <c r="N102" s="8" t="str">
        <f>IF(U102="","",IF(VLOOKUP(U102,'Data Entry'!$B$5:$U$127,'Data Entry'!T$3,FALSE)=0,"",(VLOOKUP(U102,'Data Entry'!$B$5:$U$127,'Data Entry'!T$3,FALSE))))</f>
        <v/>
      </c>
      <c r="O102" s="8" t="str">
        <f>IF(U102="","",IF(VLOOKUP(U102,'Data Entry'!$B$5:$U$127,'Data Entry'!U$3,FALSE)=0,"",(VLOOKUP(U102,'Data Entry'!$B$5:$U$127,'Data Entry'!U$3,FALSE))))</f>
        <v/>
      </c>
      <c r="P102" s="8"/>
      <c r="Q102" s="8" t="str">
        <f>IF(U102="","",IF(VLOOKUP(U102,'Data Entry'!$B$5:$U$127,'Data Entry'!N$3,FALSE)=0,"",(VLOOKUP(U102,'Data Entry'!$B$5:$U$127,'Data Entry'!N$3,FALSE))))</f>
        <v/>
      </c>
      <c r="U102" t="str">
        <f>IF(MAX('Data Entry'!B$5:B$127)&lt;'P 8'!V102,"",V102)</f>
        <v/>
      </c>
      <c r="V102">
        <v>98</v>
      </c>
      <c r="X102" t="str">
        <f>IF(A102="","",(SUM(MAX(X$5:X101)+(1))))</f>
        <v/>
      </c>
    </row>
    <row r="103" spans="1:24" ht="15.75" customHeight="1">
      <c r="A103" s="8" t="str">
        <f t="shared" si="4"/>
        <v/>
      </c>
      <c r="B103" s="8"/>
      <c r="C103" s="8"/>
      <c r="D103" s="15" t="str">
        <f>IF(U103="","",(VLOOKUP(U103,'Data Entry'!$B$5:$E$127,'Data Entry'!C$3,FALSE)))</f>
        <v/>
      </c>
      <c r="E103" s="15" t="str">
        <f>IF(U103="","",IF(VLOOKUP(U103,'Data Entry'!$B$5:$E$127,'Data Entry'!D$3,FALSE)=0,"",(VLOOKUP(U103,'Data Entry'!$B$5:$E$127,'Data Entry'!D$3,FALSE))))</f>
        <v/>
      </c>
      <c r="F103" s="14" t="str">
        <f>IF(U103="","",IF(VLOOKUP(U103,'Data Entry'!$B$5:$H$127,'Data Entry'!F$3,FALSE)=0,"",(VLOOKUP(U103,'Data Entry'!$B$5:$H$127,'Data Entry'!F$3,FALSE))))</f>
        <v/>
      </c>
      <c r="G103" s="54" t="str">
        <f>IF(U103="","",IF(VLOOKUP(U103,'Data Entry'!$B$5:$H$127,'Data Entry'!G$3,FALSE)=0,"",(VLOOKUP(U103,'Data Entry'!$B$5:$H$127,'Data Entry'!G$3,FALSE))))</f>
        <v/>
      </c>
      <c r="H103" s="54" t="str">
        <f>IF(U103="","",IF(VLOOKUP(U103,'Data Entry'!$B$5:$P$127,'Data Entry'!L$3,FALSE)=0,"",(VLOOKUP(U103,'Data Entry'!$B$5:$P$127,'Data Entry'!L$3,FALSE))))</f>
        <v/>
      </c>
      <c r="I103" s="54" t="str">
        <f>IF(U103="","",IF(VLOOKUP(U103,'Data Entry'!$B$5:$P$127,'Data Entry'!M$3,FALSE)=0,"",(VLOOKUP(U103,'Data Entry'!$B$5:$P$127,'Data Entry'!M$3,FALSE))))</f>
        <v/>
      </c>
      <c r="J103" s="54" t="str">
        <f>IF(U103="","",IF(VLOOKUP(U103,'Data Entry'!$B$5:$P$127,'Data Entry'!P$3,FALSE)=0,"",(VLOOKUP(U103,'Data Entry'!$B$5:$P$127,'Data Entry'!P$3,FALSE))))</f>
        <v/>
      </c>
      <c r="K103" s="54" t="str">
        <f>IF(U103="","",IF(VLOOKUP(U103,'Data Entry'!$B$5:$S$127,'Data Entry'!S$3,FALSE)=0,"",(VLOOKUP(U103,'Data Entry'!$B$5:$S$127,'Data Entry'!S$3,FALSE))))</f>
        <v/>
      </c>
      <c r="L103" s="8" t="str">
        <f t="shared" si="5"/>
        <v/>
      </c>
      <c r="M103" s="8" t="str">
        <f>IF(U103="","",IF(VLOOKUP(U103,'Data Entry'!$B$5:$S$127,'Data Entry'!R$3,FALSE)=0,"",(VLOOKUP(U103,'Data Entry'!$B$5:$S$127,'Data Entry'!R$3,FALSE))))</f>
        <v/>
      </c>
      <c r="N103" s="8" t="str">
        <f>IF(U103="","",IF(VLOOKUP(U103,'Data Entry'!$B$5:$U$127,'Data Entry'!T$3,FALSE)=0,"",(VLOOKUP(U103,'Data Entry'!$B$5:$U$127,'Data Entry'!T$3,FALSE))))</f>
        <v/>
      </c>
      <c r="O103" s="8" t="str">
        <f>IF(U103="","",IF(VLOOKUP(U103,'Data Entry'!$B$5:$U$127,'Data Entry'!U$3,FALSE)=0,"",(VLOOKUP(U103,'Data Entry'!$B$5:$U$127,'Data Entry'!U$3,FALSE))))</f>
        <v/>
      </c>
      <c r="P103" s="8"/>
      <c r="Q103" s="8" t="str">
        <f>IF(U103="","",IF(VLOOKUP(U103,'Data Entry'!$B$5:$U$127,'Data Entry'!N$3,FALSE)=0,"",(VLOOKUP(U103,'Data Entry'!$B$5:$U$127,'Data Entry'!N$3,FALSE))))</f>
        <v/>
      </c>
      <c r="U103" t="str">
        <f>IF(MAX('Data Entry'!B$5:B$127)&lt;'P 8'!V103,"",V103)</f>
        <v/>
      </c>
      <c r="V103">
        <v>99</v>
      </c>
      <c r="X103" t="str">
        <f>IF(A103="","",(SUM(MAX(X$5:X102)+(1))))</f>
        <v/>
      </c>
    </row>
    <row r="104" spans="1:24" ht="15.75" customHeight="1">
      <c r="A104" s="8" t="str">
        <f t="shared" si="4"/>
        <v/>
      </c>
      <c r="B104" s="8"/>
      <c r="C104" s="8"/>
      <c r="D104" s="15" t="str">
        <f>IF(U104="","",(VLOOKUP(U104,'Data Entry'!$B$5:$E$127,'Data Entry'!C$3,FALSE)))</f>
        <v/>
      </c>
      <c r="E104" s="15" t="str">
        <f>IF(U104="","",IF(VLOOKUP(U104,'Data Entry'!$B$5:$E$127,'Data Entry'!D$3,FALSE)=0,"",(VLOOKUP(U104,'Data Entry'!$B$5:$E$127,'Data Entry'!D$3,FALSE))))</f>
        <v/>
      </c>
      <c r="F104" s="14" t="str">
        <f>IF(U104="","",IF(VLOOKUP(U104,'Data Entry'!$B$5:$H$127,'Data Entry'!F$3,FALSE)=0,"",(VLOOKUP(U104,'Data Entry'!$B$5:$H$127,'Data Entry'!F$3,FALSE))))</f>
        <v/>
      </c>
      <c r="G104" s="54" t="str">
        <f>IF(U104="","",IF(VLOOKUP(U104,'Data Entry'!$B$5:$H$127,'Data Entry'!G$3,FALSE)=0,"",(VLOOKUP(U104,'Data Entry'!$B$5:$H$127,'Data Entry'!G$3,FALSE))))</f>
        <v/>
      </c>
      <c r="H104" s="54" t="str">
        <f>IF(U104="","",IF(VLOOKUP(U104,'Data Entry'!$B$5:$P$127,'Data Entry'!L$3,FALSE)=0,"",(VLOOKUP(U104,'Data Entry'!$B$5:$P$127,'Data Entry'!L$3,FALSE))))</f>
        <v/>
      </c>
      <c r="I104" s="54" t="str">
        <f>IF(U104="","",IF(VLOOKUP(U104,'Data Entry'!$B$5:$P$127,'Data Entry'!M$3,FALSE)=0,"",(VLOOKUP(U104,'Data Entry'!$B$5:$P$127,'Data Entry'!M$3,FALSE))))</f>
        <v/>
      </c>
      <c r="J104" s="54" t="str">
        <f>IF(U104="","",IF(VLOOKUP(U104,'Data Entry'!$B$5:$P$127,'Data Entry'!P$3,FALSE)=0,"",(VLOOKUP(U104,'Data Entry'!$B$5:$P$127,'Data Entry'!P$3,FALSE))))</f>
        <v/>
      </c>
      <c r="K104" s="54" t="str">
        <f>IF(U104="","",IF(VLOOKUP(U104,'Data Entry'!$B$5:$S$127,'Data Entry'!S$3,FALSE)=0,"",(VLOOKUP(U104,'Data Entry'!$B$5:$S$127,'Data Entry'!S$3,FALSE))))</f>
        <v/>
      </c>
      <c r="L104" s="8" t="str">
        <f t="shared" si="5"/>
        <v/>
      </c>
      <c r="M104" s="8" t="str">
        <f>IF(U104="","",IF(VLOOKUP(U104,'Data Entry'!$B$5:$S$127,'Data Entry'!R$3,FALSE)=0,"",(VLOOKUP(U104,'Data Entry'!$B$5:$S$127,'Data Entry'!R$3,FALSE))))</f>
        <v/>
      </c>
      <c r="N104" s="8" t="str">
        <f>IF(U104="","",IF(VLOOKUP(U104,'Data Entry'!$B$5:$U$127,'Data Entry'!T$3,FALSE)=0,"",(VLOOKUP(U104,'Data Entry'!$B$5:$U$127,'Data Entry'!T$3,FALSE))))</f>
        <v/>
      </c>
      <c r="O104" s="8" t="str">
        <f>IF(U104="","",IF(VLOOKUP(U104,'Data Entry'!$B$5:$U$127,'Data Entry'!U$3,FALSE)=0,"",(VLOOKUP(U104,'Data Entry'!$B$5:$U$127,'Data Entry'!U$3,FALSE))))</f>
        <v/>
      </c>
      <c r="P104" s="8"/>
      <c r="Q104" s="8" t="str">
        <f>IF(U104="","",IF(VLOOKUP(U104,'Data Entry'!$B$5:$U$127,'Data Entry'!N$3,FALSE)=0,"",(VLOOKUP(U104,'Data Entry'!$B$5:$U$127,'Data Entry'!N$3,FALSE))))</f>
        <v/>
      </c>
      <c r="U104" t="str">
        <f>IF(MAX('Data Entry'!B$5:B$127)&lt;'P 8'!V104,"",V104)</f>
        <v/>
      </c>
      <c r="V104">
        <v>100</v>
      </c>
      <c r="X104" t="str">
        <f>IF(A104="","",(SUM(MAX(X$5:X103)+(1))))</f>
        <v/>
      </c>
    </row>
    <row r="105" spans="1:24" ht="15.75">
      <c r="A105" s="8" t="str">
        <f t="shared" si="4"/>
        <v/>
      </c>
      <c r="B105" s="8"/>
      <c r="C105" s="8"/>
      <c r="D105" s="15" t="str">
        <f>IF(U105="","",(VLOOKUP(U105,'Data Entry'!$B$5:$E$127,'Data Entry'!C$3,FALSE)))</f>
        <v/>
      </c>
      <c r="E105" s="15" t="str">
        <f>IF(U105="","",IF(VLOOKUP(U105,'Data Entry'!$B$5:$E$127,'Data Entry'!D$3,FALSE)=0,"",(VLOOKUP(U105,'Data Entry'!$B$5:$E$127,'Data Entry'!D$3,FALSE))))</f>
        <v/>
      </c>
      <c r="F105" s="14" t="str">
        <f>IF(U105="","",IF(VLOOKUP(U105,'Data Entry'!$B$5:$H$127,'Data Entry'!F$3,FALSE)=0,"",(VLOOKUP(U105,'Data Entry'!$B$5:$H$127,'Data Entry'!F$3,FALSE))))</f>
        <v/>
      </c>
      <c r="G105" s="54" t="str">
        <f>IF(U105="","",IF(VLOOKUP(U105,'Data Entry'!$B$5:$H$127,'Data Entry'!G$3,FALSE)=0,"",(VLOOKUP(U105,'Data Entry'!$B$5:$H$127,'Data Entry'!G$3,FALSE))))</f>
        <v/>
      </c>
      <c r="H105" s="54" t="str">
        <f>IF(U105="","",IF(VLOOKUP(U105,'Data Entry'!$B$5:$P$127,'Data Entry'!L$3,FALSE)=0,"",(VLOOKUP(U105,'Data Entry'!$B$5:$P$127,'Data Entry'!L$3,FALSE))))</f>
        <v/>
      </c>
      <c r="I105" s="54" t="str">
        <f>IF(U105="","",IF(VLOOKUP(U105,'Data Entry'!$B$5:$P$127,'Data Entry'!M$3,FALSE)=0,"",(VLOOKUP(U105,'Data Entry'!$B$5:$P$127,'Data Entry'!M$3,FALSE))))</f>
        <v/>
      </c>
      <c r="J105" s="54" t="str">
        <f>IF(U105="","",IF(VLOOKUP(U105,'Data Entry'!$B$5:$P$127,'Data Entry'!P$3,FALSE)=0,"",(VLOOKUP(U105,'Data Entry'!$B$5:$P$127,'Data Entry'!P$3,FALSE))))</f>
        <v/>
      </c>
      <c r="K105" s="54" t="str">
        <f>IF(U105="","",IF(VLOOKUP(U105,'Data Entry'!$B$5:$S$127,'Data Entry'!S$3,FALSE)=0,"",(VLOOKUP(U105,'Data Entry'!$B$5:$S$127,'Data Entry'!S$3,FALSE))))</f>
        <v/>
      </c>
      <c r="L105" s="8" t="str">
        <f t="shared" si="5"/>
        <v/>
      </c>
      <c r="M105" s="8" t="str">
        <f>IF(U105="","",IF(VLOOKUP(U105,'Data Entry'!$B$5:$S$127,'Data Entry'!R$3,FALSE)=0,"",(VLOOKUP(U105,'Data Entry'!$B$5:$S$127,'Data Entry'!R$3,FALSE))))</f>
        <v/>
      </c>
      <c r="N105" s="8" t="str">
        <f>IF(U105="","",IF(VLOOKUP(U105,'Data Entry'!$B$5:$U$127,'Data Entry'!T$3,FALSE)=0,"",(VLOOKUP(U105,'Data Entry'!$B$5:$U$127,'Data Entry'!T$3,FALSE))))</f>
        <v/>
      </c>
      <c r="O105" s="8" t="str">
        <f>IF(U105="","",IF(VLOOKUP(U105,'Data Entry'!$B$5:$U$127,'Data Entry'!U$3,FALSE)=0,"",(VLOOKUP(U105,'Data Entry'!$B$5:$U$127,'Data Entry'!U$3,FALSE))))</f>
        <v/>
      </c>
      <c r="P105" s="8"/>
      <c r="Q105" s="8" t="str">
        <f>IF(U105="","",IF(VLOOKUP(U105,'Data Entry'!$B$5:$U$127,'Data Entry'!N$3,FALSE)=0,"",(VLOOKUP(U105,'Data Entry'!$B$5:$U$127,'Data Entry'!N$3,FALSE))))</f>
        <v/>
      </c>
      <c r="U105" t="str">
        <f>IF(MAX('Data Entry'!B$5:B$127)&lt;'P 8'!V105,"",V105)</f>
        <v/>
      </c>
      <c r="V105">
        <v>101</v>
      </c>
      <c r="X105" t="str">
        <f>IF(A105="","",(SUM(MAX(X$5:X104)+(1))))</f>
        <v/>
      </c>
    </row>
    <row r="106" spans="1:24" ht="15.75">
      <c r="A106" s="8" t="str">
        <f t="shared" si="4"/>
        <v/>
      </c>
      <c r="B106" s="8"/>
      <c r="C106" s="8"/>
      <c r="D106" s="15" t="str">
        <f>IF(U106="","",(VLOOKUP(U106,'Data Entry'!$B$5:$E$127,'Data Entry'!C$3,FALSE)))</f>
        <v/>
      </c>
      <c r="E106" s="15" t="str">
        <f>IF(U106="","",IF(VLOOKUP(U106,'Data Entry'!$B$5:$E$127,'Data Entry'!D$3,FALSE)=0,"",(VLOOKUP(U106,'Data Entry'!$B$5:$E$127,'Data Entry'!D$3,FALSE))))</f>
        <v/>
      </c>
      <c r="F106" s="14" t="str">
        <f>IF(U106="","",IF(VLOOKUP(U106,'Data Entry'!$B$5:$H$127,'Data Entry'!F$3,FALSE)=0,"",(VLOOKUP(U106,'Data Entry'!$B$5:$H$127,'Data Entry'!F$3,FALSE))))</f>
        <v/>
      </c>
      <c r="G106" s="54" t="str">
        <f>IF(U106="","",IF(VLOOKUP(U106,'Data Entry'!$B$5:$H$127,'Data Entry'!G$3,FALSE)=0,"",(VLOOKUP(U106,'Data Entry'!$B$5:$H$127,'Data Entry'!G$3,FALSE))))</f>
        <v/>
      </c>
      <c r="H106" s="54" t="str">
        <f>IF(U106="","",IF(VLOOKUP(U106,'Data Entry'!$B$5:$P$127,'Data Entry'!L$3,FALSE)=0,"",(VLOOKUP(U106,'Data Entry'!$B$5:$P$127,'Data Entry'!L$3,FALSE))))</f>
        <v/>
      </c>
      <c r="I106" s="54" t="str">
        <f>IF(U106="","",IF(VLOOKUP(U106,'Data Entry'!$B$5:$P$127,'Data Entry'!M$3,FALSE)=0,"",(VLOOKUP(U106,'Data Entry'!$B$5:$P$127,'Data Entry'!M$3,FALSE))))</f>
        <v/>
      </c>
      <c r="J106" s="54" t="str">
        <f>IF(U106="","",IF(VLOOKUP(U106,'Data Entry'!$B$5:$P$127,'Data Entry'!P$3,FALSE)=0,"",(VLOOKUP(U106,'Data Entry'!$B$5:$P$127,'Data Entry'!P$3,FALSE))))</f>
        <v/>
      </c>
      <c r="K106" s="54" t="str">
        <f>IF(U106="","",IF(VLOOKUP(U106,'Data Entry'!$B$5:$S$127,'Data Entry'!S$3,FALSE)=0,"",(VLOOKUP(U106,'Data Entry'!$B$5:$S$127,'Data Entry'!S$3,FALSE))))</f>
        <v/>
      </c>
      <c r="L106" s="8" t="str">
        <f t="shared" si="5"/>
        <v/>
      </c>
      <c r="M106" s="8" t="str">
        <f>IF(U106="","",IF(VLOOKUP(U106,'Data Entry'!$B$5:$S$127,'Data Entry'!R$3,FALSE)=0,"",(VLOOKUP(U106,'Data Entry'!$B$5:$S$127,'Data Entry'!R$3,FALSE))))</f>
        <v/>
      </c>
      <c r="N106" s="8" t="str">
        <f>IF(U106="","",IF(VLOOKUP(U106,'Data Entry'!$B$5:$U$127,'Data Entry'!T$3,FALSE)=0,"",(VLOOKUP(U106,'Data Entry'!$B$5:$U$127,'Data Entry'!T$3,FALSE))))</f>
        <v/>
      </c>
      <c r="O106" s="8" t="str">
        <f>IF(U106="","",IF(VLOOKUP(U106,'Data Entry'!$B$5:$U$127,'Data Entry'!U$3,FALSE)=0,"",(VLOOKUP(U106,'Data Entry'!$B$5:$U$127,'Data Entry'!U$3,FALSE))))</f>
        <v/>
      </c>
      <c r="P106" s="8"/>
      <c r="Q106" s="8" t="str">
        <f>IF(U106="","",IF(VLOOKUP(U106,'Data Entry'!$B$5:$U$127,'Data Entry'!N$3,FALSE)=0,"",(VLOOKUP(U106,'Data Entry'!$B$5:$U$127,'Data Entry'!N$3,FALSE))))</f>
        <v/>
      </c>
      <c r="U106" t="str">
        <f>IF(MAX('Data Entry'!B$5:B$127)&lt;'P 8'!V106,"",V106)</f>
        <v/>
      </c>
      <c r="V106">
        <v>102</v>
      </c>
      <c r="X106" t="str">
        <f>IF(A106="","",(SUM(MAX(X$5:X105)+(1))))</f>
        <v/>
      </c>
    </row>
    <row r="107" spans="1:24" ht="15.75">
      <c r="A107" s="8" t="str">
        <f t="shared" si="4"/>
        <v/>
      </c>
      <c r="B107" s="8"/>
      <c r="C107" s="8"/>
      <c r="D107" s="15" t="str">
        <f>IF(U107="","",(VLOOKUP(U107,'Data Entry'!$B$5:$E$127,'Data Entry'!C$3,FALSE)))</f>
        <v/>
      </c>
      <c r="E107" s="15" t="str">
        <f>IF(U107="","",IF(VLOOKUP(U107,'Data Entry'!$B$5:$E$127,'Data Entry'!D$3,FALSE)=0,"",(VLOOKUP(U107,'Data Entry'!$B$5:$E$127,'Data Entry'!D$3,FALSE))))</f>
        <v/>
      </c>
      <c r="F107" s="14" t="str">
        <f>IF(U107="","",IF(VLOOKUP(U107,'Data Entry'!$B$5:$H$127,'Data Entry'!F$3,FALSE)=0,"",(VLOOKUP(U107,'Data Entry'!$B$5:$H$127,'Data Entry'!F$3,FALSE))))</f>
        <v/>
      </c>
      <c r="G107" s="54" t="str">
        <f>IF(U107="","",IF(VLOOKUP(U107,'Data Entry'!$B$5:$H$127,'Data Entry'!G$3,FALSE)=0,"",(VLOOKUP(U107,'Data Entry'!$B$5:$H$127,'Data Entry'!G$3,FALSE))))</f>
        <v/>
      </c>
      <c r="H107" s="54" t="str">
        <f>IF(U107="","",IF(VLOOKUP(U107,'Data Entry'!$B$5:$P$127,'Data Entry'!L$3,FALSE)=0,"",(VLOOKUP(U107,'Data Entry'!$B$5:$P$127,'Data Entry'!L$3,FALSE))))</f>
        <v/>
      </c>
      <c r="I107" s="54" t="str">
        <f>IF(U107="","",IF(VLOOKUP(U107,'Data Entry'!$B$5:$P$127,'Data Entry'!M$3,FALSE)=0,"",(VLOOKUP(U107,'Data Entry'!$B$5:$P$127,'Data Entry'!M$3,FALSE))))</f>
        <v/>
      </c>
      <c r="J107" s="54" t="str">
        <f>IF(U107="","",IF(VLOOKUP(U107,'Data Entry'!$B$5:$P$127,'Data Entry'!P$3,FALSE)=0,"",(VLOOKUP(U107,'Data Entry'!$B$5:$P$127,'Data Entry'!P$3,FALSE))))</f>
        <v/>
      </c>
      <c r="K107" s="54" t="str">
        <f>IF(U107="","",IF(VLOOKUP(U107,'Data Entry'!$B$5:$S$127,'Data Entry'!S$3,FALSE)=0,"",(VLOOKUP(U107,'Data Entry'!$B$5:$S$127,'Data Entry'!S$3,FALSE))))</f>
        <v/>
      </c>
      <c r="L107" s="8" t="str">
        <f t="shared" si="5"/>
        <v/>
      </c>
      <c r="M107" s="8" t="str">
        <f>IF(U107="","",IF(VLOOKUP(U107,'Data Entry'!$B$5:$S$127,'Data Entry'!R$3,FALSE)=0,"",(VLOOKUP(U107,'Data Entry'!$B$5:$S$127,'Data Entry'!R$3,FALSE))))</f>
        <v/>
      </c>
      <c r="N107" s="8" t="str">
        <f>IF(U107="","",IF(VLOOKUP(U107,'Data Entry'!$B$5:$U$127,'Data Entry'!T$3,FALSE)=0,"",(VLOOKUP(U107,'Data Entry'!$B$5:$U$127,'Data Entry'!T$3,FALSE))))</f>
        <v/>
      </c>
      <c r="O107" s="8" t="str">
        <f>IF(U107="","",IF(VLOOKUP(U107,'Data Entry'!$B$5:$U$127,'Data Entry'!U$3,FALSE)=0,"",(VLOOKUP(U107,'Data Entry'!$B$5:$U$127,'Data Entry'!U$3,FALSE))))</f>
        <v/>
      </c>
      <c r="P107" s="8"/>
      <c r="Q107" s="8" t="str">
        <f>IF(U107="","",IF(VLOOKUP(U107,'Data Entry'!$B$5:$U$127,'Data Entry'!N$3,FALSE)=0,"",(VLOOKUP(U107,'Data Entry'!$B$5:$U$127,'Data Entry'!N$3,FALSE))))</f>
        <v/>
      </c>
      <c r="U107" t="str">
        <f>IF(MAX('Data Entry'!B$5:B$127)&lt;'P 8'!V107,"",V107)</f>
        <v/>
      </c>
      <c r="V107">
        <v>103</v>
      </c>
      <c r="X107" t="str">
        <f>IF(A107="","",(SUM(MAX(X$5:X106)+(1))))</f>
        <v/>
      </c>
    </row>
    <row r="108" spans="1:24" ht="15.75">
      <c r="A108" s="8" t="str">
        <f t="shared" si="4"/>
        <v/>
      </c>
      <c r="B108" s="8"/>
      <c r="C108" s="8"/>
      <c r="D108" s="15" t="str">
        <f>IF(U108="","",(VLOOKUP(U108,'Data Entry'!$B$5:$E$127,'Data Entry'!C$3,FALSE)))</f>
        <v/>
      </c>
      <c r="E108" s="15" t="str">
        <f>IF(U108="","",IF(VLOOKUP(U108,'Data Entry'!$B$5:$E$127,'Data Entry'!D$3,FALSE)=0,"",(VLOOKUP(U108,'Data Entry'!$B$5:$E$127,'Data Entry'!D$3,FALSE))))</f>
        <v/>
      </c>
      <c r="F108" s="14" t="str">
        <f>IF(U108="","",IF(VLOOKUP(U108,'Data Entry'!$B$5:$H$127,'Data Entry'!F$3,FALSE)=0,"",(VLOOKUP(U108,'Data Entry'!$B$5:$H$127,'Data Entry'!F$3,FALSE))))</f>
        <v/>
      </c>
      <c r="G108" s="54" t="str">
        <f>IF(U108="","",IF(VLOOKUP(U108,'Data Entry'!$B$5:$H$127,'Data Entry'!G$3,FALSE)=0,"",(VLOOKUP(U108,'Data Entry'!$B$5:$H$127,'Data Entry'!G$3,FALSE))))</f>
        <v/>
      </c>
      <c r="H108" s="54" t="str">
        <f>IF(U108="","",IF(VLOOKUP(U108,'Data Entry'!$B$5:$P$127,'Data Entry'!L$3,FALSE)=0,"",(VLOOKUP(U108,'Data Entry'!$B$5:$P$127,'Data Entry'!L$3,FALSE))))</f>
        <v/>
      </c>
      <c r="I108" s="54" t="str">
        <f>IF(U108="","",IF(VLOOKUP(U108,'Data Entry'!$B$5:$P$127,'Data Entry'!M$3,FALSE)=0,"",(VLOOKUP(U108,'Data Entry'!$B$5:$P$127,'Data Entry'!M$3,FALSE))))</f>
        <v/>
      </c>
      <c r="J108" s="54" t="str">
        <f>IF(U108="","",IF(VLOOKUP(U108,'Data Entry'!$B$5:$P$127,'Data Entry'!P$3,FALSE)=0,"",(VLOOKUP(U108,'Data Entry'!$B$5:$P$127,'Data Entry'!P$3,FALSE))))</f>
        <v/>
      </c>
      <c r="K108" s="54" t="str">
        <f>IF(U108="","",IF(VLOOKUP(U108,'Data Entry'!$B$5:$S$127,'Data Entry'!S$3,FALSE)=0,"",(VLOOKUP(U108,'Data Entry'!$B$5:$S$127,'Data Entry'!S$3,FALSE))))</f>
        <v/>
      </c>
      <c r="L108" s="8" t="str">
        <f t="shared" si="5"/>
        <v/>
      </c>
      <c r="M108" s="8" t="str">
        <f>IF(U108="","",IF(VLOOKUP(U108,'Data Entry'!$B$5:$S$127,'Data Entry'!R$3,FALSE)=0,"",(VLOOKUP(U108,'Data Entry'!$B$5:$S$127,'Data Entry'!R$3,FALSE))))</f>
        <v/>
      </c>
      <c r="N108" s="8" t="str">
        <f>IF(U108="","",IF(VLOOKUP(U108,'Data Entry'!$B$5:$U$127,'Data Entry'!T$3,FALSE)=0,"",(VLOOKUP(U108,'Data Entry'!$B$5:$U$127,'Data Entry'!T$3,FALSE))))</f>
        <v/>
      </c>
      <c r="O108" s="8" t="str">
        <f>IF(U108="","",IF(VLOOKUP(U108,'Data Entry'!$B$5:$U$127,'Data Entry'!U$3,FALSE)=0,"",(VLOOKUP(U108,'Data Entry'!$B$5:$U$127,'Data Entry'!U$3,FALSE))))</f>
        <v/>
      </c>
      <c r="P108" s="8"/>
      <c r="Q108" s="8" t="str">
        <f>IF(U108="","",IF(VLOOKUP(U108,'Data Entry'!$B$5:$U$127,'Data Entry'!N$3,FALSE)=0,"",(VLOOKUP(U108,'Data Entry'!$B$5:$U$127,'Data Entry'!N$3,FALSE))))</f>
        <v/>
      </c>
      <c r="U108" t="str">
        <f>IF(MAX('Data Entry'!B$5:B$127)&lt;'P 8'!V108,"",V108)</f>
        <v/>
      </c>
      <c r="V108">
        <v>104</v>
      </c>
      <c r="X108" t="str">
        <f>IF(A108="","",(SUM(MAX(X$5:X107)+(1))))</f>
        <v/>
      </c>
    </row>
    <row r="109" spans="1:24" ht="15.75">
      <c r="A109" s="8" t="str">
        <f t="shared" si="4"/>
        <v/>
      </c>
      <c r="B109" s="8"/>
      <c r="C109" s="8"/>
      <c r="D109" s="15" t="str">
        <f>IF(U109="","",(VLOOKUP(U109,'Data Entry'!$B$5:$E$127,'Data Entry'!C$3,FALSE)))</f>
        <v/>
      </c>
      <c r="E109" s="15" t="str">
        <f>IF(U109="","",IF(VLOOKUP(U109,'Data Entry'!$B$5:$E$127,'Data Entry'!D$3,FALSE)=0,"",(VLOOKUP(U109,'Data Entry'!$B$5:$E$127,'Data Entry'!D$3,FALSE))))</f>
        <v/>
      </c>
      <c r="F109" s="14" t="str">
        <f>IF(U109="","",IF(VLOOKUP(U109,'Data Entry'!$B$5:$H$127,'Data Entry'!F$3,FALSE)=0,"",(VLOOKUP(U109,'Data Entry'!$B$5:$H$127,'Data Entry'!F$3,FALSE))))</f>
        <v/>
      </c>
      <c r="G109" s="54" t="str">
        <f>IF(U109="","",IF(VLOOKUP(U109,'Data Entry'!$B$5:$H$127,'Data Entry'!G$3,FALSE)=0,"",(VLOOKUP(U109,'Data Entry'!$B$5:$H$127,'Data Entry'!G$3,FALSE))))</f>
        <v/>
      </c>
      <c r="H109" s="54" t="str">
        <f>IF(U109="","",IF(VLOOKUP(U109,'Data Entry'!$B$5:$P$127,'Data Entry'!L$3,FALSE)=0,"",(VLOOKUP(U109,'Data Entry'!$B$5:$P$127,'Data Entry'!L$3,FALSE))))</f>
        <v/>
      </c>
      <c r="I109" s="54" t="str">
        <f>IF(U109="","",IF(VLOOKUP(U109,'Data Entry'!$B$5:$P$127,'Data Entry'!M$3,FALSE)=0,"",(VLOOKUP(U109,'Data Entry'!$B$5:$P$127,'Data Entry'!M$3,FALSE))))</f>
        <v/>
      </c>
      <c r="J109" s="54" t="str">
        <f>IF(U109="","",IF(VLOOKUP(U109,'Data Entry'!$B$5:$P$127,'Data Entry'!P$3,FALSE)=0,"",(VLOOKUP(U109,'Data Entry'!$B$5:$P$127,'Data Entry'!P$3,FALSE))))</f>
        <v/>
      </c>
      <c r="K109" s="54" t="str">
        <f>IF(U109="","",IF(VLOOKUP(U109,'Data Entry'!$B$5:$S$127,'Data Entry'!S$3,FALSE)=0,"",(VLOOKUP(U109,'Data Entry'!$B$5:$S$127,'Data Entry'!S$3,FALSE))))</f>
        <v/>
      </c>
      <c r="L109" s="8" t="str">
        <f t="shared" si="5"/>
        <v/>
      </c>
      <c r="M109" s="8" t="str">
        <f>IF(U109="","",IF(VLOOKUP(U109,'Data Entry'!$B$5:$S$127,'Data Entry'!R$3,FALSE)=0,"",(VLOOKUP(U109,'Data Entry'!$B$5:$S$127,'Data Entry'!R$3,FALSE))))</f>
        <v/>
      </c>
      <c r="N109" s="8" t="str">
        <f>IF(U109="","",IF(VLOOKUP(U109,'Data Entry'!$B$5:$U$127,'Data Entry'!T$3,FALSE)=0,"",(VLOOKUP(U109,'Data Entry'!$B$5:$U$127,'Data Entry'!T$3,FALSE))))</f>
        <v/>
      </c>
      <c r="O109" s="8" t="str">
        <f>IF(U109="","",IF(VLOOKUP(U109,'Data Entry'!$B$5:$U$127,'Data Entry'!U$3,FALSE)=0,"",(VLOOKUP(U109,'Data Entry'!$B$5:$U$127,'Data Entry'!U$3,FALSE))))</f>
        <v/>
      </c>
      <c r="P109" s="8"/>
      <c r="Q109" s="8" t="str">
        <f>IF(U109="","",IF(VLOOKUP(U109,'Data Entry'!$B$5:$U$127,'Data Entry'!N$3,FALSE)=0,"",(VLOOKUP(U109,'Data Entry'!$B$5:$U$127,'Data Entry'!N$3,FALSE))))</f>
        <v/>
      </c>
      <c r="U109" t="str">
        <f>IF(MAX('Data Entry'!B$5:B$127)&lt;'P 8'!V109,"",V109)</f>
        <v/>
      </c>
      <c r="V109">
        <v>105</v>
      </c>
      <c r="X109" t="str">
        <f>IF(A109="","",(SUM(MAX(X$5:X108)+(1))))</f>
        <v/>
      </c>
    </row>
    <row r="110" spans="1:24" ht="15.75">
      <c r="A110" s="8" t="str">
        <f t="shared" si="4"/>
        <v/>
      </c>
      <c r="B110" s="8"/>
      <c r="C110" s="8"/>
      <c r="D110" s="15" t="str">
        <f>IF(U110="","",(VLOOKUP(U110,'Data Entry'!$B$5:$E$127,'Data Entry'!C$3,FALSE)))</f>
        <v/>
      </c>
      <c r="E110" s="15" t="str">
        <f>IF(U110="","",IF(VLOOKUP(U110,'Data Entry'!$B$5:$E$127,'Data Entry'!D$3,FALSE)=0,"",(VLOOKUP(U110,'Data Entry'!$B$5:$E$127,'Data Entry'!D$3,FALSE))))</f>
        <v/>
      </c>
      <c r="F110" s="14" t="str">
        <f>IF(U110="","",IF(VLOOKUP(U110,'Data Entry'!$B$5:$H$127,'Data Entry'!F$3,FALSE)=0,"",(VLOOKUP(U110,'Data Entry'!$B$5:$H$127,'Data Entry'!F$3,FALSE))))</f>
        <v/>
      </c>
      <c r="G110" s="54" t="str">
        <f>IF(U110="","",IF(VLOOKUP(U110,'Data Entry'!$B$5:$H$127,'Data Entry'!G$3,FALSE)=0,"",(VLOOKUP(U110,'Data Entry'!$B$5:$H$127,'Data Entry'!G$3,FALSE))))</f>
        <v/>
      </c>
      <c r="H110" s="54" t="str">
        <f>IF(U110="","",IF(VLOOKUP(U110,'Data Entry'!$B$5:$P$127,'Data Entry'!L$3,FALSE)=0,"",(VLOOKUP(U110,'Data Entry'!$B$5:$P$127,'Data Entry'!L$3,FALSE))))</f>
        <v/>
      </c>
      <c r="I110" s="54" t="str">
        <f>IF(U110="","",IF(VLOOKUP(U110,'Data Entry'!$B$5:$P$127,'Data Entry'!M$3,FALSE)=0,"",(VLOOKUP(U110,'Data Entry'!$B$5:$P$127,'Data Entry'!M$3,FALSE))))</f>
        <v/>
      </c>
      <c r="J110" s="54" t="str">
        <f>IF(U110="","",IF(VLOOKUP(U110,'Data Entry'!$B$5:$P$127,'Data Entry'!P$3,FALSE)=0,"",(VLOOKUP(U110,'Data Entry'!$B$5:$P$127,'Data Entry'!P$3,FALSE))))</f>
        <v/>
      </c>
      <c r="K110" s="54" t="str">
        <f>IF(U110="","",IF(VLOOKUP(U110,'Data Entry'!$B$5:$S$127,'Data Entry'!S$3,FALSE)=0,"",(VLOOKUP(U110,'Data Entry'!$B$5:$S$127,'Data Entry'!S$3,FALSE))))</f>
        <v/>
      </c>
      <c r="L110" s="8" t="str">
        <f t="shared" si="5"/>
        <v/>
      </c>
      <c r="M110" s="8" t="str">
        <f>IF(U110="","",IF(VLOOKUP(U110,'Data Entry'!$B$5:$S$127,'Data Entry'!R$3,FALSE)=0,"",(VLOOKUP(U110,'Data Entry'!$B$5:$S$127,'Data Entry'!R$3,FALSE))))</f>
        <v/>
      </c>
      <c r="N110" s="8" t="str">
        <f>IF(U110="","",IF(VLOOKUP(U110,'Data Entry'!$B$5:$U$127,'Data Entry'!T$3,FALSE)=0,"",(VLOOKUP(U110,'Data Entry'!$B$5:$U$127,'Data Entry'!T$3,FALSE))))</f>
        <v/>
      </c>
      <c r="O110" s="8" t="str">
        <f>IF(U110="","",IF(VLOOKUP(U110,'Data Entry'!$B$5:$U$127,'Data Entry'!U$3,FALSE)=0,"",(VLOOKUP(U110,'Data Entry'!$B$5:$U$127,'Data Entry'!U$3,FALSE))))</f>
        <v/>
      </c>
      <c r="P110" s="8"/>
      <c r="Q110" s="8" t="str">
        <f>IF(U110="","",IF(VLOOKUP(U110,'Data Entry'!$B$5:$U$127,'Data Entry'!N$3,FALSE)=0,"",(VLOOKUP(U110,'Data Entry'!$B$5:$U$127,'Data Entry'!N$3,FALSE))))</f>
        <v/>
      </c>
      <c r="U110" t="str">
        <f>IF(MAX('Data Entry'!B$5:B$127)&lt;'P 8'!V110,"",V110)</f>
        <v/>
      </c>
      <c r="V110">
        <v>106</v>
      </c>
      <c r="X110" t="str">
        <f>IF(A110="","",(SUM(MAX(X$5:X109)+(1))))</f>
        <v/>
      </c>
    </row>
    <row r="111" spans="1:24" ht="15.75">
      <c r="A111" s="8" t="str">
        <f t="shared" si="4"/>
        <v/>
      </c>
      <c r="B111" s="8"/>
      <c r="C111" s="8"/>
      <c r="D111" s="15" t="str">
        <f>IF(U111="","",(VLOOKUP(U111,'Data Entry'!$B$5:$E$127,'Data Entry'!C$3,FALSE)))</f>
        <v/>
      </c>
      <c r="E111" s="15" t="str">
        <f>IF(U111="","",IF(VLOOKUP(U111,'Data Entry'!$B$5:$E$127,'Data Entry'!D$3,FALSE)=0,"",(VLOOKUP(U111,'Data Entry'!$B$5:$E$127,'Data Entry'!D$3,FALSE))))</f>
        <v/>
      </c>
      <c r="F111" s="14" t="str">
        <f>IF(U111="","",IF(VLOOKUP(U111,'Data Entry'!$B$5:$H$127,'Data Entry'!F$3,FALSE)=0,"",(VLOOKUP(U111,'Data Entry'!$B$5:$H$127,'Data Entry'!F$3,FALSE))))</f>
        <v/>
      </c>
      <c r="G111" s="54" t="str">
        <f>IF(U111="","",IF(VLOOKUP(U111,'Data Entry'!$B$5:$H$127,'Data Entry'!G$3,FALSE)=0,"",(VLOOKUP(U111,'Data Entry'!$B$5:$H$127,'Data Entry'!G$3,FALSE))))</f>
        <v/>
      </c>
      <c r="H111" s="54" t="str">
        <f>IF(U111="","",IF(VLOOKUP(U111,'Data Entry'!$B$5:$P$127,'Data Entry'!L$3,FALSE)=0,"",(VLOOKUP(U111,'Data Entry'!$B$5:$P$127,'Data Entry'!L$3,FALSE))))</f>
        <v/>
      </c>
      <c r="I111" s="54" t="str">
        <f>IF(U111="","",IF(VLOOKUP(U111,'Data Entry'!$B$5:$P$127,'Data Entry'!M$3,FALSE)=0,"",(VLOOKUP(U111,'Data Entry'!$B$5:$P$127,'Data Entry'!M$3,FALSE))))</f>
        <v/>
      </c>
      <c r="J111" s="54" t="str">
        <f>IF(U111="","",IF(VLOOKUP(U111,'Data Entry'!$B$5:$P$127,'Data Entry'!P$3,FALSE)=0,"",(VLOOKUP(U111,'Data Entry'!$B$5:$P$127,'Data Entry'!P$3,FALSE))))</f>
        <v/>
      </c>
      <c r="K111" s="54" t="str">
        <f>IF(U111="","",IF(VLOOKUP(U111,'Data Entry'!$B$5:$S$127,'Data Entry'!S$3,FALSE)=0,"",(VLOOKUP(U111,'Data Entry'!$B$5:$S$127,'Data Entry'!S$3,FALSE))))</f>
        <v/>
      </c>
      <c r="L111" s="8" t="str">
        <f t="shared" si="5"/>
        <v/>
      </c>
      <c r="M111" s="8" t="str">
        <f>IF(U111="","",IF(VLOOKUP(U111,'Data Entry'!$B$5:$S$127,'Data Entry'!R$3,FALSE)=0,"",(VLOOKUP(U111,'Data Entry'!$B$5:$S$127,'Data Entry'!R$3,FALSE))))</f>
        <v/>
      </c>
      <c r="N111" s="8" t="str">
        <f>IF(U111="","",IF(VLOOKUP(U111,'Data Entry'!$B$5:$U$127,'Data Entry'!T$3,FALSE)=0,"",(VLOOKUP(U111,'Data Entry'!$B$5:$U$127,'Data Entry'!T$3,FALSE))))</f>
        <v/>
      </c>
      <c r="O111" s="8" t="str">
        <f>IF(U111="","",IF(VLOOKUP(U111,'Data Entry'!$B$5:$U$127,'Data Entry'!U$3,FALSE)=0,"",(VLOOKUP(U111,'Data Entry'!$B$5:$U$127,'Data Entry'!U$3,FALSE))))</f>
        <v/>
      </c>
      <c r="P111" s="8"/>
      <c r="Q111" s="8" t="str">
        <f>IF(U111="","",IF(VLOOKUP(U111,'Data Entry'!$B$5:$U$127,'Data Entry'!N$3,FALSE)=0,"",(VLOOKUP(U111,'Data Entry'!$B$5:$U$127,'Data Entry'!N$3,FALSE))))</f>
        <v/>
      </c>
      <c r="U111" t="str">
        <f>IF(MAX('Data Entry'!B$5:B$127)&lt;'P 8'!V111,"",V111)</f>
        <v/>
      </c>
      <c r="V111">
        <v>107</v>
      </c>
      <c r="X111" t="str">
        <f>IF(A111="","",(SUM(MAX(X$5:X110)+(1))))</f>
        <v/>
      </c>
    </row>
  </sheetData>
  <sheetProtection password="CE88" sheet="1" objects="1" scenarios="1"/>
  <protectedRanges>
    <protectedRange sqref="B5:Q102" name="Range1"/>
  </protectedRanges>
  <mergeCells count="16">
    <mergeCell ref="P2:P3"/>
    <mergeCell ref="Q2:Q3"/>
    <mergeCell ref="J2:J3"/>
    <mergeCell ref="K2:K3"/>
    <mergeCell ref="L2:L3"/>
    <mergeCell ref="M2:M3"/>
    <mergeCell ref="N2:N3"/>
    <mergeCell ref="O2:O3"/>
    <mergeCell ref="H2:I2"/>
    <mergeCell ref="A2:A3"/>
    <mergeCell ref="D2:D3"/>
    <mergeCell ref="E2:E3"/>
    <mergeCell ref="F2:F3"/>
    <mergeCell ref="G2:G3"/>
    <mergeCell ref="B2:B3"/>
    <mergeCell ref="C2:C3"/>
  </mergeCells>
  <pageMargins left="0.45" right="0.45" top="0.75" bottom="0.75" header="0.3" footer="0.3"/>
  <ignoredErrors>
    <ignoredError sqref="L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topLeftCell="A9" workbookViewId="0">
      <selection activeCell="H17" sqref="H17"/>
    </sheetView>
  </sheetViews>
  <sheetFormatPr defaultColWidth="8.85546875" defaultRowHeight="12.75"/>
  <cols>
    <col min="1" max="1" width="3.85546875" bestFit="1" customWidth="1"/>
    <col min="2" max="2" width="21" customWidth="1"/>
    <col min="6" max="6" width="12.140625" customWidth="1"/>
    <col min="10" max="10" width="12.140625" customWidth="1"/>
    <col min="11" max="11" width="11.7109375" customWidth="1"/>
    <col min="12" max="12" width="10.42578125" customWidth="1"/>
    <col min="13" max="13" width="11.42578125" customWidth="1"/>
  </cols>
  <sheetData>
    <row r="1" spans="1:14" ht="15.75">
      <c r="A1" s="187" t="s">
        <v>46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5.75">
      <c r="A2" s="188" t="s">
        <v>55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5.75">
      <c r="A3" s="188" t="s">
        <v>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ht="17.25" customHeight="1">
      <c r="A4" s="188" t="s">
        <v>198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ht="18.75" customHeight="1">
      <c r="A5" s="195" t="s">
        <v>142</v>
      </c>
      <c r="B5" s="195"/>
      <c r="C5" s="195"/>
      <c r="D5" s="195"/>
      <c r="E5" s="195"/>
      <c r="F5" s="58"/>
      <c r="G5" s="59" t="str">
        <f>'Data Entry'!C134</f>
        <v xml:space="preserve">jktdh; ek/;fed fo|ky;] </v>
      </c>
      <c r="H5" s="58"/>
      <c r="I5" s="58"/>
      <c r="J5" s="58"/>
      <c r="K5" s="36" t="s">
        <v>208</v>
      </c>
      <c r="L5" s="133">
        <f>'Data Entry'!G134</f>
        <v>15562</v>
      </c>
      <c r="M5" s="58"/>
      <c r="N5" s="58"/>
    </row>
    <row r="6" spans="1:14" ht="15.75">
      <c r="A6" s="192" t="s">
        <v>66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</row>
    <row r="7" spans="1:14" ht="19.5" customHeight="1">
      <c r="A7" s="193" t="s">
        <v>48</v>
      </c>
      <c r="B7" s="193" t="s">
        <v>49</v>
      </c>
      <c r="C7" s="189" t="s">
        <v>50</v>
      </c>
      <c r="D7" s="190"/>
      <c r="E7" s="191"/>
      <c r="F7" s="196" t="s">
        <v>145</v>
      </c>
      <c r="G7" s="197" t="s">
        <v>50</v>
      </c>
      <c r="H7" s="198"/>
      <c r="I7" s="199" t="s">
        <v>59</v>
      </c>
      <c r="J7" s="196" t="s">
        <v>202</v>
      </c>
      <c r="K7" s="196" t="s">
        <v>203</v>
      </c>
      <c r="L7" s="189" t="s">
        <v>51</v>
      </c>
      <c r="M7" s="190"/>
      <c r="N7" s="191"/>
    </row>
    <row r="8" spans="1:14" ht="47.25">
      <c r="A8" s="194"/>
      <c r="B8" s="194"/>
      <c r="C8" s="72" t="s">
        <v>143</v>
      </c>
      <c r="D8" s="72" t="s">
        <v>144</v>
      </c>
      <c r="E8" s="72" t="s">
        <v>199</v>
      </c>
      <c r="F8" s="196"/>
      <c r="G8" s="121" t="s">
        <v>200</v>
      </c>
      <c r="H8" s="121" t="s">
        <v>201</v>
      </c>
      <c r="I8" s="200"/>
      <c r="J8" s="196"/>
      <c r="K8" s="196"/>
      <c r="L8" s="40" t="s">
        <v>52</v>
      </c>
      <c r="M8" s="40" t="s">
        <v>53</v>
      </c>
      <c r="N8" s="40" t="s">
        <v>54</v>
      </c>
    </row>
    <row r="9" spans="1:14" ht="15.75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  <c r="N9" s="40">
        <v>14</v>
      </c>
    </row>
    <row r="10" spans="1:14" ht="15.75">
      <c r="A10" s="57">
        <v>1</v>
      </c>
      <c r="B10" s="60" t="s">
        <v>94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15.75">
      <c r="A11" s="57"/>
      <c r="B11" s="57" t="s">
        <v>95</v>
      </c>
      <c r="C11" s="55">
        <f>Exp!C10</f>
        <v>0</v>
      </c>
      <c r="D11" s="55">
        <f>Exp!D10</f>
        <v>0</v>
      </c>
      <c r="E11" s="55">
        <f>Exp!E10</f>
        <v>0</v>
      </c>
      <c r="F11" s="55">
        <f>Exp!F10</f>
        <v>0</v>
      </c>
      <c r="G11" s="55">
        <f>Exp!G10</f>
        <v>0</v>
      </c>
      <c r="H11" s="55">
        <f>Exp!H10</f>
        <v>0</v>
      </c>
      <c r="I11" s="55">
        <f t="shared" ref="I11:I16" si="0">SUM(G11:H11)</f>
        <v>0</v>
      </c>
      <c r="J11" s="55">
        <f>Exp!J10</f>
        <v>0</v>
      </c>
      <c r="K11" s="55">
        <f>Exp!K10</f>
        <v>0</v>
      </c>
      <c r="L11" s="55"/>
      <c r="M11" s="55"/>
      <c r="N11" s="55"/>
    </row>
    <row r="12" spans="1:14" ht="15.75">
      <c r="A12" s="57"/>
      <c r="B12" s="57" t="s">
        <v>96</v>
      </c>
      <c r="C12" s="55">
        <f>Exp!C11</f>
        <v>0</v>
      </c>
      <c r="D12" s="55">
        <f>Exp!D11</f>
        <v>0</v>
      </c>
      <c r="E12" s="55">
        <f>Exp!E11</f>
        <v>0</v>
      </c>
      <c r="F12" s="55">
        <f>Exp!F11</f>
        <v>0</v>
      </c>
      <c r="G12" s="55">
        <f>Exp!G11</f>
        <v>0</v>
      </c>
      <c r="H12" s="55">
        <f>Exp!H11</f>
        <v>0</v>
      </c>
      <c r="I12" s="55">
        <f t="shared" si="0"/>
        <v>0</v>
      </c>
      <c r="J12" s="55">
        <f>Exp!J11</f>
        <v>0</v>
      </c>
      <c r="K12" s="55">
        <f>Exp!K11</f>
        <v>0</v>
      </c>
      <c r="L12" s="55"/>
      <c r="M12" s="55"/>
      <c r="N12" s="55"/>
    </row>
    <row r="13" spans="1:14" ht="15.75">
      <c r="A13" s="57"/>
      <c r="B13" s="57" t="s">
        <v>97</v>
      </c>
      <c r="C13" s="55">
        <f>Exp!C12</f>
        <v>0</v>
      </c>
      <c r="D13" s="55">
        <f>Exp!D12</f>
        <v>0</v>
      </c>
      <c r="E13" s="55">
        <f>Exp!E12</f>
        <v>0</v>
      </c>
      <c r="F13" s="55">
        <f>Exp!F12</f>
        <v>0</v>
      </c>
      <c r="G13" s="55">
        <f>Exp!G12</f>
        <v>0</v>
      </c>
      <c r="H13" s="55">
        <f>Exp!H12</f>
        <v>0</v>
      </c>
      <c r="I13" s="55">
        <f t="shared" si="0"/>
        <v>0</v>
      </c>
      <c r="J13" s="55">
        <f>Exp!J12</f>
        <v>0</v>
      </c>
      <c r="K13" s="55">
        <f>Exp!K12</f>
        <v>0</v>
      </c>
      <c r="L13" s="55"/>
      <c r="M13" s="55"/>
      <c r="N13" s="55"/>
    </row>
    <row r="14" spans="1:14" ht="15.75">
      <c r="A14" s="57"/>
      <c r="B14" s="57" t="s">
        <v>98</v>
      </c>
      <c r="C14" s="55">
        <f>Exp!C13</f>
        <v>0</v>
      </c>
      <c r="D14" s="55">
        <f>Exp!D13</f>
        <v>0</v>
      </c>
      <c r="E14" s="55">
        <f>Exp!E13</f>
        <v>0</v>
      </c>
      <c r="F14" s="55">
        <f>Exp!F13</f>
        <v>0</v>
      </c>
      <c r="G14" s="55">
        <f>Exp!G13</f>
        <v>0</v>
      </c>
      <c r="H14" s="55">
        <f>Exp!H13</f>
        <v>0</v>
      </c>
      <c r="I14" s="55">
        <f t="shared" si="0"/>
        <v>0</v>
      </c>
      <c r="J14" s="55">
        <f>Exp!J13</f>
        <v>0</v>
      </c>
      <c r="K14" s="55">
        <f>Exp!K13</f>
        <v>0</v>
      </c>
      <c r="L14" s="55"/>
      <c r="M14" s="55"/>
      <c r="N14" s="55"/>
    </row>
    <row r="15" spans="1:14" ht="15.75">
      <c r="A15" s="57"/>
      <c r="B15" s="57" t="s">
        <v>99</v>
      </c>
      <c r="C15" s="55">
        <f>Exp!C14</f>
        <v>0</v>
      </c>
      <c r="D15" s="55">
        <f>Exp!D14</f>
        <v>0</v>
      </c>
      <c r="E15" s="55">
        <f>Exp!E14</f>
        <v>0</v>
      </c>
      <c r="F15" s="55">
        <f>Exp!F14</f>
        <v>0</v>
      </c>
      <c r="G15" s="55">
        <f>Exp!G14</f>
        <v>0</v>
      </c>
      <c r="H15" s="55">
        <f>Exp!H14</f>
        <v>0</v>
      </c>
      <c r="I15" s="55">
        <f t="shared" si="0"/>
        <v>0</v>
      </c>
      <c r="J15" s="55">
        <f>Exp!J14</f>
        <v>0</v>
      </c>
      <c r="K15" s="55">
        <f>Exp!K14</f>
        <v>0</v>
      </c>
      <c r="L15" s="55"/>
      <c r="M15" s="55"/>
      <c r="N15" s="55"/>
    </row>
    <row r="16" spans="1:14" ht="15.75">
      <c r="A16" s="57"/>
      <c r="B16" s="57" t="s">
        <v>100</v>
      </c>
      <c r="C16" s="55">
        <f>Exp!C15</f>
        <v>0</v>
      </c>
      <c r="D16" s="55">
        <f>Exp!D15</f>
        <v>0</v>
      </c>
      <c r="E16" s="55">
        <f>Exp!E15</f>
        <v>0</v>
      </c>
      <c r="F16" s="55">
        <f>Exp!F15</f>
        <v>0</v>
      </c>
      <c r="G16" s="55">
        <f>Exp!G15</f>
        <v>0</v>
      </c>
      <c r="H16" s="55">
        <f>Exp!H15</f>
        <v>0</v>
      </c>
      <c r="I16" s="55">
        <f t="shared" si="0"/>
        <v>0</v>
      </c>
      <c r="J16" s="55">
        <f>Exp!J15</f>
        <v>0</v>
      </c>
      <c r="K16" s="55">
        <f>Exp!K15</f>
        <v>0</v>
      </c>
      <c r="L16" s="55"/>
      <c r="M16" s="55"/>
      <c r="N16" s="55"/>
    </row>
    <row r="17" spans="1:14" ht="15.75">
      <c r="A17" s="57"/>
      <c r="B17" s="57" t="s">
        <v>101</v>
      </c>
      <c r="C17" s="56">
        <f>SUM(C10:C16)</f>
        <v>0</v>
      </c>
      <c r="D17" s="56">
        <f t="shared" ref="D17:N17" si="1">SUM(D10:D16)</f>
        <v>0</v>
      </c>
      <c r="E17" s="56">
        <f t="shared" si="1"/>
        <v>0</v>
      </c>
      <c r="F17" s="56">
        <f t="shared" si="1"/>
        <v>0</v>
      </c>
      <c r="G17" s="56">
        <f t="shared" si="1"/>
        <v>0</v>
      </c>
      <c r="H17" s="56">
        <f t="shared" si="1"/>
        <v>0</v>
      </c>
      <c r="I17" s="56">
        <f t="shared" si="1"/>
        <v>0</v>
      </c>
      <c r="J17" s="56">
        <f t="shared" si="1"/>
        <v>0</v>
      </c>
      <c r="K17" s="56">
        <f t="shared" si="1"/>
        <v>0</v>
      </c>
      <c r="L17" s="55">
        <f t="shared" si="1"/>
        <v>0</v>
      </c>
      <c r="M17" s="55">
        <f t="shared" si="1"/>
        <v>0</v>
      </c>
      <c r="N17" s="55">
        <f t="shared" si="1"/>
        <v>0</v>
      </c>
    </row>
    <row r="18" spans="1:14" ht="18.75">
      <c r="A18" s="57"/>
      <c r="B18" s="3" t="s">
        <v>44</v>
      </c>
      <c r="C18" s="56">
        <f>Exp!C16</f>
        <v>0</v>
      </c>
      <c r="D18" s="56">
        <f>Exp!D16</f>
        <v>0</v>
      </c>
      <c r="E18" s="56">
        <f>Exp!E16</f>
        <v>0</v>
      </c>
      <c r="F18" s="56">
        <f>Exp!F16</f>
        <v>0</v>
      </c>
      <c r="G18" s="56">
        <f>Exp!G16</f>
        <v>0</v>
      </c>
      <c r="H18" s="56">
        <f>Exp!H16</f>
        <v>0</v>
      </c>
      <c r="I18" s="56">
        <f>SUM(G18:H18)</f>
        <v>0</v>
      </c>
      <c r="J18" s="56">
        <f>Exp!J16</f>
        <v>0</v>
      </c>
      <c r="K18" s="56">
        <f>Exp!K16</f>
        <v>0</v>
      </c>
      <c r="L18" s="55"/>
      <c r="M18" s="55"/>
      <c r="N18" s="55"/>
    </row>
    <row r="19" spans="1:14" ht="18.75">
      <c r="A19" s="57"/>
      <c r="B19" s="3" t="s">
        <v>38</v>
      </c>
      <c r="C19" s="56">
        <f>Exp!C17</f>
        <v>0</v>
      </c>
      <c r="D19" s="56">
        <f>Exp!D17</f>
        <v>0</v>
      </c>
      <c r="E19" s="56">
        <f>Exp!E17</f>
        <v>0</v>
      </c>
      <c r="F19" s="56">
        <f>Exp!F17</f>
        <v>0</v>
      </c>
      <c r="G19" s="56">
        <f>Exp!G17</f>
        <v>0</v>
      </c>
      <c r="H19" s="56">
        <f>Exp!H17</f>
        <v>0</v>
      </c>
      <c r="I19" s="56">
        <f t="shared" ref="I19:I23" si="2">SUM(G19:H19)</f>
        <v>0</v>
      </c>
      <c r="J19" s="56">
        <f>Exp!J17</f>
        <v>0</v>
      </c>
      <c r="K19" s="56">
        <f>Exp!K17</f>
        <v>0</v>
      </c>
      <c r="L19" s="55"/>
      <c r="M19" s="55"/>
      <c r="N19" s="55"/>
    </row>
    <row r="20" spans="1:14" ht="18.75">
      <c r="A20" s="57"/>
      <c r="B20" s="3" t="s">
        <v>39</v>
      </c>
      <c r="C20" s="56">
        <f>Exp!C18</f>
        <v>0</v>
      </c>
      <c r="D20" s="56">
        <f>Exp!D18</f>
        <v>0</v>
      </c>
      <c r="E20" s="56">
        <f>Exp!E18</f>
        <v>0</v>
      </c>
      <c r="F20" s="56">
        <f>Exp!F18</f>
        <v>0</v>
      </c>
      <c r="G20" s="56">
        <f>Exp!G18</f>
        <v>0</v>
      </c>
      <c r="H20" s="56">
        <f>Exp!H18</f>
        <v>0</v>
      </c>
      <c r="I20" s="56">
        <f t="shared" si="2"/>
        <v>0</v>
      </c>
      <c r="J20" s="56">
        <f>Exp!J18</f>
        <v>0</v>
      </c>
      <c r="K20" s="56">
        <f>Exp!K18</f>
        <v>0</v>
      </c>
      <c r="L20" s="55"/>
      <c r="M20" s="55"/>
      <c r="N20" s="55"/>
    </row>
    <row r="21" spans="1:14" ht="18.75">
      <c r="A21" s="57"/>
      <c r="B21" s="3" t="s">
        <v>40</v>
      </c>
      <c r="C21" s="56">
        <f>Exp!C19</f>
        <v>0</v>
      </c>
      <c r="D21" s="56">
        <f>Exp!D19</f>
        <v>0</v>
      </c>
      <c r="E21" s="56">
        <f>Exp!E19</f>
        <v>0</v>
      </c>
      <c r="F21" s="56">
        <f>Exp!F19</f>
        <v>0</v>
      </c>
      <c r="G21" s="56">
        <f>Exp!G19</f>
        <v>0</v>
      </c>
      <c r="H21" s="56">
        <f>Exp!H19</f>
        <v>0</v>
      </c>
      <c r="I21" s="56">
        <f t="shared" si="2"/>
        <v>0</v>
      </c>
      <c r="J21" s="56">
        <f>Exp!J19</f>
        <v>0</v>
      </c>
      <c r="K21" s="56">
        <f>Exp!K19</f>
        <v>0</v>
      </c>
      <c r="L21" s="55"/>
      <c r="M21" s="55"/>
      <c r="N21" s="55"/>
    </row>
    <row r="22" spans="1:14" ht="18.75">
      <c r="A22" s="57"/>
      <c r="B22" s="3" t="s">
        <v>41</v>
      </c>
      <c r="C22" s="56">
        <f>Exp!C20</f>
        <v>0</v>
      </c>
      <c r="D22" s="56">
        <f>Exp!D20</f>
        <v>0</v>
      </c>
      <c r="E22" s="56">
        <f>Exp!E20</f>
        <v>0</v>
      </c>
      <c r="F22" s="56">
        <f>Exp!F20</f>
        <v>0</v>
      </c>
      <c r="G22" s="56">
        <f>Exp!G20</f>
        <v>0</v>
      </c>
      <c r="H22" s="56">
        <f>Exp!H20</f>
        <v>0</v>
      </c>
      <c r="I22" s="56">
        <f t="shared" si="2"/>
        <v>0</v>
      </c>
      <c r="J22" s="56">
        <f>Exp!J20</f>
        <v>5250</v>
      </c>
      <c r="K22" s="56">
        <f>Exp!K20</f>
        <v>5250</v>
      </c>
      <c r="L22" s="55"/>
      <c r="M22" s="55"/>
      <c r="N22" s="55"/>
    </row>
    <row r="23" spans="1:14" ht="18.75">
      <c r="A23" s="57"/>
      <c r="B23" s="3" t="s">
        <v>42</v>
      </c>
      <c r="C23" s="56">
        <f>Exp!C21</f>
        <v>0</v>
      </c>
      <c r="D23" s="56">
        <f>Exp!D21</f>
        <v>0</v>
      </c>
      <c r="E23" s="56">
        <f>Exp!E21</f>
        <v>0</v>
      </c>
      <c r="F23" s="56">
        <f>Exp!F21</f>
        <v>0</v>
      </c>
      <c r="G23" s="56">
        <f>Exp!G21</f>
        <v>0</v>
      </c>
      <c r="H23" s="56">
        <f>Exp!H21</f>
        <v>0</v>
      </c>
      <c r="I23" s="56">
        <f t="shared" si="2"/>
        <v>0</v>
      </c>
      <c r="J23" s="56">
        <f>Exp!J21</f>
        <v>0</v>
      </c>
      <c r="K23" s="56">
        <f>Exp!K21</f>
        <v>0</v>
      </c>
      <c r="L23" s="55"/>
      <c r="M23" s="55"/>
      <c r="N23" s="55"/>
    </row>
    <row r="24" spans="1:14" ht="19.5" customHeight="1">
      <c r="A24" s="57"/>
      <c r="B24" s="57" t="s">
        <v>43</v>
      </c>
      <c r="C24" s="56">
        <f t="shared" ref="C24:K24" si="3">SUM(C17:C23)</f>
        <v>0</v>
      </c>
      <c r="D24" s="56">
        <f t="shared" si="3"/>
        <v>0</v>
      </c>
      <c r="E24" s="56">
        <f t="shared" si="3"/>
        <v>0</v>
      </c>
      <c r="F24" s="56">
        <f t="shared" si="3"/>
        <v>0</v>
      </c>
      <c r="G24" s="56">
        <f t="shared" si="3"/>
        <v>0</v>
      </c>
      <c r="H24" s="56">
        <f t="shared" si="3"/>
        <v>0</v>
      </c>
      <c r="I24" s="56">
        <f t="shared" si="3"/>
        <v>0</v>
      </c>
      <c r="J24" s="56">
        <f t="shared" si="3"/>
        <v>5250</v>
      </c>
      <c r="K24" s="56">
        <f t="shared" si="3"/>
        <v>5250</v>
      </c>
      <c r="L24" s="56">
        <f>SUM(L17:L22)</f>
        <v>0</v>
      </c>
      <c r="M24" s="56">
        <f>SUM(M17:M22)</f>
        <v>0</v>
      </c>
      <c r="N24" s="56">
        <f>SUM(N17:N22)</f>
        <v>0</v>
      </c>
    </row>
    <row r="25" spans="1:14" ht="19.5" customHeight="1">
      <c r="A25" s="8"/>
      <c r="B25" s="61" t="s">
        <v>146</v>
      </c>
      <c r="C25" s="8">
        <f>'GA4'!D35</f>
        <v>0</v>
      </c>
      <c r="D25" s="8">
        <f>'GA4'!E35</f>
        <v>0</v>
      </c>
      <c r="E25" s="8">
        <f>'GA4'!F35</f>
        <v>0</v>
      </c>
      <c r="F25" s="8">
        <f>'GA4'!G35</f>
        <v>0</v>
      </c>
      <c r="G25" s="8">
        <f>'GA4'!H35</f>
        <v>0</v>
      </c>
      <c r="H25" s="8">
        <f>'GA4'!I35</f>
        <v>0</v>
      </c>
      <c r="I25" s="8">
        <f>'GA4'!J35</f>
        <v>0</v>
      </c>
      <c r="J25" s="8">
        <f>'GA4'!K35</f>
        <v>3753207</v>
      </c>
      <c r="K25" s="8">
        <f>'GA4'!L35</f>
        <v>3113864</v>
      </c>
      <c r="L25" s="8"/>
      <c r="M25" s="8"/>
      <c r="N25" s="8"/>
    </row>
    <row r="26" spans="1:14" ht="15.75">
      <c r="A26" s="8"/>
      <c r="B26" s="61" t="s">
        <v>120</v>
      </c>
      <c r="C26" s="8">
        <f>SUM(C24:C25)</f>
        <v>0</v>
      </c>
      <c r="D26" s="8">
        <f t="shared" ref="D26:K26" si="4">SUM(D24:D25)</f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3758457</v>
      </c>
      <c r="K26" s="8">
        <f t="shared" si="4"/>
        <v>3119114</v>
      </c>
      <c r="L26" s="8"/>
      <c r="M26" s="8"/>
      <c r="N26" s="8"/>
    </row>
  </sheetData>
  <sheetProtection password="CE88" sheet="1" objects="1" scenarios="1"/>
  <protectedRanges>
    <protectedRange sqref="C10:N26" name="Range1"/>
  </protectedRanges>
  <mergeCells count="15">
    <mergeCell ref="A1:N1"/>
    <mergeCell ref="A2:N2"/>
    <mergeCell ref="A3:N3"/>
    <mergeCell ref="L7:N7"/>
    <mergeCell ref="A4:N4"/>
    <mergeCell ref="A6:N6"/>
    <mergeCell ref="A7:A8"/>
    <mergeCell ref="B7:B8"/>
    <mergeCell ref="C7:E7"/>
    <mergeCell ref="A5:E5"/>
    <mergeCell ref="F7:F8"/>
    <mergeCell ref="J7:J8"/>
    <mergeCell ref="G7:H7"/>
    <mergeCell ref="I7:I8"/>
    <mergeCell ref="K7:K8"/>
  </mergeCells>
  <phoneticPr fontId="1" type="noConversion"/>
  <pageMargins left="0.75" right="0.75" top="1" bottom="1" header="0.5" footer="0.5"/>
  <headerFooter alignWithMargins="0"/>
  <ignoredErrors>
    <ignoredError sqref="C17:H17 J17:N17 I11" formulaRange="1"/>
    <ignoredError sqref="I17" formula="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O35"/>
  <sheetViews>
    <sheetView topLeftCell="A4" workbookViewId="0">
      <selection activeCell="F34" sqref="F34"/>
    </sheetView>
  </sheetViews>
  <sheetFormatPr defaultColWidth="8.85546875" defaultRowHeight="15.75"/>
  <cols>
    <col min="1" max="2" width="8.85546875" style="62"/>
    <col min="3" max="3" width="29" style="62" customWidth="1"/>
    <col min="4" max="11" width="8.85546875" style="62"/>
    <col min="12" max="12" width="11" style="62" customWidth="1"/>
    <col min="13" max="13" width="9.140625" style="62" customWidth="1"/>
    <col min="14" max="14" width="8.42578125" style="62" customWidth="1"/>
    <col min="15" max="15" width="9" style="62" customWidth="1"/>
    <col min="16" max="16384" width="8.85546875" style="62"/>
  </cols>
  <sheetData>
    <row r="1" spans="1:15">
      <c r="A1" s="201" t="s">
        <v>56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>
      <c r="A2" s="201" t="s">
        <v>65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>
      <c r="A3" s="202" t="s">
        <v>57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>
      <c r="A4" s="202" t="s">
        <v>211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</row>
    <row r="5" spans="1:15" ht="15.75" customHeight="1">
      <c r="A5" s="203" t="s">
        <v>147</v>
      </c>
      <c r="B5" s="203"/>
      <c r="C5" s="203"/>
      <c r="D5" s="203"/>
      <c r="E5" s="65"/>
      <c r="F5" s="66" t="str">
        <f>'Data Entry'!C134</f>
        <v xml:space="preserve">jktdh; ek/;fed fo|ky;] </v>
      </c>
      <c r="G5" s="65"/>
      <c r="H5" s="65"/>
      <c r="I5" s="65"/>
      <c r="J5" s="65"/>
      <c r="K5" s="132" t="s">
        <v>208</v>
      </c>
      <c r="L5" s="65">
        <f>'Data Entry'!G134</f>
        <v>15562</v>
      </c>
      <c r="M5" s="65"/>
      <c r="N5" s="65"/>
      <c r="O5" s="65"/>
    </row>
    <row r="6" spans="1:15">
      <c r="A6" s="204" t="s">
        <v>67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5" ht="18.75" customHeight="1">
      <c r="A7" s="196" t="s">
        <v>58</v>
      </c>
      <c r="B7" s="196"/>
      <c r="C7" s="196" t="s">
        <v>49</v>
      </c>
      <c r="D7" s="189" t="s">
        <v>50</v>
      </c>
      <c r="E7" s="190"/>
      <c r="F7" s="191"/>
      <c r="G7" s="196" t="s">
        <v>145</v>
      </c>
      <c r="H7" s="197" t="s">
        <v>50</v>
      </c>
      <c r="I7" s="198"/>
      <c r="J7" s="199" t="s">
        <v>59</v>
      </c>
      <c r="K7" s="196" t="s">
        <v>202</v>
      </c>
      <c r="L7" s="196" t="s">
        <v>203</v>
      </c>
      <c r="M7" s="196" t="s">
        <v>51</v>
      </c>
      <c r="N7" s="196"/>
      <c r="O7" s="196"/>
    </row>
    <row r="8" spans="1:15" ht="47.25">
      <c r="A8" s="17"/>
      <c r="B8" s="17"/>
      <c r="C8" s="196"/>
      <c r="D8" s="72" t="s">
        <v>143</v>
      </c>
      <c r="E8" s="72" t="s">
        <v>144</v>
      </c>
      <c r="F8" s="72" t="s">
        <v>199</v>
      </c>
      <c r="G8" s="196"/>
      <c r="H8" s="127" t="s">
        <v>200</v>
      </c>
      <c r="I8" s="127" t="s">
        <v>201</v>
      </c>
      <c r="J8" s="200"/>
      <c r="K8" s="196"/>
      <c r="L8" s="196"/>
      <c r="M8" s="17" t="s">
        <v>60</v>
      </c>
      <c r="N8" s="17" t="s">
        <v>54</v>
      </c>
      <c r="O8" s="17" t="s">
        <v>61</v>
      </c>
    </row>
    <row r="9" spans="1: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</row>
    <row r="10" spans="1:15">
      <c r="A10" s="17"/>
      <c r="B10" s="17">
        <v>1</v>
      </c>
      <c r="C10" s="1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>
        <v>0</v>
      </c>
      <c r="O10" s="9">
        <v>0</v>
      </c>
    </row>
    <row r="11" spans="1:15">
      <c r="A11" s="18"/>
      <c r="B11" s="18"/>
      <c r="C11" s="18" t="s">
        <v>16</v>
      </c>
      <c r="D11" s="9"/>
      <c r="E11" s="9"/>
      <c r="F11" s="9"/>
      <c r="G11" s="9"/>
      <c r="H11" s="9"/>
      <c r="I11" s="9"/>
      <c r="J11" s="9"/>
      <c r="K11" s="64">
        <f>'Data Entry'!U37</f>
        <v>352600</v>
      </c>
      <c r="L11" s="64">
        <f>'Data Entry'!T37</f>
        <v>0</v>
      </c>
      <c r="M11" s="9"/>
      <c r="N11" s="9"/>
      <c r="O11" s="64"/>
    </row>
    <row r="12" spans="1:15" ht="15.75" customHeight="1">
      <c r="A12" s="18"/>
      <c r="B12" s="18"/>
      <c r="C12" s="18" t="s">
        <v>17</v>
      </c>
      <c r="D12" s="9"/>
      <c r="E12" s="9"/>
      <c r="F12" s="9"/>
      <c r="G12" s="9"/>
      <c r="H12" s="9"/>
      <c r="I12" s="9"/>
      <c r="J12" s="9"/>
      <c r="K12" s="64">
        <f>'Data Entry'!U105</f>
        <v>1416360</v>
      </c>
      <c r="L12" s="64">
        <f>'Data Entry'!T105</f>
        <v>1444920</v>
      </c>
      <c r="M12" s="9"/>
      <c r="N12" s="9"/>
      <c r="O12" s="64"/>
    </row>
    <row r="13" spans="1:15" ht="15.75" customHeight="1">
      <c r="A13" s="18"/>
      <c r="B13" s="18"/>
      <c r="C13" s="18" t="s">
        <v>18</v>
      </c>
      <c r="D13" s="9"/>
      <c r="E13" s="9"/>
      <c r="F13" s="9"/>
      <c r="G13" s="9"/>
      <c r="H13" s="9"/>
      <c r="I13" s="9"/>
      <c r="J13" s="9"/>
      <c r="K13" s="64">
        <f>SUM(K11:K12)</f>
        <v>1768960</v>
      </c>
      <c r="L13" s="64">
        <f>SUM(L11:L12)</f>
        <v>1444920</v>
      </c>
      <c r="M13" s="9"/>
      <c r="N13" s="9"/>
      <c r="O13" s="64"/>
    </row>
    <row r="14" spans="1:15" ht="15.75" customHeight="1">
      <c r="A14" s="18"/>
      <c r="B14" s="18"/>
      <c r="C14" s="15" t="s">
        <v>19</v>
      </c>
      <c r="D14" s="9"/>
      <c r="E14" s="9"/>
      <c r="F14" s="9"/>
      <c r="G14" s="9"/>
      <c r="H14" s="9"/>
      <c r="I14" s="9"/>
      <c r="J14" s="9"/>
      <c r="K14" s="64"/>
      <c r="L14" s="64"/>
      <c r="M14" s="9"/>
      <c r="N14" s="9"/>
      <c r="O14" s="64"/>
    </row>
    <row r="15" spans="1:15" ht="15.75" customHeight="1">
      <c r="A15" s="18"/>
      <c r="B15" s="18"/>
      <c r="C15" s="15" t="s">
        <v>207</v>
      </c>
      <c r="D15" s="9"/>
      <c r="E15" s="9"/>
      <c r="F15" s="9"/>
      <c r="G15" s="9"/>
      <c r="H15" s="9"/>
      <c r="I15" s="9"/>
      <c r="J15" s="9"/>
      <c r="K15" s="64">
        <f>'Data Entry'!U107</f>
        <v>1415168</v>
      </c>
      <c r="L15" s="64">
        <f>'Data Entry'!T107</f>
        <v>1155936</v>
      </c>
      <c r="M15" s="9"/>
      <c r="N15" s="9"/>
      <c r="O15" s="64"/>
    </row>
    <row r="16" spans="1:15" ht="15.75" customHeight="1">
      <c r="A16" s="18"/>
      <c r="B16" s="18"/>
      <c r="C16" s="15" t="s">
        <v>20</v>
      </c>
      <c r="D16" s="9"/>
      <c r="E16" s="9"/>
      <c r="F16" s="9"/>
      <c r="G16" s="9"/>
      <c r="H16" s="9"/>
      <c r="I16" s="9"/>
      <c r="J16" s="9"/>
      <c r="K16" s="64">
        <f>'Data Entry'!U108</f>
        <v>22650</v>
      </c>
      <c r="L16" s="64">
        <f>'Data Entry'!T108</f>
        <v>0</v>
      </c>
      <c r="M16" s="9"/>
      <c r="N16" s="9"/>
      <c r="O16" s="64"/>
    </row>
    <row r="17" spans="1:15" ht="15.75" customHeight="1">
      <c r="A17" s="18"/>
      <c r="B17" s="18"/>
      <c r="C17" s="15" t="s">
        <v>21</v>
      </c>
      <c r="D17" s="9"/>
      <c r="E17" s="9"/>
      <c r="F17" s="9"/>
      <c r="G17" s="9"/>
      <c r="H17" s="9"/>
      <c r="I17" s="9"/>
      <c r="J17" s="9"/>
      <c r="K17" s="64">
        <f>'Data Entry'!U109</f>
        <v>3303</v>
      </c>
      <c r="L17" s="64">
        <f>'Data Entry'!T109</f>
        <v>0</v>
      </c>
      <c r="M17" s="9"/>
      <c r="N17" s="9"/>
      <c r="O17" s="64"/>
    </row>
    <row r="18" spans="1:15" ht="15.75" customHeight="1">
      <c r="A18" s="18"/>
      <c r="B18" s="18"/>
      <c r="C18" s="15" t="s">
        <v>22</v>
      </c>
      <c r="D18" s="9"/>
      <c r="E18" s="9"/>
      <c r="F18" s="9"/>
      <c r="G18" s="9"/>
      <c r="H18" s="9"/>
      <c r="I18" s="9"/>
      <c r="J18" s="9"/>
      <c r="K18" s="64">
        <f>'Data Entry'!U110</f>
        <v>176896</v>
      </c>
      <c r="L18" s="64">
        <f>'Data Entry'!T110</f>
        <v>144492</v>
      </c>
      <c r="M18" s="9"/>
      <c r="N18" s="9"/>
      <c r="O18" s="64"/>
    </row>
    <row r="19" spans="1:15" ht="15.75" customHeight="1">
      <c r="A19" s="18"/>
      <c r="B19" s="18"/>
      <c r="C19" s="15" t="s">
        <v>23</v>
      </c>
      <c r="D19" s="9"/>
      <c r="E19" s="9"/>
      <c r="F19" s="9"/>
      <c r="G19" s="9"/>
      <c r="H19" s="9"/>
      <c r="I19" s="9"/>
      <c r="J19" s="9"/>
      <c r="K19" s="64">
        <f>'Data Entry'!U111</f>
        <v>0</v>
      </c>
      <c r="L19" s="64">
        <f>'Data Entry'!T111</f>
        <v>0</v>
      </c>
      <c r="M19" s="9"/>
      <c r="N19" s="9"/>
      <c r="O19" s="64"/>
    </row>
    <row r="20" spans="1:15" ht="15.75" customHeight="1">
      <c r="A20" s="18"/>
      <c r="B20" s="18"/>
      <c r="C20" s="15" t="s">
        <v>24</v>
      </c>
      <c r="D20" s="9"/>
      <c r="E20" s="9"/>
      <c r="F20" s="9"/>
      <c r="G20" s="9"/>
      <c r="H20" s="9"/>
      <c r="I20" s="9"/>
      <c r="J20" s="9"/>
      <c r="K20" s="64">
        <f>'Data Entry'!U112</f>
        <v>23709</v>
      </c>
      <c r="L20" s="64">
        <f>'Data Entry'!T112</f>
        <v>23709</v>
      </c>
      <c r="M20" s="9"/>
      <c r="N20" s="9"/>
      <c r="O20" s="64"/>
    </row>
    <row r="21" spans="1:15" ht="15.75" customHeight="1">
      <c r="A21" s="18"/>
      <c r="B21" s="18"/>
      <c r="C21" s="15" t="s">
        <v>25</v>
      </c>
      <c r="D21" s="9"/>
      <c r="E21" s="9"/>
      <c r="F21" s="9"/>
      <c r="G21" s="9"/>
      <c r="H21" s="9"/>
      <c r="I21" s="9"/>
      <c r="J21" s="9"/>
      <c r="K21" s="64">
        <f>'Data Entry'!U113</f>
        <v>0</v>
      </c>
      <c r="L21" s="64">
        <f>'Data Entry'!T113</f>
        <v>0</v>
      </c>
      <c r="M21" s="9"/>
      <c r="N21" s="9"/>
      <c r="O21" s="64"/>
    </row>
    <row r="22" spans="1:15" ht="15.75" customHeight="1">
      <c r="A22" s="18"/>
      <c r="B22" s="18"/>
      <c r="C22" s="15" t="s">
        <v>26</v>
      </c>
      <c r="D22" s="9"/>
      <c r="E22" s="9"/>
      <c r="F22" s="9"/>
      <c r="G22" s="9"/>
      <c r="H22" s="9"/>
      <c r="I22" s="9"/>
      <c r="J22" s="9"/>
      <c r="K22" s="64">
        <f>'Data Entry'!U114</f>
        <v>0</v>
      </c>
      <c r="L22" s="64">
        <f>'Data Entry'!T114</f>
        <v>0</v>
      </c>
      <c r="M22" s="9"/>
      <c r="N22" s="9"/>
      <c r="O22" s="64"/>
    </row>
    <row r="23" spans="1:15" ht="15.75" customHeight="1">
      <c r="A23" s="18"/>
      <c r="B23" s="18"/>
      <c r="C23" s="15" t="s">
        <v>27</v>
      </c>
      <c r="D23" s="9"/>
      <c r="E23" s="9"/>
      <c r="F23" s="9"/>
      <c r="G23" s="9"/>
      <c r="H23" s="9"/>
      <c r="I23" s="9"/>
      <c r="J23" s="9"/>
      <c r="K23" s="64">
        <f>'Data Entry'!U115</f>
        <v>900</v>
      </c>
      <c r="L23" s="64">
        <f>'Data Entry'!T115</f>
        <v>900</v>
      </c>
      <c r="M23" s="9"/>
      <c r="N23" s="9"/>
      <c r="O23" s="64"/>
    </row>
    <row r="24" spans="1:15" ht="15.75" customHeight="1">
      <c r="A24" s="18"/>
      <c r="B24" s="18"/>
      <c r="C24" s="15" t="s">
        <v>28</v>
      </c>
      <c r="D24" s="9"/>
      <c r="E24" s="9"/>
      <c r="F24" s="9"/>
      <c r="G24" s="9"/>
      <c r="H24" s="9"/>
      <c r="I24" s="9"/>
      <c r="J24" s="9"/>
      <c r="K24" s="64">
        <f>'Data Entry'!U116</f>
        <v>2700</v>
      </c>
      <c r="L24" s="64">
        <f>'Data Entry'!T116</f>
        <v>2700</v>
      </c>
      <c r="M24" s="9"/>
      <c r="N24" s="9"/>
      <c r="O24" s="64"/>
    </row>
    <row r="25" spans="1:15" ht="15.75" customHeight="1">
      <c r="A25" s="18"/>
      <c r="B25" s="18"/>
      <c r="C25" s="15" t="s">
        <v>29</v>
      </c>
      <c r="D25" s="9"/>
      <c r="E25" s="9"/>
      <c r="F25" s="9"/>
      <c r="G25" s="9"/>
      <c r="H25" s="9"/>
      <c r="I25" s="9"/>
      <c r="J25" s="9"/>
      <c r="K25" s="64">
        <f>'Data Entry'!U117</f>
        <v>0</v>
      </c>
      <c r="L25" s="64">
        <f>'Data Entry'!T117</f>
        <v>0</v>
      </c>
      <c r="M25" s="9"/>
      <c r="N25" s="9"/>
      <c r="O25" s="64"/>
    </row>
    <row r="26" spans="1:15" ht="15.75" customHeight="1">
      <c r="A26" s="18"/>
      <c r="B26" s="18"/>
      <c r="C26" s="15" t="s">
        <v>30</v>
      </c>
      <c r="D26" s="9"/>
      <c r="E26" s="9"/>
      <c r="F26" s="9"/>
      <c r="G26" s="9"/>
      <c r="H26" s="9"/>
      <c r="I26" s="9"/>
      <c r="J26" s="9"/>
      <c r="K26" s="64">
        <f>'Data Entry'!U118</f>
        <v>0</v>
      </c>
      <c r="L26" s="64">
        <f>'Data Entry'!T118</f>
        <v>0</v>
      </c>
      <c r="M26" s="9"/>
      <c r="N26" s="9"/>
      <c r="O26" s="64"/>
    </row>
    <row r="27" spans="1:15" ht="15.75" customHeight="1">
      <c r="A27" s="18"/>
      <c r="B27" s="18"/>
      <c r="C27" s="63" t="s">
        <v>31</v>
      </c>
      <c r="D27" s="9"/>
      <c r="E27" s="9"/>
      <c r="F27" s="9"/>
      <c r="G27" s="9"/>
      <c r="H27" s="9"/>
      <c r="I27" s="9"/>
      <c r="J27" s="64"/>
      <c r="K27" s="64">
        <f>'Data Entry'!U119</f>
        <v>0</v>
      </c>
      <c r="L27" s="64">
        <f>'Data Entry'!T119</f>
        <v>0</v>
      </c>
      <c r="M27" s="9"/>
      <c r="N27" s="9"/>
      <c r="O27" s="64"/>
    </row>
    <row r="28" spans="1:15" ht="15.75" customHeight="1">
      <c r="A28" s="18"/>
      <c r="B28" s="18"/>
      <c r="C28" s="63" t="s">
        <v>32</v>
      </c>
      <c r="D28" s="9"/>
      <c r="E28" s="9"/>
      <c r="F28" s="9"/>
      <c r="G28" s="9"/>
      <c r="H28" s="9"/>
      <c r="I28" s="9"/>
      <c r="J28" s="64"/>
      <c r="K28" s="64">
        <f>'Data Entry'!U120</f>
        <v>24921</v>
      </c>
      <c r="L28" s="64">
        <f>'Data Entry'!T120</f>
        <v>27207</v>
      </c>
      <c r="M28" s="9"/>
      <c r="N28" s="9"/>
      <c r="O28" s="64"/>
    </row>
    <row r="29" spans="1:15" ht="15.75" customHeight="1">
      <c r="A29" s="18"/>
      <c r="B29" s="18">
        <v>2</v>
      </c>
      <c r="C29" s="18" t="s">
        <v>33</v>
      </c>
      <c r="D29" s="64"/>
      <c r="E29" s="64"/>
      <c r="F29" s="64"/>
      <c r="G29" s="64"/>
      <c r="H29" s="9"/>
      <c r="I29" s="64"/>
      <c r="J29" s="64"/>
      <c r="K29" s="64">
        <f>SUM(K15:K28)</f>
        <v>1670247</v>
      </c>
      <c r="L29" s="64">
        <f>SUM(L15:L28)</f>
        <v>1354944</v>
      </c>
      <c r="M29" s="64"/>
      <c r="N29" s="64"/>
      <c r="O29" s="64"/>
    </row>
    <row r="30" spans="1:15" ht="15.75" customHeight="1">
      <c r="A30" s="18"/>
      <c r="B30" s="18">
        <v>3</v>
      </c>
      <c r="C30" s="18" t="s">
        <v>34</v>
      </c>
      <c r="D30" s="64">
        <f>Exp!C5</f>
        <v>0</v>
      </c>
      <c r="E30" s="64">
        <f>Exp!D5</f>
        <v>0</v>
      </c>
      <c r="F30" s="64">
        <f>Exp!E5</f>
        <v>0</v>
      </c>
      <c r="G30" s="64">
        <f>Exp!F5</f>
        <v>0</v>
      </c>
      <c r="H30" s="64">
        <f>Exp!G5</f>
        <v>0</v>
      </c>
      <c r="I30" s="64">
        <f>Exp!H5</f>
        <v>0</v>
      </c>
      <c r="J30" s="64">
        <f>Exp!I5</f>
        <v>0</v>
      </c>
      <c r="K30" s="64">
        <f>SUM(K13,K29)</f>
        <v>3439207</v>
      </c>
      <c r="L30" s="64">
        <f>SUM(L13,L29)</f>
        <v>2799864</v>
      </c>
      <c r="M30" s="64"/>
      <c r="N30" s="64"/>
      <c r="O30" s="64"/>
    </row>
    <row r="31" spans="1:15" ht="15.75" customHeight="1">
      <c r="A31" s="18"/>
      <c r="B31" s="18"/>
      <c r="C31" s="18" t="s">
        <v>45</v>
      </c>
      <c r="D31" s="64">
        <f>Exp!C8</f>
        <v>0</v>
      </c>
      <c r="E31" s="64">
        <f>Exp!D8</f>
        <v>0</v>
      </c>
      <c r="F31" s="64">
        <f>Exp!E8</f>
        <v>0</v>
      </c>
      <c r="G31" s="64">
        <f>Exp!F8</f>
        <v>0</v>
      </c>
      <c r="H31" s="64">
        <f>Exp!G8</f>
        <v>0</v>
      </c>
      <c r="I31" s="64">
        <f>Exp!H8</f>
        <v>0</v>
      </c>
      <c r="J31" s="64">
        <f>Exp!I8</f>
        <v>0</v>
      </c>
      <c r="K31" s="64">
        <v>0</v>
      </c>
      <c r="L31" s="64">
        <v>0</v>
      </c>
      <c r="M31" s="64"/>
      <c r="N31" s="64"/>
      <c r="O31" s="64"/>
    </row>
    <row r="32" spans="1:15">
      <c r="A32" s="18"/>
      <c r="B32" s="18"/>
      <c r="C32" s="18" t="s">
        <v>119</v>
      </c>
      <c r="D32" s="64"/>
      <c r="E32" s="64"/>
      <c r="F32" s="64"/>
      <c r="G32" s="64"/>
      <c r="H32" s="64"/>
      <c r="I32" s="64"/>
      <c r="J32" s="64"/>
      <c r="K32" s="64">
        <f>'Data Entry'!U124</f>
        <v>314000</v>
      </c>
      <c r="L32" s="64">
        <f>'Data Entry'!U124</f>
        <v>314000</v>
      </c>
      <c r="M32" s="64"/>
      <c r="N32" s="64"/>
      <c r="O32" s="64"/>
    </row>
    <row r="33" spans="1:15">
      <c r="A33" s="18"/>
      <c r="B33" s="18"/>
      <c r="C33" s="18" t="s">
        <v>35</v>
      </c>
      <c r="D33" s="64">
        <f>Exp!C6</f>
        <v>0</v>
      </c>
      <c r="E33" s="64">
        <f>Exp!D6</f>
        <v>0</v>
      </c>
      <c r="F33" s="64">
        <f>Exp!E6</f>
        <v>0</v>
      </c>
      <c r="G33" s="64">
        <f>Exp!F6</f>
        <v>0</v>
      </c>
      <c r="H33" s="64">
        <f>Exp!G6</f>
        <v>0</v>
      </c>
      <c r="I33" s="64">
        <f>Exp!H6</f>
        <v>0</v>
      </c>
      <c r="J33" s="64">
        <f>Exp!I6</f>
        <v>0</v>
      </c>
      <c r="K33" s="64">
        <f>'Data Entry'!U125</f>
        <v>0</v>
      </c>
      <c r="L33" s="64">
        <f>'Data Entry'!U125</f>
        <v>0</v>
      </c>
      <c r="M33" s="64"/>
      <c r="N33" s="64"/>
      <c r="O33" s="64"/>
    </row>
    <row r="34" spans="1:15">
      <c r="A34" s="18"/>
      <c r="B34" s="18"/>
      <c r="C34" s="18" t="s">
        <v>36</v>
      </c>
      <c r="D34" s="64">
        <f>Exp!C7</f>
        <v>0</v>
      </c>
      <c r="E34" s="64">
        <f>Exp!D7</f>
        <v>0</v>
      </c>
      <c r="F34" s="64">
        <f>Exp!E7</f>
        <v>0</v>
      </c>
      <c r="G34" s="64">
        <f>Exp!F7</f>
        <v>0</v>
      </c>
      <c r="H34" s="64">
        <f>Exp!G7</f>
        <v>0</v>
      </c>
      <c r="I34" s="64">
        <f>Exp!H7</f>
        <v>0</v>
      </c>
      <c r="J34" s="64">
        <f>Exp!I7</f>
        <v>0</v>
      </c>
      <c r="K34" s="64">
        <f>'Data Entry'!U126</f>
        <v>0</v>
      </c>
      <c r="L34" s="64">
        <f>'Data Entry'!U126</f>
        <v>0</v>
      </c>
      <c r="M34" s="64"/>
      <c r="N34" s="64"/>
      <c r="O34" s="64"/>
    </row>
    <row r="35" spans="1:15">
      <c r="A35" s="18"/>
      <c r="B35" s="18"/>
      <c r="C35" s="18" t="s">
        <v>37</v>
      </c>
      <c r="D35" s="64">
        <f>SUM(D30:D34)</f>
        <v>0</v>
      </c>
      <c r="E35" s="64">
        <f t="shared" ref="E35:J35" si="0">SUM(E30:E34)</f>
        <v>0</v>
      </c>
      <c r="F35" s="64">
        <f t="shared" si="0"/>
        <v>0</v>
      </c>
      <c r="G35" s="64">
        <f t="shared" si="0"/>
        <v>0</v>
      </c>
      <c r="H35" s="64">
        <f t="shared" si="0"/>
        <v>0</v>
      </c>
      <c r="I35" s="64">
        <f t="shared" si="0"/>
        <v>0</v>
      </c>
      <c r="J35" s="64">
        <f t="shared" si="0"/>
        <v>0</v>
      </c>
      <c r="K35" s="64">
        <f>SUM(K30:K34)</f>
        <v>3753207</v>
      </c>
      <c r="L35" s="64">
        <f>SUM(L30:L34)</f>
        <v>3113864</v>
      </c>
      <c r="M35" s="64"/>
      <c r="N35" s="64"/>
      <c r="O35" s="64"/>
    </row>
  </sheetData>
  <sheetProtection password="CE88" sheet="1" objects="1" scenarios="1"/>
  <mergeCells count="15">
    <mergeCell ref="A1:O1"/>
    <mergeCell ref="A2:O2"/>
    <mergeCell ref="A3:O3"/>
    <mergeCell ref="A4:O4"/>
    <mergeCell ref="L7:L8"/>
    <mergeCell ref="A5:D5"/>
    <mergeCell ref="A6:O6"/>
    <mergeCell ref="A7:B7"/>
    <mergeCell ref="C7:C8"/>
    <mergeCell ref="D7:F7"/>
    <mergeCell ref="G7:G8"/>
    <mergeCell ref="M7:O7"/>
    <mergeCell ref="H7:I7"/>
    <mergeCell ref="J7:J8"/>
    <mergeCell ref="K7:K8"/>
  </mergeCells>
  <phoneticPr fontId="1" type="noConversion"/>
  <pageMargins left="0.75" right="0.75" top="0.25" bottom="0.25" header="0.5" footer="0.5"/>
  <headerFooter alignWithMargins="0"/>
  <ignoredErrors>
    <ignoredError sqref="K13:L14 K29:L31 K35:L35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N19"/>
  <sheetViews>
    <sheetView workbookViewId="0">
      <selection activeCell="L5" sqref="L5"/>
    </sheetView>
  </sheetViews>
  <sheetFormatPr defaultColWidth="8.85546875" defaultRowHeight="12.75"/>
  <cols>
    <col min="1" max="1" width="3.85546875" bestFit="1" customWidth="1"/>
    <col min="2" max="2" width="21" customWidth="1"/>
    <col min="6" max="6" width="12.42578125" customWidth="1"/>
  </cols>
  <sheetData>
    <row r="1" spans="1:14" ht="18.75">
      <c r="A1" s="216" t="s">
        <v>148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18.75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4" ht="18.75">
      <c r="A3" s="217" t="s">
        <v>47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1:14" ht="15">
      <c r="A4" s="218" t="s">
        <v>149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1:14" ht="18.75" customHeight="1">
      <c r="A5" s="209" t="s">
        <v>150</v>
      </c>
      <c r="B5" s="209"/>
      <c r="C5" s="209"/>
      <c r="D5" s="209"/>
      <c r="E5" s="209"/>
      <c r="F5" s="71" t="str">
        <f>'Data Entry'!C134</f>
        <v xml:space="preserve">jktdh; ek/;fed fo|ky;] </v>
      </c>
      <c r="G5" s="70"/>
      <c r="H5" s="70"/>
      <c r="I5" s="70"/>
      <c r="J5" s="70"/>
      <c r="K5" s="129" t="s">
        <v>208</v>
      </c>
      <c r="L5" s="70">
        <f>'Data Entry'!G134</f>
        <v>15562</v>
      </c>
      <c r="M5" s="70"/>
      <c r="N5" s="70"/>
    </row>
    <row r="6" spans="1:14" ht="18.75">
      <c r="A6" s="219" t="s">
        <v>66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</row>
    <row r="7" spans="1:14">
      <c r="A7" s="210" t="s">
        <v>48</v>
      </c>
      <c r="B7" s="210" t="s">
        <v>49</v>
      </c>
      <c r="C7" s="206" t="s">
        <v>50</v>
      </c>
      <c r="D7" s="207"/>
      <c r="E7" s="208"/>
      <c r="F7" s="205" t="s">
        <v>152</v>
      </c>
      <c r="G7" s="212" t="s">
        <v>151</v>
      </c>
      <c r="H7" s="213"/>
      <c r="I7" s="214" t="s">
        <v>59</v>
      </c>
      <c r="J7" s="205" t="s">
        <v>202</v>
      </c>
      <c r="K7" s="205" t="s">
        <v>212</v>
      </c>
      <c r="L7" s="206" t="s">
        <v>51</v>
      </c>
      <c r="M7" s="207"/>
      <c r="N7" s="208"/>
    </row>
    <row r="8" spans="1:14" ht="38.25">
      <c r="A8" s="211"/>
      <c r="B8" s="211"/>
      <c r="C8" s="72" t="s">
        <v>143</v>
      </c>
      <c r="D8" s="72" t="s">
        <v>144</v>
      </c>
      <c r="E8" s="72" t="s">
        <v>199</v>
      </c>
      <c r="F8" s="205"/>
      <c r="G8" s="128" t="s">
        <v>200</v>
      </c>
      <c r="H8" s="128" t="s">
        <v>201</v>
      </c>
      <c r="I8" s="215"/>
      <c r="J8" s="205"/>
      <c r="K8" s="205"/>
      <c r="L8" s="68" t="s">
        <v>52</v>
      </c>
      <c r="M8" s="68" t="s">
        <v>53</v>
      </c>
      <c r="N8" s="68" t="s">
        <v>54</v>
      </c>
    </row>
    <row r="9" spans="1:14">
      <c r="A9" s="68">
        <v>1</v>
      </c>
      <c r="B9" s="68">
        <v>2</v>
      </c>
      <c r="C9" s="68">
        <v>3</v>
      </c>
      <c r="D9" s="68">
        <v>4</v>
      </c>
      <c r="E9" s="68">
        <v>5</v>
      </c>
      <c r="F9" s="68">
        <v>6</v>
      </c>
      <c r="G9" s="68">
        <v>7</v>
      </c>
      <c r="H9" s="68">
        <v>8</v>
      </c>
      <c r="I9" s="68">
        <v>9</v>
      </c>
      <c r="J9" s="68">
        <v>10</v>
      </c>
      <c r="K9" s="68">
        <v>11</v>
      </c>
      <c r="L9" s="68">
        <v>12</v>
      </c>
      <c r="M9" s="68">
        <v>13</v>
      </c>
      <c r="N9" s="68">
        <v>14</v>
      </c>
    </row>
    <row r="10" spans="1:14" ht="18.75">
      <c r="A10" s="69">
        <v>1</v>
      </c>
      <c r="B10" s="69" t="s">
        <v>153</v>
      </c>
      <c r="C10" s="69"/>
      <c r="D10" s="69"/>
      <c r="E10" s="69"/>
      <c r="F10" s="69"/>
      <c r="G10" s="69"/>
      <c r="H10" s="69"/>
      <c r="I10" s="69">
        <f>SUM(G10:H10)</f>
        <v>0</v>
      </c>
      <c r="J10" s="69">
        <f>F10</f>
        <v>0</v>
      </c>
      <c r="K10" s="69">
        <f>J10</f>
        <v>0</v>
      </c>
      <c r="L10" s="69"/>
      <c r="M10" s="69"/>
      <c r="N10" s="69"/>
    </row>
    <row r="11" spans="1:14" ht="18.75">
      <c r="A11" s="69">
        <v>2</v>
      </c>
      <c r="B11" s="69" t="s">
        <v>154</v>
      </c>
      <c r="C11" s="69">
        <v>550</v>
      </c>
      <c r="D11" s="69">
        <v>562</v>
      </c>
      <c r="E11" s="69">
        <v>720</v>
      </c>
      <c r="F11" s="69">
        <v>700</v>
      </c>
      <c r="G11" s="69">
        <v>60</v>
      </c>
      <c r="H11" s="69">
        <v>600</v>
      </c>
      <c r="I11" s="69">
        <f>SUM(G11:H11)</f>
        <v>660</v>
      </c>
      <c r="J11" s="69">
        <v>660</v>
      </c>
      <c r="K11" s="69">
        <v>660</v>
      </c>
      <c r="L11" s="69"/>
      <c r="M11" s="69"/>
      <c r="N11" s="69"/>
    </row>
    <row r="12" spans="1:14" ht="18.75">
      <c r="A12" s="69">
        <v>3</v>
      </c>
      <c r="B12" s="69" t="s">
        <v>155</v>
      </c>
      <c r="C12" s="69">
        <v>160</v>
      </c>
      <c r="D12" s="69">
        <v>225</v>
      </c>
      <c r="E12" s="69">
        <v>285</v>
      </c>
      <c r="F12" s="69">
        <v>295</v>
      </c>
      <c r="G12" s="69">
        <v>25</v>
      </c>
      <c r="H12" s="69">
        <v>210</v>
      </c>
      <c r="I12" s="69">
        <f t="shared" ref="I12:I15" si="0">SUM(G12:H12)</f>
        <v>235</v>
      </c>
      <c r="J12" s="69">
        <v>235</v>
      </c>
      <c r="K12" s="69">
        <v>235</v>
      </c>
      <c r="L12" s="69"/>
      <c r="M12" s="69"/>
      <c r="N12" s="69"/>
    </row>
    <row r="13" spans="1:14" ht="18.75">
      <c r="A13" s="69">
        <v>4</v>
      </c>
      <c r="B13" s="69" t="s">
        <v>156</v>
      </c>
      <c r="C13" s="69"/>
      <c r="D13" s="69"/>
      <c r="E13" s="69"/>
      <c r="F13" s="69"/>
      <c r="G13" s="69"/>
      <c r="H13" s="69"/>
      <c r="I13" s="69">
        <f t="shared" si="0"/>
        <v>0</v>
      </c>
      <c r="J13" s="69"/>
      <c r="K13" s="69"/>
      <c r="L13" s="69"/>
      <c r="M13" s="69"/>
      <c r="N13" s="69"/>
    </row>
    <row r="14" spans="1:14" ht="23.25" customHeight="1">
      <c r="A14" s="69">
        <v>5</v>
      </c>
      <c r="B14" s="69" t="s">
        <v>157</v>
      </c>
      <c r="C14" s="69"/>
      <c r="D14" s="69"/>
      <c r="E14" s="69"/>
      <c r="F14" s="69"/>
      <c r="G14" s="69"/>
      <c r="H14" s="69"/>
      <c r="I14" s="69">
        <f t="shared" si="0"/>
        <v>0</v>
      </c>
      <c r="J14" s="69"/>
      <c r="K14" s="69"/>
      <c r="L14" s="69"/>
      <c r="M14" s="69"/>
      <c r="N14" s="69"/>
    </row>
    <row r="15" spans="1:14" ht="18.75">
      <c r="A15" s="69">
        <v>6</v>
      </c>
      <c r="B15" s="69" t="s">
        <v>158</v>
      </c>
      <c r="C15" s="69"/>
      <c r="D15" s="69"/>
      <c r="E15" s="69"/>
      <c r="F15" s="69"/>
      <c r="G15" s="69"/>
      <c r="H15" s="69">
        <v>378</v>
      </c>
      <c r="I15" s="69">
        <f t="shared" si="0"/>
        <v>378</v>
      </c>
      <c r="J15" s="69">
        <v>378</v>
      </c>
      <c r="K15" s="69"/>
      <c r="L15" s="69"/>
      <c r="M15" s="69"/>
      <c r="N15" s="69"/>
    </row>
    <row r="16" spans="1:14" ht="18.75">
      <c r="A16" s="69"/>
      <c r="B16" s="69" t="s">
        <v>120</v>
      </c>
      <c r="C16" s="69">
        <f>SUM(C10:C15)</f>
        <v>710</v>
      </c>
      <c r="D16" s="69">
        <f t="shared" ref="D16:K16" si="1">SUM(D10:D15)</f>
        <v>787</v>
      </c>
      <c r="E16" s="69">
        <f t="shared" si="1"/>
        <v>1005</v>
      </c>
      <c r="F16" s="69">
        <f t="shared" si="1"/>
        <v>995</v>
      </c>
      <c r="G16" s="69">
        <f t="shared" si="1"/>
        <v>85</v>
      </c>
      <c r="H16" s="69">
        <f t="shared" si="1"/>
        <v>1188</v>
      </c>
      <c r="I16" s="69">
        <f t="shared" si="1"/>
        <v>1273</v>
      </c>
      <c r="J16" s="69">
        <f t="shared" si="1"/>
        <v>1273</v>
      </c>
      <c r="K16" s="69">
        <f t="shared" si="1"/>
        <v>895</v>
      </c>
      <c r="L16" s="69">
        <f>SUM(L10:L15)</f>
        <v>0</v>
      </c>
      <c r="M16" s="69">
        <f>SUM(M10:M15)</f>
        <v>0</v>
      </c>
      <c r="N16" s="69">
        <f>SUM(N10:N15)</f>
        <v>0</v>
      </c>
    </row>
    <row r="19" spans="2:2" ht="18.75">
      <c r="B19" s="5"/>
    </row>
  </sheetData>
  <mergeCells count="15">
    <mergeCell ref="A1:N1"/>
    <mergeCell ref="A2:N2"/>
    <mergeCell ref="A3:N3"/>
    <mergeCell ref="A4:N4"/>
    <mergeCell ref="A6:N6"/>
    <mergeCell ref="J7:J8"/>
    <mergeCell ref="K7:K8"/>
    <mergeCell ref="L7:N7"/>
    <mergeCell ref="A5:E5"/>
    <mergeCell ref="A7:A8"/>
    <mergeCell ref="B7:B8"/>
    <mergeCell ref="C7:E7"/>
    <mergeCell ref="F7:F8"/>
    <mergeCell ref="G7:H7"/>
    <mergeCell ref="I7:I8"/>
  </mergeCells>
  <pageMargins left="0.7" right="0.7" top="0.75" bottom="0.75" header="0.3" footer="0.3"/>
  <ignoredErrors>
    <ignoredError sqref="L14:N14 C16 L16:N16 L15:N15 L13:N13 L11:N11 L12:N12 D16:H16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3:K124"/>
  <sheetViews>
    <sheetView topLeftCell="B1" workbookViewId="0">
      <selection activeCell="J8" sqref="J8"/>
    </sheetView>
  </sheetViews>
  <sheetFormatPr defaultColWidth="8.85546875" defaultRowHeight="12.75"/>
  <cols>
    <col min="1" max="1" width="0" hidden="1" customWidth="1"/>
    <col min="3" max="3" width="30.42578125" customWidth="1"/>
    <col min="4" max="4" width="11.42578125" customWidth="1"/>
    <col min="5" max="5" width="7.42578125" customWidth="1"/>
    <col min="6" max="6" width="20.42578125" customWidth="1"/>
    <col min="7" max="8" width="10.42578125" customWidth="1"/>
    <col min="10" max="10" width="10.85546875" customWidth="1"/>
    <col min="11" max="11" width="16.7109375" customWidth="1"/>
  </cols>
  <sheetData>
    <row r="3" spans="1:11" ht="20.25">
      <c r="B3" s="220" t="s">
        <v>213</v>
      </c>
      <c r="C3" s="221"/>
      <c r="D3" s="221"/>
      <c r="E3" s="221"/>
      <c r="F3" s="221"/>
      <c r="G3" s="221"/>
      <c r="H3" s="221"/>
      <c r="I3" s="221"/>
      <c r="J3" s="221"/>
      <c r="K3" s="222"/>
    </row>
    <row r="4" spans="1:11" ht="121.5">
      <c r="B4" s="134" t="s">
        <v>214</v>
      </c>
      <c r="C4" s="134" t="s">
        <v>215</v>
      </c>
      <c r="D4" s="134" t="s">
        <v>216</v>
      </c>
      <c r="E4" s="134" t="s">
        <v>217</v>
      </c>
      <c r="F4" s="134" t="s">
        <v>218</v>
      </c>
      <c r="G4" s="134" t="s">
        <v>219</v>
      </c>
      <c r="H4" s="134" t="s">
        <v>220</v>
      </c>
      <c r="I4" s="134" t="s">
        <v>221</v>
      </c>
      <c r="J4" s="134" t="s">
        <v>222</v>
      </c>
      <c r="K4" s="135" t="s">
        <v>223</v>
      </c>
    </row>
    <row r="5" spans="1:11" ht="15">
      <c r="B5" s="136">
        <v>1</v>
      </c>
      <c r="C5" s="136">
        <v>2</v>
      </c>
      <c r="D5" s="136">
        <v>3</v>
      </c>
      <c r="E5" s="136">
        <v>4</v>
      </c>
      <c r="F5" s="223">
        <v>5</v>
      </c>
      <c r="G5" s="223"/>
      <c r="H5" s="136">
        <v>6</v>
      </c>
      <c r="I5" s="136">
        <v>7</v>
      </c>
      <c r="J5" s="136">
        <v>8</v>
      </c>
      <c r="K5" s="136">
        <v>9</v>
      </c>
    </row>
    <row r="6" spans="1:11" ht="15.75">
      <c r="A6">
        <v>1</v>
      </c>
      <c r="B6">
        <f>IF(C6="","",1)</f>
        <v>1</v>
      </c>
      <c r="C6" s="138" t="str">
        <f>IF(F6="","",'Data Entry'!C$134)</f>
        <v xml:space="preserve">jktdh; ek/;fed fo|ky;] </v>
      </c>
      <c r="D6" s="137" t="str">
        <f>INDEX('P 8'!E:E,MATCH(A6,'P 8'!X:X,0))</f>
        <v>iz/kkuk/;kid</v>
      </c>
      <c r="E6">
        <f>COUNTIF('P 8'!E$5:'P 8'!E111,"iz/kkuk/;kid")</f>
        <v>1</v>
      </c>
      <c r="F6" s="137" t="str">
        <f>INDEX('P 8'!D:D,MATCH(A6,'P 8'!X:X,0))</f>
        <v>Jh prqHkqZt tkafxM</v>
      </c>
      <c r="G6" s="137" t="s">
        <v>219</v>
      </c>
      <c r="H6">
        <f>INDEX('P 8'!J:J,MATCH(A6,'P 8'!X:X,0))</f>
        <v>30230</v>
      </c>
    </row>
    <row r="7" spans="1:11" ht="15.75">
      <c r="A7">
        <v>2</v>
      </c>
      <c r="B7">
        <f>IF(C7="","",(B6+1))</f>
        <v>2</v>
      </c>
      <c r="C7" s="138" t="str">
        <f>IF(F7="","",'Data Entry'!C$134)</f>
        <v xml:space="preserve">jktdh; ek/;fed fo|ky;] </v>
      </c>
      <c r="D7" s="137" t="str">
        <f>IF(F6="","",IF(ISERROR(INDEX('P 8'!E:E,MATCH(A7,'P 8'!X:X,0))),"",INDEX('P 8'!E:E,MATCH(A7,'P 8'!X:X,0))))</f>
        <v>ofj0v/;k0</v>
      </c>
      <c r="E7">
        <f>IF(D6=D7,"",IF(D7="",(SUM(E$6:E6)),COUNTIF('P 8'!E$5:'P 8'!E111,D7)))</f>
        <v>5</v>
      </c>
      <c r="F7" s="137" t="str">
        <f>IF(F6="","",IF(ISERROR(INDEX('P 8'!D:D,MATCH(A7,'P 8'!X:X,0))),"",INDEX('P 8'!D:D,MATCH(A7,'P 8'!X:X,0))))</f>
        <v>Jh izdk'k pUn</v>
      </c>
      <c r="G7" s="137" t="str">
        <f>IF(F7="","",G6)</f>
        <v>fu;fer</v>
      </c>
      <c r="H7">
        <f>IF(F6="","",IF(ISERROR(INDEX('P 8'!J:J,MATCH(A7,'P 8'!X:X,0))),"",INDEX('P 8'!J:J,MATCH(A7,'P 8'!X:X,0))))</f>
        <v>22810</v>
      </c>
    </row>
    <row r="8" spans="1:11" ht="15.75">
      <c r="A8">
        <v>3</v>
      </c>
      <c r="B8">
        <f t="shared" ref="B8:B71" si="0">IF(C8="","",(B7+1))</f>
        <v>3</v>
      </c>
      <c r="C8" s="138" t="str">
        <f>IF(F8="","",'Data Entry'!C$134)</f>
        <v xml:space="preserve">jktdh; ek/;fed fo|ky;] </v>
      </c>
      <c r="D8" s="137" t="str">
        <f>IF(F7="","",IF(ISERROR(INDEX('P 8'!E:E,MATCH(A8,'P 8'!X:X,0))),"",INDEX('P 8'!E:E,MATCH(A8,'P 8'!X:X,0))))</f>
        <v>ofj0v/;k0</v>
      </c>
      <c r="E8" t="str">
        <f>IF(D7=D8,"",IF(D8="",(SUM(E$6:E7)),COUNTIF('P 8'!E$5:'P 8'!E112,D8)))</f>
        <v/>
      </c>
      <c r="F8" s="137" t="str">
        <f>IF(F7="","",IF(ISERROR(INDEX('P 8'!D:D,MATCH(A8,'P 8'!X:X,0))),"",INDEX('P 8'!D:D,MATCH(A8,'P 8'!X:X,0))))</f>
        <v>Jh n;ky [kksjoky</v>
      </c>
      <c r="G8" s="137" t="str">
        <f t="shared" ref="G8:G71" si="1">IF(F8="","",G7)</f>
        <v>fu;fer</v>
      </c>
      <c r="H8">
        <f>IF(F7="","",IF(ISERROR(INDEX('P 8'!J:J,MATCH(A8,'P 8'!X:X,0))),"",INDEX('P 8'!J:J,MATCH(A8,'P 8'!X:X,0))))</f>
        <v>20640</v>
      </c>
    </row>
    <row r="9" spans="1:11" ht="15.75">
      <c r="A9">
        <v>4</v>
      </c>
      <c r="B9">
        <f t="shared" si="0"/>
        <v>4</v>
      </c>
      <c r="C9" s="138" t="str">
        <f>IF(F9="","",'Data Entry'!C$134)</f>
        <v xml:space="preserve">jktdh; ek/;fed fo|ky;] </v>
      </c>
      <c r="D9" s="137" t="str">
        <f>IF(F8="","",IF(ISERROR(INDEX('P 8'!E:E,MATCH(A9,'P 8'!X:X,0))),"",INDEX('P 8'!E:E,MATCH(A9,'P 8'!X:X,0))))</f>
        <v>ofj0v/;k0</v>
      </c>
      <c r="E9" t="str">
        <f>IF(D8=D9,"",IF(D9="",(SUM(E$6:E8)),COUNTIF('P 8'!E$5:'P 8'!E113,D9)))</f>
        <v/>
      </c>
      <c r="F9" s="137" t="str">
        <f>IF(F8="","",IF(ISERROR(INDEX('P 8'!D:D,MATCH(A9,'P 8'!X:X,0))),"",INDEX('P 8'!D:D,MATCH(A9,'P 8'!X:X,0))))</f>
        <v>Jherh 'kkjnk nsoh</v>
      </c>
      <c r="G9" s="137" t="str">
        <f t="shared" si="1"/>
        <v>fu;fer</v>
      </c>
      <c r="H9">
        <f>IF(F8="","",IF(ISERROR(INDEX('P 8'!J:J,MATCH(A9,'P 8'!X:X,0))),"",INDEX('P 8'!J:J,MATCH(A9,'P 8'!X:X,0))))</f>
        <v>19080</v>
      </c>
    </row>
    <row r="10" spans="1:11" ht="15.75">
      <c r="A10">
        <v>5</v>
      </c>
      <c r="B10">
        <f t="shared" si="0"/>
        <v>5</v>
      </c>
      <c r="C10" s="138" t="str">
        <f>IF(F10="","",'Data Entry'!C$134)</f>
        <v xml:space="preserve">jktdh; ek/;fed fo|ky;] </v>
      </c>
      <c r="D10" s="137" t="str">
        <f>IF(F9="","",IF(ISERROR(INDEX('P 8'!E:E,MATCH(A10,'P 8'!X:X,0))),"",INDEX('P 8'!E:E,MATCH(A10,'P 8'!X:X,0))))</f>
        <v>ofj0v/;k0</v>
      </c>
      <c r="E10" t="str">
        <f>IF(D9=D10,"",IF(D10="",(SUM(E$6:E9)),COUNTIF('P 8'!E$5:'P 8'!E114,D10)))</f>
        <v/>
      </c>
      <c r="F10" s="137" t="str">
        <f>IF(F9="","",IF(ISERROR(INDEX('P 8'!D:D,MATCH(A10,'P 8'!X:X,0))),"",INDEX('P 8'!D:D,MATCH(A10,'P 8'!X:X,0))))</f>
        <v>Jh dq'kky pUn</v>
      </c>
      <c r="G10" s="137" t="str">
        <f t="shared" si="1"/>
        <v>fu;fer</v>
      </c>
      <c r="H10">
        <f>IF(F9="","",IF(ISERROR(INDEX('P 8'!J:J,MATCH(A10,'P 8'!X:X,0))),"",INDEX('P 8'!J:J,MATCH(A10,'P 8'!X:X,0))))</f>
        <v>19190</v>
      </c>
    </row>
    <row r="11" spans="1:11" ht="15.75">
      <c r="A11">
        <v>6</v>
      </c>
      <c r="B11">
        <f t="shared" si="0"/>
        <v>6</v>
      </c>
      <c r="C11" s="138" t="str">
        <f>IF(F11="","",'Data Entry'!C$134)</f>
        <v xml:space="preserve">jktdh; ek/;fed fo|ky;] </v>
      </c>
      <c r="D11" s="137" t="str">
        <f>IF(F10="","",IF(ISERROR(INDEX('P 8'!E:E,MATCH(A11,'P 8'!X:X,0))),"",INDEX('P 8'!E:E,MATCH(A11,'P 8'!X:X,0))))</f>
        <v>ofj0v/;k0</v>
      </c>
      <c r="E11" t="str">
        <f>IF(D10=D11,"",IF(D11="",(SUM(E$6:E10)),COUNTIF('P 8'!E$5:'P 8'!E115,D11)))</f>
        <v/>
      </c>
      <c r="F11" s="137" t="str">
        <f>IF(F10="","",IF(ISERROR(INDEX('P 8'!D:D,MATCH(A11,'P 8'!X:X,0))),"",INDEX('P 8'!D:D,MATCH(A11,'P 8'!X:X,0))))</f>
        <v>lqjsUnz</v>
      </c>
      <c r="G11" s="137" t="str">
        <f t="shared" si="1"/>
        <v>fu;fer</v>
      </c>
      <c r="H11" t="str">
        <f>IF(F10="","",IF(ISERROR(INDEX('P 8'!J:J,MATCH(A11,'P 8'!X:X,0))),"",INDEX('P 8'!J:J,MATCH(A11,'P 8'!X:X,0))))</f>
        <v/>
      </c>
    </row>
    <row r="12" spans="1:11" ht="15.75">
      <c r="A12">
        <v>7</v>
      </c>
      <c r="B12">
        <f t="shared" si="0"/>
        <v>7</v>
      </c>
      <c r="C12" s="138" t="str">
        <f>IF(F12="","",'Data Entry'!C$134)</f>
        <v xml:space="preserve">jktdh; ek/;fed fo|ky;] </v>
      </c>
      <c r="D12" s="137" t="str">
        <f>IF(F11="","",IF(ISERROR(INDEX('P 8'!E:E,MATCH(A12,'P 8'!X:X,0))),"",INDEX('P 8'!E:E,MATCH(A12,'P 8'!X:X,0))))</f>
        <v>v/;kid</v>
      </c>
      <c r="E12">
        <f>IF(D11=D12,"",IF(D12="",(SUM(E$6:E11)),COUNTIF('P 8'!E$5:'P 8'!E116,D12)))</f>
        <v>2</v>
      </c>
      <c r="F12" s="137" t="str">
        <f>IF(F11="","",IF(ISERROR(INDEX('P 8'!D:D,MATCH(A12,'P 8'!X:X,0))),"",INDEX('P 8'!D:D,MATCH(A12,'P 8'!X:X,0))))</f>
        <v>fjDr</v>
      </c>
      <c r="G12" s="137" t="str">
        <f t="shared" si="1"/>
        <v>fu;fer</v>
      </c>
      <c r="H12" t="str">
        <f>IF(F11="","",IF(ISERROR(INDEX('P 8'!J:J,MATCH(A12,'P 8'!X:X,0))),"",INDEX('P 8'!J:J,MATCH(A12,'P 8'!X:X,0))))</f>
        <v/>
      </c>
    </row>
    <row r="13" spans="1:11" ht="15.75">
      <c r="A13">
        <v>8</v>
      </c>
      <c r="B13">
        <f t="shared" si="0"/>
        <v>8</v>
      </c>
      <c r="C13" s="138" t="str">
        <f>IF(F13="","",'Data Entry'!C$134)</f>
        <v xml:space="preserve">jktdh; ek/;fed fo|ky;] </v>
      </c>
      <c r="D13" s="137" t="str">
        <f>IF(F12="","",IF(ISERROR(INDEX('P 8'!E:E,MATCH(A13,'P 8'!X:X,0))),"",INDEX('P 8'!E:E,MATCH(A13,'P 8'!X:X,0))))</f>
        <v>v/;kid</v>
      </c>
      <c r="E13" t="str">
        <f>IF(D12=D13,"",IF(D13="",(SUM(E$6:E12)),COUNTIF('P 8'!E$5:'P 8'!E117,D13)))</f>
        <v/>
      </c>
      <c r="F13" s="137" t="str">
        <f>IF(F12="","",IF(ISERROR(INDEX('P 8'!D:D,MATCH(A13,'P 8'!X:X,0))),"",INDEX('P 8'!D:D,MATCH(A13,'P 8'!X:X,0))))</f>
        <v>fjDr</v>
      </c>
      <c r="G13" s="137" t="str">
        <f t="shared" si="1"/>
        <v>fu;fer</v>
      </c>
      <c r="H13" t="str">
        <f>IF(F12="","",IF(ISERROR(INDEX('P 8'!J:J,MATCH(A13,'P 8'!X:X,0))),"",INDEX('P 8'!J:J,MATCH(A13,'P 8'!X:X,0))))</f>
        <v/>
      </c>
    </row>
    <row r="14" spans="1:11" ht="15.75">
      <c r="A14">
        <v>9</v>
      </c>
      <c r="B14">
        <f t="shared" si="0"/>
        <v>9</v>
      </c>
      <c r="C14" s="138" t="str">
        <f>IF(F14="","",'Data Entry'!C$134)</f>
        <v xml:space="preserve">jktdh; ek/;fed fo|ky;] </v>
      </c>
      <c r="D14" s="137" t="str">
        <f>IF(F13="","",IF(ISERROR(INDEX('P 8'!E:E,MATCH(A14,'P 8'!X:X,0))),"",INDEX('P 8'!E:E,MATCH(A14,'P 8'!X:X,0))))</f>
        <v>kkk 'kk0f'k0</v>
      </c>
      <c r="E14">
        <f>IF(D13=D14,"",IF(D14="",(SUM(E$6:E13)),COUNTIF('P 8'!E$5:'P 8'!E118,D14)))</f>
        <v>1</v>
      </c>
      <c r="F14" s="137" t="str">
        <f>IF(F13="","",IF(ISERROR(INDEX('P 8'!D:D,MATCH(A14,'P 8'!X:X,0))),"",INDEX('P 8'!D:D,MATCH(A14,'P 8'!X:X,0))))</f>
        <v>Jh jes'k pUn /kkdM</v>
      </c>
      <c r="G14" s="137" t="str">
        <f t="shared" si="1"/>
        <v>fu;fer</v>
      </c>
      <c r="H14">
        <f>IF(F13="","",IF(ISERROR(INDEX('P 8'!J:J,MATCH(A14,'P 8'!X:X,0))),"",INDEX('P 8'!J:J,MATCH(A14,'P 8'!X:X,0))))</f>
        <v>13780</v>
      </c>
    </row>
    <row r="15" spans="1:11" ht="15.75">
      <c r="A15">
        <v>10</v>
      </c>
      <c r="B15">
        <f t="shared" si="0"/>
        <v>10</v>
      </c>
      <c r="C15" s="138" t="str">
        <f>IF(F15="","",'Data Entry'!C$134)</f>
        <v xml:space="preserve">jktdh; ek/;fed fo|ky;] </v>
      </c>
      <c r="D15" s="137" t="str">
        <f>IF(F14="","",IF(ISERROR(INDEX('P 8'!E:E,MATCH(A15,'P 8'!X:X,0))),"",INDEX('P 8'!E:E,MATCH(A15,'P 8'!X:X,0))))</f>
        <v>ofj0fyfid</v>
      </c>
      <c r="E15">
        <f>IF(D14=D15,"",IF(D15="",(SUM(E$6:E14)),COUNTIF('P 8'!E$5:'P 8'!E119,D15)))</f>
        <v>1</v>
      </c>
      <c r="F15" s="137" t="str">
        <f>IF(F14="","",IF(ISERROR(INDEX('P 8'!D:D,MATCH(A15,'P 8'!X:X,0))),"",INDEX('P 8'!D:D,MATCH(A15,'P 8'!X:X,0))))</f>
        <v>Jh lqjsUnz dqekj dksBkjh</v>
      </c>
      <c r="G15" s="137" t="str">
        <f t="shared" si="1"/>
        <v>fu;fer</v>
      </c>
      <c r="H15">
        <f>IF(F14="","",IF(ISERROR(INDEX('P 8'!J:J,MATCH(A15,'P 8'!X:X,0))),"",INDEX('P 8'!J:J,MATCH(A15,'P 8'!X:X,0))))</f>
        <v>12870</v>
      </c>
    </row>
    <row r="16" spans="1:11" ht="15.75">
      <c r="A16">
        <v>11</v>
      </c>
      <c r="B16">
        <f t="shared" si="0"/>
        <v>11</v>
      </c>
      <c r="C16" s="138" t="str">
        <f>IF(F16="","",'Data Entry'!C$134)</f>
        <v xml:space="preserve">jktdh; ek/;fed fo|ky;] </v>
      </c>
      <c r="D16" s="137" t="str">
        <f>IF(F15="","",IF(ISERROR(INDEX('P 8'!E:E,MATCH(A16,'P 8'!X:X,0))),"",INDEX('P 8'!E:E,MATCH(A16,'P 8'!X:X,0))))</f>
        <v>lgk0deZ0</v>
      </c>
      <c r="E16">
        <f>IF(D15=D16,"",IF(D16="",(SUM(E$6:E15)),COUNTIF('P 8'!E$5:'P 8'!E120,D16)))</f>
        <v>1</v>
      </c>
      <c r="F16" s="137" t="str">
        <f>IF(F15="","",IF(ISERROR(INDEX('P 8'!D:D,MATCH(A16,'P 8'!X:X,0))),"",INDEX('P 8'!D:D,MATCH(A16,'P 8'!X:X,0))))</f>
        <v>Jh thou yky</v>
      </c>
      <c r="G16" s="137" t="str">
        <f t="shared" si="1"/>
        <v>fu;fer</v>
      </c>
      <c r="H16">
        <f>IF(F15="","",IF(ISERROR(INDEX('P 8'!J:J,MATCH(A16,'P 8'!X:X,0))),"",INDEX('P 8'!J:J,MATCH(A16,'P 8'!X:X,0))))</f>
        <v>9660</v>
      </c>
    </row>
    <row r="17" spans="1:8" ht="15.75">
      <c r="A17">
        <v>12</v>
      </c>
      <c r="B17" t="str">
        <f t="shared" si="0"/>
        <v/>
      </c>
      <c r="C17" s="138" t="str">
        <f>IF(F17="","",'Data Entry'!C$134)</f>
        <v/>
      </c>
      <c r="D17" s="137" t="str">
        <f>IF(F16="","",IF(ISERROR(INDEX('P 8'!E:E,MATCH(A17,'P 8'!X:X,0))),"",INDEX('P 8'!E:E,MATCH(A17,'P 8'!X:X,0))))</f>
        <v/>
      </c>
      <c r="E17">
        <f>IF(D16=D17,"",IF(D17="",(SUM(E$6:E16)),COUNTIF('P 8'!E$5:'P 8'!E121,D17)))</f>
        <v>11</v>
      </c>
      <c r="F17" s="137" t="str">
        <f>IF(F16="","",IF(ISERROR(INDEX('P 8'!D:D,MATCH(A17,'P 8'!X:X,0))),"",INDEX('P 8'!D:D,MATCH(A17,'P 8'!X:X,0))))</f>
        <v/>
      </c>
      <c r="G17" s="137" t="str">
        <f t="shared" si="1"/>
        <v/>
      </c>
      <c r="H17" t="str">
        <f>IF(F16="","",IF(ISERROR(INDEX('P 8'!J:J,MATCH(A17,'P 8'!X:X,0))),"",INDEX('P 8'!J:J,MATCH(A17,'P 8'!X:X,0))))</f>
        <v/>
      </c>
    </row>
    <row r="18" spans="1:8" ht="15.75">
      <c r="A18">
        <v>13</v>
      </c>
      <c r="B18" t="str">
        <f t="shared" si="0"/>
        <v/>
      </c>
      <c r="C18" s="138" t="str">
        <f>IF(F18="","",'Data Entry'!C$134)</f>
        <v/>
      </c>
      <c r="D18" s="137" t="str">
        <f>IF(F17="","",IF(ISERROR(INDEX('P 8'!E:E,MATCH(A18,'P 8'!X:X,0))),"",INDEX('P 8'!E:E,MATCH(A18,'P 8'!X:X,0))))</f>
        <v/>
      </c>
      <c r="E18" t="str">
        <f>IF(D17=D18,"",IF(D18="",(SUM(E$6:E17)),COUNTIF('P 8'!E$5:'P 8'!E122,D18)))</f>
        <v/>
      </c>
      <c r="F18" s="137" t="str">
        <f>IF(F17="","",IF(ISERROR(INDEX('P 8'!D:D,MATCH(A18,'P 8'!X:X,0))),"",INDEX('P 8'!D:D,MATCH(A18,'P 8'!X:X,0))))</f>
        <v/>
      </c>
      <c r="G18" s="137" t="str">
        <f t="shared" si="1"/>
        <v/>
      </c>
      <c r="H18" t="str">
        <f>IF(F17="","",IF(ISERROR(INDEX('P 8'!J:J,MATCH(A18,'P 8'!X:X,0))),"",INDEX('P 8'!J:J,MATCH(A18,'P 8'!X:X,0))))</f>
        <v/>
      </c>
    </row>
    <row r="19" spans="1:8" ht="15.75">
      <c r="A19">
        <v>14</v>
      </c>
      <c r="B19" t="str">
        <f t="shared" si="0"/>
        <v/>
      </c>
      <c r="C19" s="138" t="str">
        <f>IF(F19="","",'Data Entry'!C$134)</f>
        <v/>
      </c>
      <c r="D19" s="137" t="str">
        <f>IF(F18="","",IF(ISERROR(INDEX('P 8'!E:E,MATCH(A19,'P 8'!X:X,0))),"",INDEX('P 8'!E:E,MATCH(A19,'P 8'!X:X,0))))</f>
        <v/>
      </c>
      <c r="E19" t="str">
        <f>IF(D18=D19,"",IF(D19="",(SUM(E$6:E18)),COUNTIF('P 8'!E$5:'P 8'!E123,D19)))</f>
        <v/>
      </c>
      <c r="F19" s="137" t="str">
        <f>IF(F18="","",IF(ISERROR(INDEX('P 8'!D:D,MATCH(A19,'P 8'!X:X,0))),"",INDEX('P 8'!D:D,MATCH(A19,'P 8'!X:X,0))))</f>
        <v/>
      </c>
      <c r="G19" s="137" t="str">
        <f t="shared" si="1"/>
        <v/>
      </c>
      <c r="H19" t="str">
        <f>IF(F18="","",IF(ISERROR(INDEX('P 8'!J:J,MATCH(A19,'P 8'!X:X,0))),"",INDEX('P 8'!J:J,MATCH(A19,'P 8'!X:X,0))))</f>
        <v/>
      </c>
    </row>
    <row r="20" spans="1:8" ht="15.75">
      <c r="A20">
        <v>15</v>
      </c>
      <c r="B20" t="str">
        <f t="shared" si="0"/>
        <v/>
      </c>
      <c r="C20" s="138" t="str">
        <f>IF(F20="","",'Data Entry'!C$134)</f>
        <v/>
      </c>
      <c r="D20" s="137" t="str">
        <f>IF(F19="","",IF(ISERROR(INDEX('P 8'!E:E,MATCH(A20,'P 8'!X:X,0))),"",INDEX('P 8'!E:E,MATCH(A20,'P 8'!X:X,0))))</f>
        <v/>
      </c>
      <c r="E20" t="str">
        <f>IF(D19=D20,"",IF(D20="",(SUM(E$6:E19)),COUNTIF('P 8'!E$5:'P 8'!E124,D20)))</f>
        <v/>
      </c>
      <c r="F20" s="137" t="str">
        <f>IF(F19="","",IF(ISERROR(INDEX('P 8'!D:D,MATCH(A20,'P 8'!X:X,0))),"",INDEX('P 8'!D:D,MATCH(A20,'P 8'!X:X,0))))</f>
        <v/>
      </c>
      <c r="G20" s="137" t="str">
        <f t="shared" si="1"/>
        <v/>
      </c>
      <c r="H20" t="str">
        <f>IF(F19="","",IF(ISERROR(INDEX('P 8'!J:J,MATCH(A20,'P 8'!X:X,0))),"",INDEX('P 8'!J:J,MATCH(A20,'P 8'!X:X,0))))</f>
        <v/>
      </c>
    </row>
    <row r="21" spans="1:8" ht="15.75">
      <c r="A21">
        <v>16</v>
      </c>
      <c r="B21" t="str">
        <f t="shared" si="0"/>
        <v/>
      </c>
      <c r="C21" s="138" t="str">
        <f>IF(F21="","",'Data Entry'!C$134)</f>
        <v/>
      </c>
      <c r="D21" s="137" t="str">
        <f>IF(F20="","",IF(ISERROR(INDEX('P 8'!E:E,MATCH(A21,'P 8'!X:X,0))),"",INDEX('P 8'!E:E,MATCH(A21,'P 8'!X:X,0))))</f>
        <v/>
      </c>
      <c r="E21" t="str">
        <f>IF(D20=D21,"",IF(D21="",(SUM(E$6:E20)),COUNTIF('P 8'!E$5:'P 8'!E125,D21)))</f>
        <v/>
      </c>
      <c r="F21" s="137" t="str">
        <f>IF(F20="","",IF(ISERROR(INDEX('P 8'!D:D,MATCH(A21,'P 8'!X:X,0))),"",INDEX('P 8'!D:D,MATCH(A21,'P 8'!X:X,0))))</f>
        <v/>
      </c>
      <c r="G21" s="137" t="str">
        <f t="shared" si="1"/>
        <v/>
      </c>
      <c r="H21" t="str">
        <f>IF(F20="","",IF(ISERROR(INDEX('P 8'!J:J,MATCH(A21,'P 8'!X:X,0))),"",INDEX('P 8'!J:J,MATCH(A21,'P 8'!X:X,0))))</f>
        <v/>
      </c>
    </row>
    <row r="22" spans="1:8" ht="15.75">
      <c r="A22">
        <v>17</v>
      </c>
      <c r="B22" t="str">
        <f t="shared" si="0"/>
        <v/>
      </c>
      <c r="C22" s="138" t="str">
        <f>IF(F22="","",'Data Entry'!C$134)</f>
        <v/>
      </c>
      <c r="D22" s="137" t="str">
        <f>IF(F21="","",IF(ISERROR(INDEX('P 8'!E:E,MATCH(A22,'P 8'!X:X,0))),"",INDEX('P 8'!E:E,MATCH(A22,'P 8'!X:X,0))))</f>
        <v/>
      </c>
      <c r="E22" t="str">
        <f>IF(D21=D22,"",IF(D22="",(SUM(E$6:E21)),COUNTIF('P 8'!E$5:'P 8'!E126,D22)))</f>
        <v/>
      </c>
      <c r="F22" s="137" t="str">
        <f>IF(F21="","",IF(ISERROR(INDEX('P 8'!D:D,MATCH(A22,'P 8'!X:X,0))),"",INDEX('P 8'!D:D,MATCH(A22,'P 8'!X:X,0))))</f>
        <v/>
      </c>
      <c r="G22" s="137" t="str">
        <f t="shared" si="1"/>
        <v/>
      </c>
      <c r="H22" t="str">
        <f>IF(F21="","",IF(ISERROR(INDEX('P 8'!J:J,MATCH(A22,'P 8'!X:X,0))),"",INDEX('P 8'!J:J,MATCH(A22,'P 8'!X:X,0))))</f>
        <v/>
      </c>
    </row>
    <row r="23" spans="1:8" ht="15.75">
      <c r="A23">
        <v>18</v>
      </c>
      <c r="B23" t="str">
        <f t="shared" si="0"/>
        <v/>
      </c>
      <c r="C23" s="138" t="str">
        <f>IF(F23="","",'Data Entry'!C$134)</f>
        <v/>
      </c>
      <c r="D23" s="137" t="str">
        <f>IF(F22="","",IF(ISERROR(INDEX('P 8'!E:E,MATCH(A23,'P 8'!X:X,0))),"",INDEX('P 8'!E:E,MATCH(A23,'P 8'!X:X,0))))</f>
        <v/>
      </c>
      <c r="E23" t="str">
        <f>IF(D22=D23,"",IF(D23="",(SUM(E$6:E22)),COUNTIF('P 8'!E$5:'P 8'!E127,D23)))</f>
        <v/>
      </c>
      <c r="F23" s="137" t="str">
        <f>IF(F22="","",IF(ISERROR(INDEX('P 8'!D:D,MATCH(A23,'P 8'!X:X,0))),"",INDEX('P 8'!D:D,MATCH(A23,'P 8'!X:X,0))))</f>
        <v/>
      </c>
      <c r="G23" s="137" t="str">
        <f t="shared" si="1"/>
        <v/>
      </c>
      <c r="H23" t="str">
        <f>IF(F22="","",IF(ISERROR(INDEX('P 8'!J:J,MATCH(A23,'P 8'!X:X,0))),"",INDEX('P 8'!J:J,MATCH(A23,'P 8'!X:X,0))))</f>
        <v/>
      </c>
    </row>
    <row r="24" spans="1:8" ht="15.75">
      <c r="A24">
        <v>19</v>
      </c>
      <c r="B24" t="str">
        <f t="shared" si="0"/>
        <v/>
      </c>
      <c r="C24" s="138" t="str">
        <f>IF(F24="","",'Data Entry'!C$134)</f>
        <v/>
      </c>
      <c r="D24" s="137" t="str">
        <f>IF(F23="","",IF(ISERROR(INDEX('P 8'!E:E,MATCH(A24,'P 8'!X:X,0))),"",INDEX('P 8'!E:E,MATCH(A24,'P 8'!X:X,0))))</f>
        <v/>
      </c>
      <c r="E24" t="str">
        <f>IF(D23=D24,"",IF(D24="",(SUM(E$6:E23)),COUNTIF('P 8'!E$5:'P 8'!E128,D24)))</f>
        <v/>
      </c>
      <c r="F24" s="137" t="str">
        <f>IF(F23="","",IF(ISERROR(INDEX('P 8'!D:D,MATCH(A24,'P 8'!X:X,0))),"",INDEX('P 8'!D:D,MATCH(A24,'P 8'!X:X,0))))</f>
        <v/>
      </c>
      <c r="G24" s="137" t="str">
        <f t="shared" si="1"/>
        <v/>
      </c>
      <c r="H24" t="str">
        <f>IF(F23="","",IF(ISERROR(INDEX('P 8'!J:J,MATCH(A24,'P 8'!X:X,0))),"",INDEX('P 8'!J:J,MATCH(A24,'P 8'!X:X,0))))</f>
        <v/>
      </c>
    </row>
    <row r="25" spans="1:8" ht="15.75">
      <c r="A25">
        <v>20</v>
      </c>
      <c r="B25" t="str">
        <f t="shared" si="0"/>
        <v/>
      </c>
      <c r="C25" s="138" t="str">
        <f>IF(F25="","",'Data Entry'!C$134)</f>
        <v/>
      </c>
      <c r="D25" s="137" t="str">
        <f>IF(F24="","",IF(ISERROR(INDEX('P 8'!E:E,MATCH(A25,'P 8'!X:X,0))),"",INDEX('P 8'!E:E,MATCH(A25,'P 8'!X:X,0))))</f>
        <v/>
      </c>
      <c r="E25" t="str">
        <f>IF(D24=D25,"",IF(D25="",(SUM(E$6:E24)),COUNTIF('P 8'!E$5:'P 8'!E129,D25)))</f>
        <v/>
      </c>
      <c r="F25" s="137" t="str">
        <f>IF(F24="","",IF(ISERROR(INDEX('P 8'!D:D,MATCH(A25,'P 8'!X:X,0))),"",INDEX('P 8'!D:D,MATCH(A25,'P 8'!X:X,0))))</f>
        <v/>
      </c>
      <c r="G25" s="137" t="str">
        <f t="shared" si="1"/>
        <v/>
      </c>
      <c r="H25" t="str">
        <f>IF(F24="","",IF(ISERROR(INDEX('P 8'!J:J,MATCH(A25,'P 8'!X:X,0))),"",INDEX('P 8'!J:J,MATCH(A25,'P 8'!X:X,0))))</f>
        <v/>
      </c>
    </row>
    <row r="26" spans="1:8" ht="15.75">
      <c r="A26">
        <v>21</v>
      </c>
      <c r="B26" t="str">
        <f t="shared" si="0"/>
        <v/>
      </c>
      <c r="C26" s="138" t="str">
        <f>IF(F26="","",'Data Entry'!C$134)</f>
        <v/>
      </c>
      <c r="D26" s="137" t="str">
        <f>IF(F25="","",IF(ISERROR(INDEX('P 8'!E:E,MATCH(A26,'P 8'!X:X,0))),"",INDEX('P 8'!E:E,MATCH(A26,'P 8'!X:X,0))))</f>
        <v/>
      </c>
      <c r="E26" t="str">
        <f>IF(D25=D26,"",IF(D26="",(SUM(E$6:E25)),COUNTIF('P 8'!E$5:'P 8'!E130,D26)))</f>
        <v/>
      </c>
      <c r="F26" s="137" t="str">
        <f>IF(F25="","",IF(ISERROR(INDEX('P 8'!D:D,MATCH(A26,'P 8'!X:X,0))),"",INDEX('P 8'!D:D,MATCH(A26,'P 8'!X:X,0))))</f>
        <v/>
      </c>
      <c r="G26" s="137" t="str">
        <f t="shared" si="1"/>
        <v/>
      </c>
      <c r="H26" t="str">
        <f>IF(F25="","",IF(ISERROR(INDEX('P 8'!J:J,MATCH(A26,'P 8'!X:X,0))),"",INDEX('P 8'!J:J,MATCH(A26,'P 8'!X:X,0))))</f>
        <v/>
      </c>
    </row>
    <row r="27" spans="1:8" ht="15.75">
      <c r="A27">
        <v>22</v>
      </c>
      <c r="B27" t="str">
        <f t="shared" si="0"/>
        <v/>
      </c>
      <c r="C27" s="138" t="str">
        <f>IF(F27="","",'Data Entry'!C$134)</f>
        <v/>
      </c>
      <c r="D27" s="137" t="str">
        <f>IF(F26="","",IF(ISERROR(INDEX('P 8'!E:E,MATCH(A27,'P 8'!X:X,0))),"",INDEX('P 8'!E:E,MATCH(A27,'P 8'!X:X,0))))</f>
        <v/>
      </c>
      <c r="E27" t="str">
        <f>IF(D26=D27,"",IF(D27="",(SUM(E$6:E26)),COUNTIF('P 8'!E$5:'P 8'!E131,D27)))</f>
        <v/>
      </c>
      <c r="F27" s="137" t="str">
        <f>IF(F26="","",IF(ISERROR(INDEX('P 8'!D:D,MATCH(A27,'P 8'!X:X,0))),"",INDEX('P 8'!D:D,MATCH(A27,'P 8'!X:X,0))))</f>
        <v/>
      </c>
      <c r="G27" s="137" t="str">
        <f t="shared" si="1"/>
        <v/>
      </c>
      <c r="H27" t="str">
        <f>IF(F26="","",IF(ISERROR(INDEX('P 8'!J:J,MATCH(A27,'P 8'!X:X,0))),"",INDEX('P 8'!J:J,MATCH(A27,'P 8'!X:X,0))))</f>
        <v/>
      </c>
    </row>
    <row r="28" spans="1:8" ht="15.75">
      <c r="A28">
        <v>23</v>
      </c>
      <c r="B28" t="str">
        <f t="shared" si="0"/>
        <v/>
      </c>
      <c r="C28" s="138" t="str">
        <f>IF(F28="","",'Data Entry'!C$134)</f>
        <v/>
      </c>
      <c r="D28" s="137" t="str">
        <f>IF(F27="","",IF(ISERROR(INDEX('P 8'!E:E,MATCH(A28,'P 8'!X:X,0))),"",INDEX('P 8'!E:E,MATCH(A28,'P 8'!X:X,0))))</f>
        <v/>
      </c>
      <c r="E28" t="str">
        <f>IF(D27=D28,"",IF(D28="",(SUM(E$6:E27)),COUNTIF('P 8'!E$5:'P 8'!E132,D28)))</f>
        <v/>
      </c>
      <c r="F28" s="137" t="str">
        <f>IF(F27="","",IF(ISERROR(INDEX('P 8'!D:D,MATCH(A28,'P 8'!X:X,0))),"",INDEX('P 8'!D:D,MATCH(A28,'P 8'!X:X,0))))</f>
        <v/>
      </c>
      <c r="G28" s="137" t="str">
        <f t="shared" si="1"/>
        <v/>
      </c>
      <c r="H28" t="str">
        <f>IF(F27="","",IF(ISERROR(INDEX('P 8'!J:J,MATCH(A28,'P 8'!X:X,0))),"",INDEX('P 8'!J:J,MATCH(A28,'P 8'!X:X,0))))</f>
        <v/>
      </c>
    </row>
    <row r="29" spans="1:8" ht="15.75">
      <c r="A29">
        <v>24</v>
      </c>
      <c r="B29" t="str">
        <f t="shared" si="0"/>
        <v/>
      </c>
      <c r="C29" s="138" t="str">
        <f>IF(F29="","",'Data Entry'!C$134)</f>
        <v/>
      </c>
      <c r="D29" s="137" t="str">
        <f>IF(F28="","",IF(ISERROR(INDEX('P 8'!E:E,MATCH(A29,'P 8'!X:X,0))),"",INDEX('P 8'!E:E,MATCH(A29,'P 8'!X:X,0))))</f>
        <v/>
      </c>
      <c r="E29" t="str">
        <f>IF(D28=D29,"",IF(D29="",(SUM(E$6:E28)),COUNTIF('P 8'!E$5:'P 8'!E133,D29)))</f>
        <v/>
      </c>
      <c r="F29" s="137" t="str">
        <f>IF(F28="","",IF(ISERROR(INDEX('P 8'!D:D,MATCH(A29,'P 8'!X:X,0))),"",INDEX('P 8'!D:D,MATCH(A29,'P 8'!X:X,0))))</f>
        <v/>
      </c>
      <c r="G29" s="137" t="str">
        <f t="shared" si="1"/>
        <v/>
      </c>
      <c r="H29" t="str">
        <f>IF(F28="","",IF(ISERROR(INDEX('P 8'!J:J,MATCH(A29,'P 8'!X:X,0))),"",INDEX('P 8'!J:J,MATCH(A29,'P 8'!X:X,0))))</f>
        <v/>
      </c>
    </row>
    <row r="30" spans="1:8" ht="15.75">
      <c r="A30">
        <v>25</v>
      </c>
      <c r="B30" t="str">
        <f t="shared" si="0"/>
        <v/>
      </c>
      <c r="C30" s="138" t="str">
        <f>IF(F30="","",'Data Entry'!C$134)</f>
        <v/>
      </c>
      <c r="D30" s="137" t="str">
        <f>IF(F29="","",IF(ISERROR(INDEX('P 8'!E:E,MATCH(A30,'P 8'!X:X,0))),"",INDEX('P 8'!E:E,MATCH(A30,'P 8'!X:X,0))))</f>
        <v/>
      </c>
      <c r="E30" t="str">
        <f>IF(D29=D30,"",IF(D30="",(SUM(E$6:E29)),COUNTIF('P 8'!E$5:'P 8'!E134,D30)))</f>
        <v/>
      </c>
      <c r="F30" s="137" t="str">
        <f>IF(F29="","",IF(ISERROR(INDEX('P 8'!D:D,MATCH(A30,'P 8'!X:X,0))),"",INDEX('P 8'!D:D,MATCH(A30,'P 8'!X:X,0))))</f>
        <v/>
      </c>
      <c r="G30" s="137" t="str">
        <f t="shared" si="1"/>
        <v/>
      </c>
      <c r="H30" t="str">
        <f>IF(F29="","",IF(ISERROR(INDEX('P 8'!J:J,MATCH(A30,'P 8'!X:X,0))),"",INDEX('P 8'!J:J,MATCH(A30,'P 8'!X:X,0))))</f>
        <v/>
      </c>
    </row>
    <row r="31" spans="1:8" ht="15.75">
      <c r="A31">
        <v>26</v>
      </c>
      <c r="B31" t="str">
        <f t="shared" si="0"/>
        <v/>
      </c>
      <c r="C31" s="138" t="str">
        <f>IF(F31="","",'Data Entry'!C$134)</f>
        <v/>
      </c>
      <c r="D31" s="137" t="str">
        <f>IF(F30="","",IF(ISERROR(INDEX('P 8'!E:E,MATCH(A31,'P 8'!X:X,0))),"",INDEX('P 8'!E:E,MATCH(A31,'P 8'!X:X,0))))</f>
        <v/>
      </c>
      <c r="E31" t="str">
        <f>IF(D30=D31,"",IF(D31="",(SUM(E$6:E30)),COUNTIF('P 8'!E$5:'P 8'!E135,D31)))</f>
        <v/>
      </c>
      <c r="F31" s="137" t="str">
        <f>IF(F30="","",IF(ISERROR(INDEX('P 8'!D:D,MATCH(A31,'P 8'!X:X,0))),"",INDEX('P 8'!D:D,MATCH(A31,'P 8'!X:X,0))))</f>
        <v/>
      </c>
      <c r="G31" s="137" t="str">
        <f t="shared" si="1"/>
        <v/>
      </c>
      <c r="H31" t="str">
        <f>IF(F30="","",IF(ISERROR(INDEX('P 8'!J:J,MATCH(A31,'P 8'!X:X,0))),"",INDEX('P 8'!J:J,MATCH(A31,'P 8'!X:X,0))))</f>
        <v/>
      </c>
    </row>
    <row r="32" spans="1:8" ht="15.75">
      <c r="A32">
        <v>27</v>
      </c>
      <c r="B32" t="str">
        <f t="shared" si="0"/>
        <v/>
      </c>
      <c r="C32" s="138" t="str">
        <f>IF(F32="","",'Data Entry'!C$134)</f>
        <v/>
      </c>
      <c r="D32" s="137" t="str">
        <f>IF(F31="","",IF(ISERROR(INDEX('P 8'!E:E,MATCH(A32,'P 8'!X:X,0))),"",INDEX('P 8'!E:E,MATCH(A32,'P 8'!X:X,0))))</f>
        <v/>
      </c>
      <c r="E32" t="str">
        <f>IF(D31=D32,"",IF(D32="",(SUM(E$6:E31)),COUNTIF('P 8'!E$5:'P 8'!E136,D32)))</f>
        <v/>
      </c>
      <c r="F32" s="137" t="str">
        <f>IF(F31="","",IF(ISERROR(INDEX('P 8'!D:D,MATCH(A32,'P 8'!X:X,0))),"",INDEX('P 8'!D:D,MATCH(A32,'P 8'!X:X,0))))</f>
        <v/>
      </c>
      <c r="G32" s="137" t="str">
        <f t="shared" si="1"/>
        <v/>
      </c>
      <c r="H32" t="str">
        <f>IF(F31="","",IF(ISERROR(INDEX('P 8'!J:J,MATCH(A32,'P 8'!X:X,0))),"",INDEX('P 8'!J:J,MATCH(A32,'P 8'!X:X,0))))</f>
        <v/>
      </c>
    </row>
    <row r="33" spans="1:8" ht="15.75">
      <c r="A33">
        <v>28</v>
      </c>
      <c r="B33" t="str">
        <f t="shared" si="0"/>
        <v/>
      </c>
      <c r="C33" s="138" t="str">
        <f>IF(F33="","",'Data Entry'!C$134)</f>
        <v/>
      </c>
      <c r="D33" s="137" t="str">
        <f>IF(F32="","",IF(ISERROR(INDEX('P 8'!E:E,MATCH(A33,'P 8'!X:X,0))),"",INDEX('P 8'!E:E,MATCH(A33,'P 8'!X:X,0))))</f>
        <v/>
      </c>
      <c r="E33" t="str">
        <f>IF(D32=D33,"",IF(D33="",(SUM(E$6:E32)),COUNTIF('P 8'!E$5:'P 8'!E137,D33)))</f>
        <v/>
      </c>
      <c r="F33" s="137" t="str">
        <f>IF(F32="","",IF(ISERROR(INDEX('P 8'!D:D,MATCH(A33,'P 8'!X:X,0))),"",INDEX('P 8'!D:D,MATCH(A33,'P 8'!X:X,0))))</f>
        <v/>
      </c>
      <c r="G33" s="137" t="str">
        <f t="shared" si="1"/>
        <v/>
      </c>
      <c r="H33" t="str">
        <f>IF(F32="","",IF(ISERROR(INDEX('P 8'!J:J,MATCH(A33,'P 8'!X:X,0))),"",INDEX('P 8'!J:J,MATCH(A33,'P 8'!X:X,0))))</f>
        <v/>
      </c>
    </row>
    <row r="34" spans="1:8" ht="15.75">
      <c r="A34">
        <v>29</v>
      </c>
      <c r="B34" t="str">
        <f t="shared" si="0"/>
        <v/>
      </c>
      <c r="C34" s="138" t="str">
        <f>IF(F34="","",'Data Entry'!C$134)</f>
        <v/>
      </c>
      <c r="D34" s="137" t="str">
        <f>IF(F33="","",IF(ISERROR(INDEX('P 8'!E:E,MATCH(A34,'P 8'!X:X,0))),"",INDEX('P 8'!E:E,MATCH(A34,'P 8'!X:X,0))))</f>
        <v/>
      </c>
      <c r="E34" t="str">
        <f>IF(D33=D34,"",IF(D34="",(SUM(E$6:E33)),COUNTIF('P 8'!E$5:'P 8'!E138,D34)))</f>
        <v/>
      </c>
      <c r="F34" s="137" t="str">
        <f>IF(F33="","",IF(ISERROR(INDEX('P 8'!D:D,MATCH(A34,'P 8'!X:X,0))),"",INDEX('P 8'!D:D,MATCH(A34,'P 8'!X:X,0))))</f>
        <v/>
      </c>
      <c r="G34" s="137" t="str">
        <f t="shared" si="1"/>
        <v/>
      </c>
      <c r="H34" t="str">
        <f>IF(F33="","",IF(ISERROR(INDEX('P 8'!J:J,MATCH(A34,'P 8'!X:X,0))),"",INDEX('P 8'!J:J,MATCH(A34,'P 8'!X:X,0))))</f>
        <v/>
      </c>
    </row>
    <row r="35" spans="1:8" ht="15.75">
      <c r="A35">
        <v>30</v>
      </c>
      <c r="B35" t="str">
        <f t="shared" si="0"/>
        <v/>
      </c>
      <c r="C35" s="138" t="str">
        <f>IF(F35="","",'Data Entry'!C$134)</f>
        <v/>
      </c>
      <c r="D35" s="137" t="str">
        <f>IF(F34="","",IF(ISERROR(INDEX('P 8'!E:E,MATCH(A35,'P 8'!X:X,0))),"",INDEX('P 8'!E:E,MATCH(A35,'P 8'!X:X,0))))</f>
        <v/>
      </c>
      <c r="E35" t="str">
        <f>IF(D34=D35,"",IF(D35="",(SUM(E$6:E34)),COUNTIF('P 8'!E$5:'P 8'!E139,D35)))</f>
        <v/>
      </c>
      <c r="F35" s="137" t="str">
        <f>IF(F34="","",IF(ISERROR(INDEX('P 8'!D:D,MATCH(A35,'P 8'!X:X,0))),"",INDEX('P 8'!D:D,MATCH(A35,'P 8'!X:X,0))))</f>
        <v/>
      </c>
      <c r="G35" s="137" t="str">
        <f t="shared" si="1"/>
        <v/>
      </c>
      <c r="H35" t="str">
        <f>IF(F34="","",IF(ISERROR(INDEX('P 8'!J:J,MATCH(A35,'P 8'!X:X,0))),"",INDEX('P 8'!J:J,MATCH(A35,'P 8'!X:X,0))))</f>
        <v/>
      </c>
    </row>
    <row r="36" spans="1:8" ht="15.75">
      <c r="A36">
        <v>31</v>
      </c>
      <c r="B36" t="str">
        <f t="shared" si="0"/>
        <v/>
      </c>
      <c r="C36" s="138" t="str">
        <f>IF(F36="","",'Data Entry'!C$134)</f>
        <v/>
      </c>
      <c r="D36" s="137" t="str">
        <f>IF(F35="","",IF(ISERROR(INDEX('P 8'!E:E,MATCH(A36,'P 8'!X:X,0))),"",INDEX('P 8'!E:E,MATCH(A36,'P 8'!X:X,0))))</f>
        <v/>
      </c>
      <c r="E36" t="str">
        <f>IF(D35=D36,"",IF(D36="",(SUM(E$6:E35)),COUNTIF('P 8'!E$5:'P 8'!E140,D36)))</f>
        <v/>
      </c>
      <c r="F36" s="137" t="str">
        <f>IF(F35="","",IF(ISERROR(INDEX('P 8'!D:D,MATCH(A36,'P 8'!X:X,0))),"",INDEX('P 8'!D:D,MATCH(A36,'P 8'!X:X,0))))</f>
        <v/>
      </c>
      <c r="G36" s="137" t="str">
        <f t="shared" si="1"/>
        <v/>
      </c>
      <c r="H36" t="str">
        <f>IF(F35="","",IF(ISERROR(INDEX('P 8'!J:J,MATCH(A36,'P 8'!X:X,0))),"",INDEX('P 8'!J:J,MATCH(A36,'P 8'!X:X,0))))</f>
        <v/>
      </c>
    </row>
    <row r="37" spans="1:8" ht="15.75">
      <c r="A37">
        <v>32</v>
      </c>
      <c r="B37" t="str">
        <f t="shared" si="0"/>
        <v/>
      </c>
      <c r="C37" s="138" t="str">
        <f>IF(F37="","",'Data Entry'!C$134)</f>
        <v/>
      </c>
      <c r="D37" s="137" t="str">
        <f>IF(F36="","",IF(ISERROR(INDEX('P 8'!E:E,MATCH(A37,'P 8'!X:X,0))),"",INDEX('P 8'!E:E,MATCH(A37,'P 8'!X:X,0))))</f>
        <v/>
      </c>
      <c r="E37" t="str">
        <f>IF(D36=D37,"",IF(D37="",(SUM(E$6:E36)),COUNTIF('P 8'!E$5:'P 8'!E141,D37)))</f>
        <v/>
      </c>
      <c r="F37" s="137" t="str">
        <f>IF(F36="","",IF(ISERROR(INDEX('P 8'!D:D,MATCH(A37,'P 8'!X:X,0))),"",INDEX('P 8'!D:D,MATCH(A37,'P 8'!X:X,0))))</f>
        <v/>
      </c>
      <c r="G37" s="137" t="str">
        <f t="shared" si="1"/>
        <v/>
      </c>
      <c r="H37" t="str">
        <f>IF(F36="","",IF(ISERROR(INDEX('P 8'!J:J,MATCH(A37,'P 8'!X:X,0))),"",INDEX('P 8'!J:J,MATCH(A37,'P 8'!X:X,0))))</f>
        <v/>
      </c>
    </row>
    <row r="38" spans="1:8" ht="15.75">
      <c r="A38">
        <v>33</v>
      </c>
      <c r="B38" t="str">
        <f t="shared" si="0"/>
        <v/>
      </c>
      <c r="C38" s="138" t="str">
        <f>IF(F38="","",'Data Entry'!C$134)</f>
        <v/>
      </c>
      <c r="D38" s="137" t="str">
        <f>IF(F37="","",IF(ISERROR(INDEX('P 8'!E:E,MATCH(A38,'P 8'!X:X,0))),"",INDEX('P 8'!E:E,MATCH(A38,'P 8'!X:X,0))))</f>
        <v/>
      </c>
      <c r="E38" t="str">
        <f>IF(D37=D38,"",IF(D38="",(SUM(E$6:E37)),COUNTIF('P 8'!E$5:'P 8'!E142,D38)))</f>
        <v/>
      </c>
      <c r="F38" s="137" t="str">
        <f>IF(F37="","",IF(ISERROR(INDEX('P 8'!D:D,MATCH(A38,'P 8'!X:X,0))),"",INDEX('P 8'!D:D,MATCH(A38,'P 8'!X:X,0))))</f>
        <v/>
      </c>
      <c r="G38" s="137" t="str">
        <f t="shared" si="1"/>
        <v/>
      </c>
      <c r="H38" t="str">
        <f>IF(F37="","",IF(ISERROR(INDEX('P 8'!J:J,MATCH(A38,'P 8'!X:X,0))),"",INDEX('P 8'!J:J,MATCH(A38,'P 8'!X:X,0))))</f>
        <v/>
      </c>
    </row>
    <row r="39" spans="1:8" ht="15.75">
      <c r="A39">
        <v>34</v>
      </c>
      <c r="B39" t="str">
        <f t="shared" si="0"/>
        <v/>
      </c>
      <c r="C39" s="138" t="str">
        <f>IF(F39="","",'Data Entry'!C$134)</f>
        <v/>
      </c>
      <c r="D39" s="137" t="str">
        <f>IF(F38="","",IF(ISERROR(INDEX('P 8'!E:E,MATCH(A39,'P 8'!X:X,0))),"",INDEX('P 8'!E:E,MATCH(A39,'P 8'!X:X,0))))</f>
        <v/>
      </c>
      <c r="E39" t="str">
        <f>IF(D38=D39,"",IF(D39="",(SUM(E$6:E38)),COUNTIF('P 8'!E$5:'P 8'!E143,D39)))</f>
        <v/>
      </c>
      <c r="F39" s="137" t="str">
        <f>IF(F38="","",IF(ISERROR(INDEX('P 8'!D:D,MATCH(A39,'P 8'!X:X,0))),"",INDEX('P 8'!D:D,MATCH(A39,'P 8'!X:X,0))))</f>
        <v/>
      </c>
      <c r="G39" s="137" t="str">
        <f t="shared" si="1"/>
        <v/>
      </c>
      <c r="H39" t="str">
        <f>IF(F38="","",IF(ISERROR(INDEX('P 8'!J:J,MATCH(A39,'P 8'!X:X,0))),"",INDEX('P 8'!J:J,MATCH(A39,'P 8'!X:X,0))))</f>
        <v/>
      </c>
    </row>
    <row r="40" spans="1:8" ht="15.75">
      <c r="A40">
        <v>35</v>
      </c>
      <c r="B40" t="str">
        <f t="shared" si="0"/>
        <v/>
      </c>
      <c r="C40" s="138" t="str">
        <f>IF(F40="","",'Data Entry'!C$134)</f>
        <v/>
      </c>
      <c r="D40" s="137" t="str">
        <f>IF(F39="","",IF(ISERROR(INDEX('P 8'!E:E,MATCH(A40,'P 8'!X:X,0))),"",INDEX('P 8'!E:E,MATCH(A40,'P 8'!X:X,0))))</f>
        <v/>
      </c>
      <c r="E40" t="str">
        <f>IF(D39=D40,"",IF(D40="",(SUM(E$6:E39)),COUNTIF('P 8'!E$5:'P 8'!E144,D40)))</f>
        <v/>
      </c>
      <c r="F40" s="137" t="str">
        <f>IF(F39="","",IF(ISERROR(INDEX('P 8'!D:D,MATCH(A40,'P 8'!X:X,0))),"",INDEX('P 8'!D:D,MATCH(A40,'P 8'!X:X,0))))</f>
        <v/>
      </c>
      <c r="G40" s="137" t="str">
        <f t="shared" si="1"/>
        <v/>
      </c>
      <c r="H40" t="str">
        <f>IF(F39="","",IF(ISERROR(INDEX('P 8'!J:J,MATCH(A40,'P 8'!X:X,0))),"",INDEX('P 8'!J:J,MATCH(A40,'P 8'!X:X,0))))</f>
        <v/>
      </c>
    </row>
    <row r="41" spans="1:8" ht="15.75">
      <c r="A41">
        <v>36</v>
      </c>
      <c r="B41" t="str">
        <f t="shared" si="0"/>
        <v/>
      </c>
      <c r="C41" s="138" t="str">
        <f>IF(F41="","",'Data Entry'!C$134)</f>
        <v/>
      </c>
      <c r="D41" s="137" t="str">
        <f>IF(F40="","",IF(ISERROR(INDEX('P 8'!E:E,MATCH(A41,'P 8'!X:X,0))),"",INDEX('P 8'!E:E,MATCH(A41,'P 8'!X:X,0))))</f>
        <v/>
      </c>
      <c r="E41" t="str">
        <f>IF(D40=D41,"",IF(D41="",(SUM(E$6:E40)),COUNTIF('P 8'!E$5:'P 8'!E145,D41)))</f>
        <v/>
      </c>
      <c r="F41" s="137" t="str">
        <f>IF(F40="","",IF(ISERROR(INDEX('P 8'!D:D,MATCH(A41,'P 8'!X:X,0))),"",INDEX('P 8'!D:D,MATCH(A41,'P 8'!X:X,0))))</f>
        <v/>
      </c>
      <c r="G41" s="137" t="str">
        <f t="shared" si="1"/>
        <v/>
      </c>
      <c r="H41" t="str">
        <f>IF(F40="","",IF(ISERROR(INDEX('P 8'!J:J,MATCH(A41,'P 8'!X:X,0))),"",INDEX('P 8'!J:J,MATCH(A41,'P 8'!X:X,0))))</f>
        <v/>
      </c>
    </row>
    <row r="42" spans="1:8" ht="15.75">
      <c r="A42">
        <v>37</v>
      </c>
      <c r="B42" t="str">
        <f t="shared" si="0"/>
        <v/>
      </c>
      <c r="C42" s="138" t="str">
        <f>IF(F42="","",'Data Entry'!C$134)</f>
        <v/>
      </c>
      <c r="D42" s="137" t="str">
        <f>IF(F41="","",IF(ISERROR(INDEX('P 8'!E:E,MATCH(A42,'P 8'!X:X,0))),"",INDEX('P 8'!E:E,MATCH(A42,'P 8'!X:X,0))))</f>
        <v/>
      </c>
      <c r="E42" t="str">
        <f>IF(D41=D42,"",IF(D42="",(SUM(E$6:E41)),COUNTIF('P 8'!E$5:'P 8'!E146,D42)))</f>
        <v/>
      </c>
      <c r="F42" s="137" t="str">
        <f>IF(F41="","",IF(ISERROR(INDEX('P 8'!D:D,MATCH(A42,'P 8'!X:X,0))),"",INDEX('P 8'!D:D,MATCH(A42,'P 8'!X:X,0))))</f>
        <v/>
      </c>
      <c r="G42" s="137" t="str">
        <f t="shared" si="1"/>
        <v/>
      </c>
      <c r="H42" t="str">
        <f>IF(F41="","",IF(ISERROR(INDEX('P 8'!J:J,MATCH(A42,'P 8'!X:X,0))),"",INDEX('P 8'!J:J,MATCH(A42,'P 8'!X:X,0))))</f>
        <v/>
      </c>
    </row>
    <row r="43" spans="1:8" ht="15.75">
      <c r="A43">
        <v>38</v>
      </c>
      <c r="B43" t="str">
        <f t="shared" si="0"/>
        <v/>
      </c>
      <c r="C43" s="138" t="str">
        <f>IF(F43="","",'Data Entry'!C$134)</f>
        <v/>
      </c>
      <c r="D43" s="137" t="str">
        <f>IF(F42="","",IF(ISERROR(INDEX('P 8'!E:E,MATCH(A43,'P 8'!X:X,0))),"",INDEX('P 8'!E:E,MATCH(A43,'P 8'!X:X,0))))</f>
        <v/>
      </c>
      <c r="E43" t="str">
        <f>IF(D42=D43,"",IF(D43="",(SUM(E$6:E42)),COUNTIF('P 8'!E$5:'P 8'!E147,D43)))</f>
        <v/>
      </c>
      <c r="F43" s="137" t="str">
        <f>IF(F42="","",IF(ISERROR(INDEX('P 8'!D:D,MATCH(A43,'P 8'!X:X,0))),"",INDEX('P 8'!D:D,MATCH(A43,'P 8'!X:X,0))))</f>
        <v/>
      </c>
      <c r="G43" s="137" t="str">
        <f t="shared" si="1"/>
        <v/>
      </c>
      <c r="H43" t="str">
        <f>IF(F42="","",IF(ISERROR(INDEX('P 8'!J:J,MATCH(A43,'P 8'!X:X,0))),"",INDEX('P 8'!J:J,MATCH(A43,'P 8'!X:X,0))))</f>
        <v/>
      </c>
    </row>
    <row r="44" spans="1:8" ht="15.75">
      <c r="A44">
        <v>39</v>
      </c>
      <c r="B44" t="str">
        <f t="shared" si="0"/>
        <v/>
      </c>
      <c r="C44" s="138" t="str">
        <f>IF(F44="","",'Data Entry'!C$134)</f>
        <v/>
      </c>
      <c r="D44" s="137" t="str">
        <f>IF(F43="","",IF(ISERROR(INDEX('P 8'!E:E,MATCH(A44,'P 8'!X:X,0))),"",INDEX('P 8'!E:E,MATCH(A44,'P 8'!X:X,0))))</f>
        <v/>
      </c>
      <c r="E44" t="str">
        <f>IF(D43=D44,"",IF(D44="",(SUM(E$6:E43)),COUNTIF('P 8'!E$5:'P 8'!E148,D44)))</f>
        <v/>
      </c>
      <c r="F44" s="137" t="str">
        <f>IF(F43="","",IF(ISERROR(INDEX('P 8'!D:D,MATCH(A44,'P 8'!X:X,0))),"",INDEX('P 8'!D:D,MATCH(A44,'P 8'!X:X,0))))</f>
        <v/>
      </c>
      <c r="G44" s="137" t="str">
        <f t="shared" si="1"/>
        <v/>
      </c>
      <c r="H44" t="str">
        <f>IF(F43="","",IF(ISERROR(INDEX('P 8'!J:J,MATCH(A44,'P 8'!X:X,0))),"",INDEX('P 8'!J:J,MATCH(A44,'P 8'!X:X,0))))</f>
        <v/>
      </c>
    </row>
    <row r="45" spans="1:8" ht="15.75">
      <c r="A45">
        <v>40</v>
      </c>
      <c r="B45" t="str">
        <f t="shared" si="0"/>
        <v/>
      </c>
      <c r="C45" s="138" t="str">
        <f>IF(F45="","",'Data Entry'!C$134)</f>
        <v/>
      </c>
      <c r="D45" s="137" t="str">
        <f>IF(F44="","",IF(ISERROR(INDEX('P 8'!E:E,MATCH(A45,'P 8'!X:X,0))),"",INDEX('P 8'!E:E,MATCH(A45,'P 8'!X:X,0))))</f>
        <v/>
      </c>
      <c r="E45" t="str">
        <f>IF(D44=D45,"",IF(D45="",(SUM(E$6:E44)),COUNTIF('P 8'!E$5:'P 8'!E149,D45)))</f>
        <v/>
      </c>
      <c r="F45" s="137" t="str">
        <f>IF(F44="","",IF(ISERROR(INDEX('P 8'!D:D,MATCH(A45,'P 8'!X:X,0))),"",INDEX('P 8'!D:D,MATCH(A45,'P 8'!X:X,0))))</f>
        <v/>
      </c>
      <c r="G45" s="137" t="str">
        <f t="shared" si="1"/>
        <v/>
      </c>
      <c r="H45" t="str">
        <f>IF(F44="","",IF(ISERROR(INDEX('P 8'!J:J,MATCH(A45,'P 8'!X:X,0))),"",INDEX('P 8'!J:J,MATCH(A45,'P 8'!X:X,0))))</f>
        <v/>
      </c>
    </row>
    <row r="46" spans="1:8" ht="15.75">
      <c r="A46">
        <v>41</v>
      </c>
      <c r="B46" t="str">
        <f t="shared" si="0"/>
        <v/>
      </c>
      <c r="C46" s="138" t="str">
        <f>IF(F46="","",'Data Entry'!C$134)</f>
        <v/>
      </c>
      <c r="D46" s="137" t="str">
        <f>IF(F45="","",IF(ISERROR(INDEX('P 8'!E:E,MATCH(A46,'P 8'!X:X,0))),"",INDEX('P 8'!E:E,MATCH(A46,'P 8'!X:X,0))))</f>
        <v/>
      </c>
      <c r="E46" t="str">
        <f>IF(D45=D46,"",IF(D46="",(SUM(E$6:E45)),COUNTIF('P 8'!E$5:'P 8'!E150,D46)))</f>
        <v/>
      </c>
      <c r="F46" s="137" t="str">
        <f>IF(F45="","",IF(ISERROR(INDEX('P 8'!D:D,MATCH(A46,'P 8'!X:X,0))),"",INDEX('P 8'!D:D,MATCH(A46,'P 8'!X:X,0))))</f>
        <v/>
      </c>
      <c r="G46" s="137" t="str">
        <f t="shared" si="1"/>
        <v/>
      </c>
      <c r="H46" t="str">
        <f>IF(F45="","",IF(ISERROR(INDEX('P 8'!J:J,MATCH(A46,'P 8'!X:X,0))),"",INDEX('P 8'!J:J,MATCH(A46,'P 8'!X:X,0))))</f>
        <v/>
      </c>
    </row>
    <row r="47" spans="1:8" ht="15.75">
      <c r="A47">
        <v>42</v>
      </c>
      <c r="B47" t="str">
        <f t="shared" si="0"/>
        <v/>
      </c>
      <c r="C47" s="138" t="str">
        <f>IF(F47="","",'Data Entry'!C$134)</f>
        <v/>
      </c>
      <c r="D47" s="137" t="str">
        <f>IF(F46="","",IF(ISERROR(INDEX('P 8'!E:E,MATCH(A47,'P 8'!X:X,0))),"",INDEX('P 8'!E:E,MATCH(A47,'P 8'!X:X,0))))</f>
        <v/>
      </c>
      <c r="E47" t="str">
        <f>IF(D46=D47,"",IF(D47="",(SUM(E$6:E46)),COUNTIF('P 8'!E$5:'P 8'!E151,D47)))</f>
        <v/>
      </c>
      <c r="F47" s="137" t="str">
        <f>IF(F46="","",IF(ISERROR(INDEX('P 8'!D:D,MATCH(A47,'P 8'!X:X,0))),"",INDEX('P 8'!D:D,MATCH(A47,'P 8'!X:X,0))))</f>
        <v/>
      </c>
      <c r="G47" s="137" t="str">
        <f t="shared" si="1"/>
        <v/>
      </c>
      <c r="H47" t="str">
        <f>IF(F46="","",IF(ISERROR(INDEX('P 8'!J:J,MATCH(A47,'P 8'!X:X,0))),"",INDEX('P 8'!J:J,MATCH(A47,'P 8'!X:X,0))))</f>
        <v/>
      </c>
    </row>
    <row r="48" spans="1:8" ht="15.75">
      <c r="A48">
        <v>43</v>
      </c>
      <c r="B48" t="str">
        <f t="shared" si="0"/>
        <v/>
      </c>
      <c r="C48" s="138" t="str">
        <f>IF(F48="","",'Data Entry'!C$134)</f>
        <v/>
      </c>
      <c r="D48" s="137" t="str">
        <f>IF(F47="","",IF(ISERROR(INDEX('P 8'!E:E,MATCH(A48,'P 8'!X:X,0))),"",INDEX('P 8'!E:E,MATCH(A48,'P 8'!X:X,0))))</f>
        <v/>
      </c>
      <c r="E48" t="str">
        <f>IF(D47=D48,"",IF(D48="",(SUM(E$6:E47)),COUNTIF('P 8'!E$5:'P 8'!E152,D48)))</f>
        <v/>
      </c>
      <c r="F48" s="137" t="str">
        <f>IF(F47="","",IF(ISERROR(INDEX('P 8'!D:D,MATCH(A48,'P 8'!X:X,0))),"",INDEX('P 8'!D:D,MATCH(A48,'P 8'!X:X,0))))</f>
        <v/>
      </c>
      <c r="G48" s="137" t="str">
        <f t="shared" si="1"/>
        <v/>
      </c>
      <c r="H48" t="str">
        <f>IF(F47="","",IF(ISERROR(INDEX('P 8'!J:J,MATCH(A48,'P 8'!X:X,0))),"",INDEX('P 8'!J:J,MATCH(A48,'P 8'!X:X,0))))</f>
        <v/>
      </c>
    </row>
    <row r="49" spans="1:8" ht="15.75">
      <c r="A49">
        <v>44</v>
      </c>
      <c r="B49" t="str">
        <f t="shared" si="0"/>
        <v/>
      </c>
      <c r="C49" s="138" t="str">
        <f>IF(F49="","",'Data Entry'!C$134)</f>
        <v/>
      </c>
      <c r="D49" s="137" t="str">
        <f>IF(F48="","",IF(ISERROR(INDEX('P 8'!E:E,MATCH(A49,'P 8'!X:X,0))),"",INDEX('P 8'!E:E,MATCH(A49,'P 8'!X:X,0))))</f>
        <v/>
      </c>
      <c r="E49" t="str">
        <f>IF(D48=D49,"",IF(D49="",(SUM(E$6:E48)),COUNTIF('P 8'!E$5:'P 8'!E153,D49)))</f>
        <v/>
      </c>
      <c r="F49" s="137" t="str">
        <f>IF(F48="","",IF(ISERROR(INDEX('P 8'!D:D,MATCH(A49,'P 8'!X:X,0))),"",INDEX('P 8'!D:D,MATCH(A49,'P 8'!X:X,0))))</f>
        <v/>
      </c>
      <c r="G49" s="137" t="str">
        <f t="shared" si="1"/>
        <v/>
      </c>
      <c r="H49" t="str">
        <f>IF(F48="","",IF(ISERROR(INDEX('P 8'!J:J,MATCH(A49,'P 8'!X:X,0))),"",INDEX('P 8'!J:J,MATCH(A49,'P 8'!X:X,0))))</f>
        <v/>
      </c>
    </row>
    <row r="50" spans="1:8" ht="15.75">
      <c r="A50">
        <v>45</v>
      </c>
      <c r="B50" t="str">
        <f t="shared" si="0"/>
        <v/>
      </c>
      <c r="C50" s="138" t="str">
        <f>IF(F50="","",'Data Entry'!C$134)</f>
        <v/>
      </c>
      <c r="D50" s="137" t="str">
        <f>IF(F49="","",IF(ISERROR(INDEX('P 8'!E:E,MATCH(A50,'P 8'!X:X,0))),"",INDEX('P 8'!E:E,MATCH(A50,'P 8'!X:X,0))))</f>
        <v/>
      </c>
      <c r="E50" t="str">
        <f>IF(D49=D50,"",IF(D50="",(SUM(E$6:E49)),COUNTIF('P 8'!E$5:'P 8'!E154,D50)))</f>
        <v/>
      </c>
      <c r="F50" s="137" t="str">
        <f>IF(F49="","",IF(ISERROR(INDEX('P 8'!D:D,MATCH(A50,'P 8'!X:X,0))),"",INDEX('P 8'!D:D,MATCH(A50,'P 8'!X:X,0))))</f>
        <v/>
      </c>
      <c r="G50" s="137" t="str">
        <f t="shared" si="1"/>
        <v/>
      </c>
      <c r="H50" t="str">
        <f>IF(F49="","",IF(ISERROR(INDEX('P 8'!J:J,MATCH(A50,'P 8'!X:X,0))),"",INDEX('P 8'!J:J,MATCH(A50,'P 8'!X:X,0))))</f>
        <v/>
      </c>
    </row>
    <row r="51" spans="1:8" ht="15.75">
      <c r="A51">
        <v>46</v>
      </c>
      <c r="B51" t="str">
        <f t="shared" si="0"/>
        <v/>
      </c>
      <c r="C51" s="138" t="str">
        <f>IF(F51="","",'Data Entry'!C$134)</f>
        <v/>
      </c>
      <c r="D51" s="137" t="str">
        <f>IF(F50="","",IF(ISERROR(INDEX('P 8'!E:E,MATCH(A51,'P 8'!X:X,0))),"",INDEX('P 8'!E:E,MATCH(A51,'P 8'!X:X,0))))</f>
        <v/>
      </c>
      <c r="E51" t="str">
        <f>IF(D50=D51,"",IF(D51="",(SUM(E$6:E50)),COUNTIF('P 8'!E$5:'P 8'!E155,D51)))</f>
        <v/>
      </c>
      <c r="F51" s="137" t="str">
        <f>IF(F50="","",IF(ISERROR(INDEX('P 8'!D:D,MATCH(A51,'P 8'!X:X,0))),"",INDEX('P 8'!D:D,MATCH(A51,'P 8'!X:X,0))))</f>
        <v/>
      </c>
      <c r="G51" s="137" t="str">
        <f t="shared" si="1"/>
        <v/>
      </c>
      <c r="H51" t="str">
        <f>IF(F50="","",IF(ISERROR(INDEX('P 8'!J:J,MATCH(A51,'P 8'!X:X,0))),"",INDEX('P 8'!J:J,MATCH(A51,'P 8'!X:X,0))))</f>
        <v/>
      </c>
    </row>
    <row r="52" spans="1:8" ht="15.75">
      <c r="A52">
        <v>47</v>
      </c>
      <c r="B52" t="str">
        <f t="shared" si="0"/>
        <v/>
      </c>
      <c r="C52" s="138" t="str">
        <f>IF(F52="","",'Data Entry'!C$134)</f>
        <v/>
      </c>
      <c r="D52" s="137" t="str">
        <f>IF(F51="","",IF(ISERROR(INDEX('P 8'!E:E,MATCH(A52,'P 8'!X:X,0))),"",INDEX('P 8'!E:E,MATCH(A52,'P 8'!X:X,0))))</f>
        <v/>
      </c>
      <c r="E52" t="str">
        <f>IF(D51=D52,"",IF(D52="",(SUM(E$6:E51)),COUNTIF('P 8'!E$5:'P 8'!E156,D52)))</f>
        <v/>
      </c>
      <c r="F52" s="137" t="str">
        <f>IF(F51="","",IF(ISERROR(INDEX('P 8'!D:D,MATCH(A52,'P 8'!X:X,0))),"",INDEX('P 8'!D:D,MATCH(A52,'P 8'!X:X,0))))</f>
        <v/>
      </c>
      <c r="G52" s="137" t="str">
        <f t="shared" si="1"/>
        <v/>
      </c>
      <c r="H52" t="str">
        <f>IF(F51="","",IF(ISERROR(INDEX('P 8'!J:J,MATCH(A52,'P 8'!X:X,0))),"",INDEX('P 8'!J:J,MATCH(A52,'P 8'!X:X,0))))</f>
        <v/>
      </c>
    </row>
    <row r="53" spans="1:8" ht="15.75">
      <c r="A53">
        <v>48</v>
      </c>
      <c r="B53" t="str">
        <f t="shared" si="0"/>
        <v/>
      </c>
      <c r="C53" s="138" t="str">
        <f>IF(F53="","",'Data Entry'!C$134)</f>
        <v/>
      </c>
      <c r="D53" s="137" t="str">
        <f>IF(F52="","",IF(ISERROR(INDEX('P 8'!E:E,MATCH(A53,'P 8'!X:X,0))),"",INDEX('P 8'!E:E,MATCH(A53,'P 8'!X:X,0))))</f>
        <v/>
      </c>
      <c r="E53" t="str">
        <f>IF(D52=D53,"",IF(D53="",(SUM(E$6:E52)),COUNTIF('P 8'!E$5:'P 8'!E157,D53)))</f>
        <v/>
      </c>
      <c r="F53" s="137" t="str">
        <f>IF(F52="","",IF(ISERROR(INDEX('P 8'!D:D,MATCH(A53,'P 8'!X:X,0))),"",INDEX('P 8'!D:D,MATCH(A53,'P 8'!X:X,0))))</f>
        <v/>
      </c>
      <c r="G53" s="137" t="str">
        <f t="shared" si="1"/>
        <v/>
      </c>
      <c r="H53" t="str">
        <f>IF(F52="","",IF(ISERROR(INDEX('P 8'!J:J,MATCH(A53,'P 8'!X:X,0))),"",INDEX('P 8'!J:J,MATCH(A53,'P 8'!X:X,0))))</f>
        <v/>
      </c>
    </row>
    <row r="54" spans="1:8" ht="15.75">
      <c r="A54">
        <v>49</v>
      </c>
      <c r="B54" t="str">
        <f t="shared" si="0"/>
        <v/>
      </c>
      <c r="C54" s="138" t="str">
        <f>IF(F54="","",'Data Entry'!C$134)</f>
        <v/>
      </c>
      <c r="D54" s="137" t="str">
        <f>IF(F53="","",IF(ISERROR(INDEX('P 8'!E:E,MATCH(A54,'P 8'!X:X,0))),"",INDEX('P 8'!E:E,MATCH(A54,'P 8'!X:X,0))))</f>
        <v/>
      </c>
      <c r="E54" t="str">
        <f>IF(D53=D54,"",IF(D54="",(SUM(E$6:E53)),COUNTIF('P 8'!E$5:'P 8'!E158,D54)))</f>
        <v/>
      </c>
      <c r="F54" s="137" t="str">
        <f>IF(F53="","",IF(ISERROR(INDEX('P 8'!D:D,MATCH(A54,'P 8'!X:X,0))),"",INDEX('P 8'!D:D,MATCH(A54,'P 8'!X:X,0))))</f>
        <v/>
      </c>
      <c r="G54" s="137" t="str">
        <f t="shared" si="1"/>
        <v/>
      </c>
      <c r="H54" t="str">
        <f>IF(F53="","",IF(ISERROR(INDEX('P 8'!J:J,MATCH(A54,'P 8'!X:X,0))),"",INDEX('P 8'!J:J,MATCH(A54,'P 8'!X:X,0))))</f>
        <v/>
      </c>
    </row>
    <row r="55" spans="1:8" ht="15.75">
      <c r="A55">
        <v>50</v>
      </c>
      <c r="B55" t="str">
        <f t="shared" si="0"/>
        <v/>
      </c>
      <c r="C55" s="138" t="str">
        <f>IF(F55="","",'Data Entry'!C$134)</f>
        <v/>
      </c>
      <c r="D55" s="137" t="str">
        <f>IF(F54="","",IF(ISERROR(INDEX('P 8'!E:E,MATCH(A55,'P 8'!X:X,0))),"",INDEX('P 8'!E:E,MATCH(A55,'P 8'!X:X,0))))</f>
        <v/>
      </c>
      <c r="E55" t="str">
        <f>IF(D54=D55,"",IF(D55="",(SUM(E$6:E54)),COUNTIF('P 8'!E$5:'P 8'!E159,D55)))</f>
        <v/>
      </c>
      <c r="F55" s="137" t="str">
        <f>IF(F54="","",IF(ISERROR(INDEX('P 8'!D:D,MATCH(A55,'P 8'!X:X,0))),"",INDEX('P 8'!D:D,MATCH(A55,'P 8'!X:X,0))))</f>
        <v/>
      </c>
      <c r="G55" s="137" t="str">
        <f t="shared" si="1"/>
        <v/>
      </c>
      <c r="H55" t="str">
        <f>IF(F54="","",IF(ISERROR(INDEX('P 8'!J:J,MATCH(A55,'P 8'!X:X,0))),"",INDEX('P 8'!J:J,MATCH(A55,'P 8'!X:X,0))))</f>
        <v/>
      </c>
    </row>
    <row r="56" spans="1:8" ht="15.75">
      <c r="A56">
        <v>51</v>
      </c>
      <c r="B56" t="str">
        <f t="shared" si="0"/>
        <v/>
      </c>
      <c r="C56" s="138" t="str">
        <f>IF(F56="","",'Data Entry'!C$134)</f>
        <v/>
      </c>
      <c r="D56" s="137" t="str">
        <f>IF(F55="","",IF(ISERROR(INDEX('P 8'!E:E,MATCH(A56,'P 8'!X:X,0))),"",INDEX('P 8'!E:E,MATCH(A56,'P 8'!X:X,0))))</f>
        <v/>
      </c>
      <c r="E56" t="str">
        <f>IF(D55=D56,"",IF(D56="",(SUM(E$6:E55)),COUNTIF('P 8'!E$5:'P 8'!E160,D56)))</f>
        <v/>
      </c>
      <c r="F56" s="137" t="str">
        <f>IF(F55="","",IF(ISERROR(INDEX('P 8'!D:D,MATCH(A56,'P 8'!X:X,0))),"",INDEX('P 8'!D:D,MATCH(A56,'P 8'!X:X,0))))</f>
        <v/>
      </c>
      <c r="G56" s="137" t="str">
        <f t="shared" si="1"/>
        <v/>
      </c>
      <c r="H56" t="str">
        <f>IF(F55="","",IF(ISERROR(INDEX('P 8'!J:J,MATCH(A56,'P 8'!X:X,0))),"",INDEX('P 8'!J:J,MATCH(A56,'P 8'!X:X,0))))</f>
        <v/>
      </c>
    </row>
    <row r="57" spans="1:8" ht="15.75">
      <c r="A57">
        <v>52</v>
      </c>
      <c r="B57" t="str">
        <f t="shared" si="0"/>
        <v/>
      </c>
      <c r="C57" s="138" t="str">
        <f>IF(F57="","",'Data Entry'!C$134)</f>
        <v/>
      </c>
      <c r="D57" s="137" t="str">
        <f>IF(F56="","",IF(ISERROR(INDEX('P 8'!E:E,MATCH(A57,'P 8'!X:X,0))),"",INDEX('P 8'!E:E,MATCH(A57,'P 8'!X:X,0))))</f>
        <v/>
      </c>
      <c r="E57" t="str">
        <f>IF(D56=D57,"",IF(D57="",(SUM(E$6:E56)),COUNTIF('P 8'!E$5:'P 8'!E161,D57)))</f>
        <v/>
      </c>
      <c r="F57" s="137" t="str">
        <f>IF(F56="","",IF(ISERROR(INDEX('P 8'!D:D,MATCH(A57,'P 8'!X:X,0))),"",INDEX('P 8'!D:D,MATCH(A57,'P 8'!X:X,0))))</f>
        <v/>
      </c>
      <c r="G57" s="137" t="str">
        <f t="shared" si="1"/>
        <v/>
      </c>
      <c r="H57" t="str">
        <f>IF(F56="","",IF(ISERROR(INDEX('P 8'!J:J,MATCH(A57,'P 8'!X:X,0))),"",INDEX('P 8'!J:J,MATCH(A57,'P 8'!X:X,0))))</f>
        <v/>
      </c>
    </row>
    <row r="58" spans="1:8" ht="15.75">
      <c r="A58">
        <v>53</v>
      </c>
      <c r="B58" t="str">
        <f t="shared" si="0"/>
        <v/>
      </c>
      <c r="C58" s="138" t="str">
        <f>IF(F58="","",'Data Entry'!C$134)</f>
        <v/>
      </c>
      <c r="D58" s="137" t="str">
        <f>IF(F57="","",IF(ISERROR(INDEX('P 8'!E:E,MATCH(A58,'P 8'!X:X,0))),"",INDEX('P 8'!E:E,MATCH(A58,'P 8'!X:X,0))))</f>
        <v/>
      </c>
      <c r="E58" t="str">
        <f>IF(D57=D58,"",IF(D58="",(SUM(E$6:E57)),COUNTIF('P 8'!E$5:'P 8'!E162,D58)))</f>
        <v/>
      </c>
      <c r="F58" s="137" t="str">
        <f>IF(F57="","",IF(ISERROR(INDEX('P 8'!D:D,MATCH(A58,'P 8'!X:X,0))),"",INDEX('P 8'!D:D,MATCH(A58,'P 8'!X:X,0))))</f>
        <v/>
      </c>
      <c r="G58" s="137" t="str">
        <f t="shared" si="1"/>
        <v/>
      </c>
      <c r="H58" t="str">
        <f>IF(F57="","",IF(ISERROR(INDEX('P 8'!J:J,MATCH(A58,'P 8'!X:X,0))),"",INDEX('P 8'!J:J,MATCH(A58,'P 8'!X:X,0))))</f>
        <v/>
      </c>
    </row>
    <row r="59" spans="1:8" ht="15.75">
      <c r="A59">
        <v>54</v>
      </c>
      <c r="B59" t="str">
        <f t="shared" si="0"/>
        <v/>
      </c>
      <c r="C59" s="138" t="str">
        <f>IF(F59="","",'Data Entry'!C$134)</f>
        <v/>
      </c>
      <c r="D59" s="137" t="str">
        <f>IF(F58="","",IF(ISERROR(INDEX('P 8'!E:E,MATCH(A59,'P 8'!X:X,0))),"",INDEX('P 8'!E:E,MATCH(A59,'P 8'!X:X,0))))</f>
        <v/>
      </c>
      <c r="F59" s="137" t="str">
        <f>IF(F58="","",IF(ISERROR(INDEX('P 8'!D:D,MATCH(A59,'P 8'!X:X,0))),"",INDEX('P 8'!D:D,MATCH(A59,'P 8'!X:X,0))))</f>
        <v/>
      </c>
      <c r="G59" s="137" t="str">
        <f t="shared" si="1"/>
        <v/>
      </c>
      <c r="H59" t="str">
        <f>IF(F58="","",IF(ISERROR(INDEX('P 8'!J:J,MATCH(A59,'P 8'!X:X,0))),"",INDEX('P 8'!J:J,MATCH(A59,'P 8'!X:X,0))))</f>
        <v/>
      </c>
    </row>
    <row r="60" spans="1:8" ht="15.75">
      <c r="A60">
        <v>55</v>
      </c>
      <c r="B60" t="str">
        <f t="shared" si="0"/>
        <v/>
      </c>
      <c r="C60" s="138" t="str">
        <f>IF(F60="","",'Data Entry'!C$134)</f>
        <v/>
      </c>
      <c r="D60" s="137" t="str">
        <f>IF(F59="","",IF(ISERROR(INDEX('P 8'!E:E,MATCH(A60,'P 8'!X:X,0))),"",INDEX('P 8'!E:E,MATCH(A60,'P 8'!X:X,0))))</f>
        <v/>
      </c>
      <c r="F60" s="137" t="str">
        <f>IF(F59="","",IF(ISERROR(INDEX('P 8'!D:D,MATCH(A60,'P 8'!X:X,0))),"",INDEX('P 8'!D:D,MATCH(A60,'P 8'!X:X,0))))</f>
        <v/>
      </c>
      <c r="G60" s="137" t="str">
        <f t="shared" si="1"/>
        <v/>
      </c>
      <c r="H60" t="str">
        <f>IF(F59="","",IF(ISERROR(INDEX('P 8'!J:J,MATCH(A60,'P 8'!X:X,0))),"",INDEX('P 8'!J:J,MATCH(A60,'P 8'!X:X,0))))</f>
        <v/>
      </c>
    </row>
    <row r="61" spans="1:8" ht="15.75">
      <c r="A61">
        <v>56</v>
      </c>
      <c r="B61" t="str">
        <f t="shared" si="0"/>
        <v/>
      </c>
      <c r="C61" s="138" t="str">
        <f>IF(F61="","",'Data Entry'!C$134)</f>
        <v/>
      </c>
      <c r="D61" s="137" t="str">
        <f>IF(F60="","",IF(ISERROR(INDEX('P 8'!E:E,MATCH(A61,'P 8'!X:X,0))),"",INDEX('P 8'!E:E,MATCH(A61,'P 8'!X:X,0))))</f>
        <v/>
      </c>
      <c r="F61" s="137" t="str">
        <f>IF(F60="","",IF(ISERROR(INDEX('P 8'!D:D,MATCH(A61,'P 8'!X:X,0))),"",INDEX('P 8'!D:D,MATCH(A61,'P 8'!X:X,0))))</f>
        <v/>
      </c>
      <c r="G61" s="137" t="str">
        <f t="shared" si="1"/>
        <v/>
      </c>
      <c r="H61" t="str">
        <f>IF(F60="","",IF(ISERROR(INDEX('P 8'!J:J,MATCH(A61,'P 8'!X:X,0))),"",INDEX('P 8'!J:J,MATCH(A61,'P 8'!X:X,0))))</f>
        <v/>
      </c>
    </row>
    <row r="62" spans="1:8" ht="15.75">
      <c r="A62">
        <v>57</v>
      </c>
      <c r="B62" t="str">
        <f t="shared" si="0"/>
        <v/>
      </c>
      <c r="C62" s="138" t="str">
        <f>IF(F62="","",'Data Entry'!C$134)</f>
        <v/>
      </c>
      <c r="D62" s="137" t="str">
        <f>IF(F61="","",IF(ISERROR(INDEX('P 8'!E:E,MATCH(A62,'P 8'!X:X,0))),"",INDEX('P 8'!E:E,MATCH(A62,'P 8'!X:X,0))))</f>
        <v/>
      </c>
      <c r="F62" s="137" t="str">
        <f>IF(F61="","",IF(ISERROR(INDEX('P 8'!D:D,MATCH(A62,'P 8'!X:X,0))),"",INDEX('P 8'!D:D,MATCH(A62,'P 8'!X:X,0))))</f>
        <v/>
      </c>
      <c r="G62" s="137" t="str">
        <f t="shared" si="1"/>
        <v/>
      </c>
      <c r="H62" t="str">
        <f>IF(F61="","",IF(ISERROR(INDEX('P 8'!J:J,MATCH(A62,'P 8'!X:X,0))),"",INDEX('P 8'!J:J,MATCH(A62,'P 8'!X:X,0))))</f>
        <v/>
      </c>
    </row>
    <row r="63" spans="1:8" ht="15.75">
      <c r="A63">
        <v>58</v>
      </c>
      <c r="B63" t="str">
        <f t="shared" si="0"/>
        <v/>
      </c>
      <c r="C63" s="138" t="str">
        <f>IF(F63="","",'Data Entry'!C$134)</f>
        <v/>
      </c>
      <c r="D63" s="137" t="str">
        <f>IF(F62="","",IF(ISERROR(INDEX('P 8'!E:E,MATCH(A63,'P 8'!X:X,0))),"",INDEX('P 8'!E:E,MATCH(A63,'P 8'!X:X,0))))</f>
        <v/>
      </c>
      <c r="F63" s="137" t="str">
        <f>IF(F62="","",IF(ISERROR(INDEX('P 8'!D:D,MATCH(A63,'P 8'!X:X,0))),"",INDEX('P 8'!D:D,MATCH(A63,'P 8'!X:X,0))))</f>
        <v/>
      </c>
      <c r="G63" s="137" t="str">
        <f t="shared" si="1"/>
        <v/>
      </c>
      <c r="H63" t="str">
        <f>IF(F62="","",IF(ISERROR(INDEX('P 8'!J:J,MATCH(A63,'P 8'!X:X,0))),"",INDEX('P 8'!J:J,MATCH(A63,'P 8'!X:X,0))))</f>
        <v/>
      </c>
    </row>
    <row r="64" spans="1:8" ht="15.75">
      <c r="A64">
        <v>59</v>
      </c>
      <c r="B64" t="str">
        <f t="shared" si="0"/>
        <v/>
      </c>
      <c r="C64" s="138" t="str">
        <f>IF(F64="","",'Data Entry'!C$134)</f>
        <v/>
      </c>
      <c r="D64" s="137" t="str">
        <f>IF(F63="","",IF(ISERROR(INDEX('P 8'!E:E,MATCH(A64,'P 8'!X:X,0))),"",INDEX('P 8'!E:E,MATCH(A64,'P 8'!X:X,0))))</f>
        <v/>
      </c>
      <c r="F64" s="137" t="str">
        <f>IF(F63="","",IF(ISERROR(INDEX('P 8'!D:D,MATCH(A64,'P 8'!X:X,0))),"",INDEX('P 8'!D:D,MATCH(A64,'P 8'!X:X,0))))</f>
        <v/>
      </c>
      <c r="G64" s="137" t="str">
        <f t="shared" si="1"/>
        <v/>
      </c>
      <c r="H64" t="str">
        <f>IF(F63="","",IF(ISERROR(INDEX('P 8'!J:J,MATCH(A64,'P 8'!X:X,0))),"",INDEX('P 8'!J:J,MATCH(A64,'P 8'!X:X,0))))</f>
        <v/>
      </c>
    </row>
    <row r="65" spans="1:8" ht="15.75">
      <c r="A65">
        <v>60</v>
      </c>
      <c r="B65" t="str">
        <f t="shared" si="0"/>
        <v/>
      </c>
      <c r="C65" s="138" t="str">
        <f>IF(F65="","",'Data Entry'!C$134)</f>
        <v/>
      </c>
      <c r="D65" s="137" t="str">
        <f>IF(F64="","",IF(ISERROR(INDEX('P 8'!E:E,MATCH(A65,'P 8'!X:X,0))),"",INDEX('P 8'!E:E,MATCH(A65,'P 8'!X:X,0))))</f>
        <v/>
      </c>
      <c r="F65" s="137" t="str">
        <f>IF(F64="","",IF(ISERROR(INDEX('P 8'!D:D,MATCH(A65,'P 8'!X:X,0))),"",INDEX('P 8'!D:D,MATCH(A65,'P 8'!X:X,0))))</f>
        <v/>
      </c>
      <c r="G65" s="137" t="str">
        <f t="shared" si="1"/>
        <v/>
      </c>
      <c r="H65" t="str">
        <f>IF(F64="","",IF(ISERROR(INDEX('P 8'!J:J,MATCH(A65,'P 8'!X:X,0))),"",INDEX('P 8'!J:J,MATCH(A65,'P 8'!X:X,0))))</f>
        <v/>
      </c>
    </row>
    <row r="66" spans="1:8" ht="15.75">
      <c r="A66">
        <v>61</v>
      </c>
      <c r="B66" t="str">
        <f t="shared" si="0"/>
        <v/>
      </c>
      <c r="C66" s="138" t="str">
        <f>IF(F66="","",'Data Entry'!C$134)</f>
        <v/>
      </c>
      <c r="D66" s="137" t="str">
        <f>IF(F65="","",IF(ISERROR(INDEX('P 8'!E:E,MATCH(A66,'P 8'!X:X,0))),"",INDEX('P 8'!E:E,MATCH(A66,'P 8'!X:X,0))))</f>
        <v/>
      </c>
      <c r="F66" s="137" t="str">
        <f>IF(F65="","",IF(ISERROR(INDEX('P 8'!D:D,MATCH(A66,'P 8'!X:X,0))),"",INDEX('P 8'!D:D,MATCH(A66,'P 8'!X:X,0))))</f>
        <v/>
      </c>
      <c r="G66" s="137" t="str">
        <f t="shared" si="1"/>
        <v/>
      </c>
      <c r="H66" t="str">
        <f>IF(F65="","",IF(ISERROR(INDEX('P 8'!J:J,MATCH(A66,'P 8'!X:X,0))),"",INDEX('P 8'!J:J,MATCH(A66,'P 8'!X:X,0))))</f>
        <v/>
      </c>
    </row>
    <row r="67" spans="1:8" ht="15.75">
      <c r="A67">
        <v>62</v>
      </c>
      <c r="B67" t="str">
        <f t="shared" si="0"/>
        <v/>
      </c>
      <c r="C67" s="138" t="str">
        <f>IF(F67="","",'Data Entry'!C$134)</f>
        <v/>
      </c>
      <c r="D67" s="137" t="str">
        <f>IF(F66="","",IF(ISERROR(INDEX('P 8'!E:E,MATCH(A67,'P 8'!X:X,0))),"",INDEX('P 8'!E:E,MATCH(A67,'P 8'!X:X,0))))</f>
        <v/>
      </c>
      <c r="F67" s="137" t="str">
        <f>IF(F66="","",IF(ISERROR(INDEX('P 8'!D:D,MATCH(A67,'P 8'!X:X,0))),"",INDEX('P 8'!D:D,MATCH(A67,'P 8'!X:X,0))))</f>
        <v/>
      </c>
      <c r="G67" s="137" t="str">
        <f t="shared" si="1"/>
        <v/>
      </c>
      <c r="H67" t="str">
        <f>IF(F66="","",IF(ISERROR(INDEX('P 8'!J:J,MATCH(A67,'P 8'!X:X,0))),"",INDEX('P 8'!J:J,MATCH(A67,'P 8'!X:X,0))))</f>
        <v/>
      </c>
    </row>
    <row r="68" spans="1:8" ht="15.75">
      <c r="A68">
        <v>63</v>
      </c>
      <c r="B68" t="str">
        <f t="shared" si="0"/>
        <v/>
      </c>
      <c r="C68" s="138" t="str">
        <f>IF(F68="","",'Data Entry'!C$134)</f>
        <v/>
      </c>
      <c r="D68" s="137" t="str">
        <f>IF(F67="","",IF(ISERROR(INDEX('P 8'!E:E,MATCH(A68,'P 8'!X:X,0))),"",INDEX('P 8'!E:E,MATCH(A68,'P 8'!X:X,0))))</f>
        <v/>
      </c>
      <c r="F68" s="137" t="str">
        <f>IF(F67="","",IF(ISERROR(INDEX('P 8'!D:D,MATCH(A68,'P 8'!X:X,0))),"",INDEX('P 8'!D:D,MATCH(A68,'P 8'!X:X,0))))</f>
        <v/>
      </c>
      <c r="G68" s="137" t="str">
        <f t="shared" si="1"/>
        <v/>
      </c>
      <c r="H68" t="str">
        <f>IF(F67="","",IF(ISERROR(INDEX('P 8'!J:J,MATCH(A68,'P 8'!X:X,0))),"",INDEX('P 8'!J:J,MATCH(A68,'P 8'!X:X,0))))</f>
        <v/>
      </c>
    </row>
    <row r="69" spans="1:8" ht="15.75">
      <c r="A69">
        <v>64</v>
      </c>
      <c r="B69" t="str">
        <f t="shared" si="0"/>
        <v/>
      </c>
      <c r="C69" s="138" t="str">
        <f>IF(F69="","",'Data Entry'!C$134)</f>
        <v/>
      </c>
      <c r="D69" s="137" t="str">
        <f>IF(F68="","",IF(ISERROR(INDEX('P 8'!E:E,MATCH(A69,'P 8'!X:X,0))),"",INDEX('P 8'!E:E,MATCH(A69,'P 8'!X:X,0))))</f>
        <v/>
      </c>
      <c r="F69" s="137" t="str">
        <f>IF(F68="","",IF(ISERROR(INDEX('P 8'!D:D,MATCH(A69,'P 8'!X:X,0))),"",INDEX('P 8'!D:D,MATCH(A69,'P 8'!X:X,0))))</f>
        <v/>
      </c>
      <c r="G69" s="137" t="str">
        <f t="shared" si="1"/>
        <v/>
      </c>
      <c r="H69" t="str">
        <f>IF(F68="","",IF(ISERROR(INDEX('P 8'!J:J,MATCH(A69,'P 8'!X:X,0))),"",INDEX('P 8'!J:J,MATCH(A69,'P 8'!X:X,0))))</f>
        <v/>
      </c>
    </row>
    <row r="70" spans="1:8" ht="15.75">
      <c r="A70">
        <v>65</v>
      </c>
      <c r="B70" t="str">
        <f t="shared" si="0"/>
        <v/>
      </c>
      <c r="C70" s="138" t="str">
        <f>IF(F70="","",'Data Entry'!C$134)</f>
        <v/>
      </c>
      <c r="D70" s="137" t="str">
        <f>IF(F69="","",IF(ISERROR(INDEX('P 8'!E:E,MATCH(A70,'P 8'!X:X,0))),"",INDEX('P 8'!E:E,MATCH(A70,'P 8'!X:X,0))))</f>
        <v/>
      </c>
      <c r="F70" s="137" t="str">
        <f>IF(F69="","",IF(ISERROR(INDEX('P 8'!D:D,MATCH(A70,'P 8'!X:X,0))),"",INDEX('P 8'!D:D,MATCH(A70,'P 8'!X:X,0))))</f>
        <v/>
      </c>
      <c r="G70" s="137" t="str">
        <f t="shared" si="1"/>
        <v/>
      </c>
      <c r="H70" t="str">
        <f>IF(F69="","",IF(ISERROR(INDEX('P 8'!J:J,MATCH(A70,'P 8'!X:X,0))),"",INDEX('P 8'!J:J,MATCH(A70,'P 8'!X:X,0))))</f>
        <v/>
      </c>
    </row>
    <row r="71" spans="1:8" ht="15.75">
      <c r="A71">
        <v>66</v>
      </c>
      <c r="B71" t="str">
        <f t="shared" si="0"/>
        <v/>
      </c>
      <c r="C71" s="138" t="str">
        <f>IF(F71="","",'Data Entry'!C$134)</f>
        <v/>
      </c>
      <c r="D71" s="137" t="str">
        <f>IF(F70="","",IF(ISERROR(INDEX('P 8'!E:E,MATCH(A71,'P 8'!X:X,0))),"",INDEX('P 8'!E:E,MATCH(A71,'P 8'!X:X,0))))</f>
        <v/>
      </c>
      <c r="F71" s="137" t="str">
        <f>IF(F70="","",IF(ISERROR(INDEX('P 8'!D:D,MATCH(A71,'P 8'!X:X,0))),"",INDEX('P 8'!D:D,MATCH(A71,'P 8'!X:X,0))))</f>
        <v/>
      </c>
      <c r="G71" s="137" t="str">
        <f t="shared" si="1"/>
        <v/>
      </c>
      <c r="H71" t="str">
        <f>IF(F70="","",IF(ISERROR(INDEX('P 8'!J:J,MATCH(A71,'P 8'!X:X,0))),"",INDEX('P 8'!J:J,MATCH(A71,'P 8'!X:X,0))))</f>
        <v/>
      </c>
    </row>
    <row r="72" spans="1:8" ht="15.75">
      <c r="A72">
        <v>67</v>
      </c>
      <c r="B72" t="str">
        <f t="shared" ref="B72:B112" si="2">IF(C72="","",(B71+1))</f>
        <v/>
      </c>
      <c r="C72" s="138" t="str">
        <f>IF(F72="","",'Data Entry'!C$134)</f>
        <v/>
      </c>
      <c r="D72" s="137" t="str">
        <f>IF(F71="","",IF(ISERROR(INDEX('P 8'!E:E,MATCH(A72,'P 8'!X:X,0))),"",INDEX('P 8'!E:E,MATCH(A72,'P 8'!X:X,0))))</f>
        <v/>
      </c>
      <c r="F72" s="137" t="str">
        <f>IF(F71="","",IF(ISERROR(INDEX('P 8'!D:D,MATCH(A72,'P 8'!X:X,0))),"",INDEX('P 8'!D:D,MATCH(A72,'P 8'!X:X,0))))</f>
        <v/>
      </c>
      <c r="G72" s="137" t="str">
        <f t="shared" ref="G72:G124" si="3">IF(F72="","",G71)</f>
        <v/>
      </c>
      <c r="H72" t="str">
        <f>IF(F71="","",IF(ISERROR(INDEX('P 8'!J:J,MATCH(A72,'P 8'!X:X,0))),"",INDEX('P 8'!J:J,MATCH(A72,'P 8'!X:X,0))))</f>
        <v/>
      </c>
    </row>
    <row r="73" spans="1:8" ht="15.75">
      <c r="A73">
        <v>68</v>
      </c>
      <c r="B73" t="str">
        <f t="shared" si="2"/>
        <v/>
      </c>
      <c r="C73" s="138" t="str">
        <f>IF(F73="","",'Data Entry'!C$134)</f>
        <v/>
      </c>
      <c r="D73" s="137" t="str">
        <f>IF(F72="","",IF(ISERROR(INDEX('P 8'!E:E,MATCH(A73,'P 8'!X:X,0))),"",INDEX('P 8'!E:E,MATCH(A73,'P 8'!X:X,0))))</f>
        <v/>
      </c>
      <c r="F73" s="137" t="str">
        <f>IF(F72="","",IF(ISERROR(INDEX('P 8'!D:D,MATCH(A73,'P 8'!X:X,0))),"",INDEX('P 8'!D:D,MATCH(A73,'P 8'!X:X,0))))</f>
        <v/>
      </c>
      <c r="G73" s="137" t="str">
        <f t="shared" si="3"/>
        <v/>
      </c>
      <c r="H73" t="str">
        <f>IF(F72="","",IF(ISERROR(INDEX('P 8'!J:J,MATCH(A73,'P 8'!X:X,0))),"",INDEX('P 8'!J:J,MATCH(A73,'P 8'!X:X,0))))</f>
        <v/>
      </c>
    </row>
    <row r="74" spans="1:8" ht="15.75">
      <c r="A74">
        <v>69</v>
      </c>
      <c r="B74" t="str">
        <f t="shared" si="2"/>
        <v/>
      </c>
      <c r="C74" s="138" t="str">
        <f>IF(F74="","",'Data Entry'!C$134)</f>
        <v/>
      </c>
      <c r="D74" s="137" t="str">
        <f>IF(F73="","",IF(ISERROR(INDEX('P 8'!E:E,MATCH(A74,'P 8'!X:X,0))),"",INDEX('P 8'!E:E,MATCH(A74,'P 8'!X:X,0))))</f>
        <v/>
      </c>
      <c r="F74" s="137" t="str">
        <f>IF(F73="","",IF(ISERROR(INDEX('P 8'!D:D,MATCH(A74,'P 8'!X:X,0))),"",INDEX('P 8'!D:D,MATCH(A74,'P 8'!X:X,0))))</f>
        <v/>
      </c>
      <c r="G74" s="137" t="str">
        <f t="shared" si="3"/>
        <v/>
      </c>
      <c r="H74" t="str">
        <f>IF(F73="","",IF(ISERROR(INDEX('P 8'!J:J,MATCH(A74,'P 8'!X:X,0))),"",INDEX('P 8'!J:J,MATCH(A74,'P 8'!X:X,0))))</f>
        <v/>
      </c>
    </row>
    <row r="75" spans="1:8" ht="15.75">
      <c r="A75">
        <v>70</v>
      </c>
      <c r="B75" t="str">
        <f t="shared" si="2"/>
        <v/>
      </c>
      <c r="C75" s="138" t="str">
        <f>IF(F75="","",'Data Entry'!C$134)</f>
        <v/>
      </c>
      <c r="D75" s="137" t="str">
        <f>IF(F74="","",IF(ISERROR(INDEX('P 8'!E:E,MATCH(A75,'P 8'!X:X,0))),"",INDEX('P 8'!E:E,MATCH(A75,'P 8'!X:X,0))))</f>
        <v/>
      </c>
      <c r="F75" s="137" t="str">
        <f>IF(F74="","",IF(ISERROR(INDEX('P 8'!D:D,MATCH(A75,'P 8'!X:X,0))),"",INDEX('P 8'!D:D,MATCH(A75,'P 8'!X:X,0))))</f>
        <v/>
      </c>
      <c r="G75" s="137" t="str">
        <f t="shared" si="3"/>
        <v/>
      </c>
      <c r="H75" t="str">
        <f>IF(F74="","",IF(ISERROR(INDEX('P 8'!J:J,MATCH(A75,'P 8'!X:X,0))),"",INDEX('P 8'!J:J,MATCH(A75,'P 8'!X:X,0))))</f>
        <v/>
      </c>
    </row>
    <row r="76" spans="1:8" ht="15.75">
      <c r="A76">
        <v>71</v>
      </c>
      <c r="B76" t="str">
        <f t="shared" si="2"/>
        <v/>
      </c>
      <c r="C76" s="138" t="str">
        <f>IF(F76="","",'Data Entry'!C$134)</f>
        <v/>
      </c>
      <c r="D76" s="137" t="str">
        <f>IF(F75="","",IF(ISERROR(INDEX('P 8'!E:E,MATCH(A76,'P 8'!X:X,0))),"",INDEX('P 8'!E:E,MATCH(A76,'P 8'!X:X,0))))</f>
        <v/>
      </c>
      <c r="F76" s="137" t="str">
        <f>IF(F75="","",IF(ISERROR(INDEX('P 8'!D:D,MATCH(A76,'P 8'!X:X,0))),"",INDEX('P 8'!D:D,MATCH(A76,'P 8'!X:X,0))))</f>
        <v/>
      </c>
      <c r="G76" s="137" t="str">
        <f t="shared" si="3"/>
        <v/>
      </c>
      <c r="H76" t="str">
        <f>IF(F75="","",IF(ISERROR(INDEX('P 8'!J:J,MATCH(A76,'P 8'!X:X,0))),"",INDEX('P 8'!J:J,MATCH(A76,'P 8'!X:X,0))))</f>
        <v/>
      </c>
    </row>
    <row r="77" spans="1:8" ht="15.75">
      <c r="A77">
        <v>72</v>
      </c>
      <c r="B77" t="str">
        <f t="shared" si="2"/>
        <v/>
      </c>
      <c r="C77" s="138" t="str">
        <f>IF(F77="","",'Data Entry'!C$134)</f>
        <v/>
      </c>
      <c r="D77" s="137" t="str">
        <f>IF(F76="","",IF(ISERROR(INDEX('P 8'!E:E,MATCH(A77,'P 8'!X:X,0))),"",INDEX('P 8'!E:E,MATCH(A77,'P 8'!X:X,0))))</f>
        <v/>
      </c>
      <c r="F77" s="137" t="str">
        <f>IF(F76="","",IF(ISERROR(INDEX('P 8'!D:D,MATCH(A77,'P 8'!X:X,0))),"",INDEX('P 8'!D:D,MATCH(A77,'P 8'!X:X,0))))</f>
        <v/>
      </c>
      <c r="G77" s="137" t="str">
        <f t="shared" si="3"/>
        <v/>
      </c>
      <c r="H77" t="str">
        <f>IF(F76="","",IF(ISERROR(INDEX('P 8'!J:J,MATCH(A77,'P 8'!X:X,0))),"",INDEX('P 8'!J:J,MATCH(A77,'P 8'!X:X,0))))</f>
        <v/>
      </c>
    </row>
    <row r="78" spans="1:8" ht="15.75">
      <c r="A78">
        <v>73</v>
      </c>
      <c r="B78" t="str">
        <f t="shared" si="2"/>
        <v/>
      </c>
      <c r="C78" s="138" t="str">
        <f>IF(F78="","",'Data Entry'!C$134)</f>
        <v/>
      </c>
      <c r="D78" s="137" t="str">
        <f>IF(F77="","",IF(ISERROR(INDEX('P 8'!E:E,MATCH(A78,'P 8'!X:X,0))),"",INDEX('P 8'!E:E,MATCH(A78,'P 8'!X:X,0))))</f>
        <v/>
      </c>
      <c r="F78" s="137" t="str">
        <f>IF(F77="","",IF(ISERROR(INDEX('P 8'!D:D,MATCH(A78,'P 8'!X:X,0))),"",INDEX('P 8'!D:D,MATCH(A78,'P 8'!X:X,0))))</f>
        <v/>
      </c>
      <c r="G78" s="137" t="str">
        <f t="shared" si="3"/>
        <v/>
      </c>
      <c r="H78" t="str">
        <f>IF(F77="","",IF(ISERROR(INDEX('P 8'!J:J,MATCH(A78,'P 8'!X:X,0))),"",INDEX('P 8'!J:J,MATCH(A78,'P 8'!X:X,0))))</f>
        <v/>
      </c>
    </row>
    <row r="79" spans="1:8" ht="15.75">
      <c r="A79">
        <v>74</v>
      </c>
      <c r="B79" t="str">
        <f t="shared" si="2"/>
        <v/>
      </c>
      <c r="C79" s="138" t="str">
        <f>IF(F79="","",'Data Entry'!C$134)</f>
        <v/>
      </c>
      <c r="D79" s="137" t="str">
        <f>IF(F78="","",IF(ISERROR(INDEX('P 8'!E:E,MATCH(A79,'P 8'!X:X,0))),"",INDEX('P 8'!E:E,MATCH(A79,'P 8'!X:X,0))))</f>
        <v/>
      </c>
      <c r="F79" s="137" t="str">
        <f>IF(F78="","",IF(ISERROR(INDEX('P 8'!D:D,MATCH(A79,'P 8'!X:X,0))),"",INDEX('P 8'!D:D,MATCH(A79,'P 8'!X:X,0))))</f>
        <v/>
      </c>
      <c r="G79" s="137" t="str">
        <f t="shared" si="3"/>
        <v/>
      </c>
      <c r="H79" t="str">
        <f>IF(F78="","",IF(ISERROR(INDEX('P 8'!J:J,MATCH(A79,'P 8'!X:X,0))),"",INDEX('P 8'!J:J,MATCH(A79,'P 8'!X:X,0))))</f>
        <v/>
      </c>
    </row>
    <row r="80" spans="1:8" ht="15.75">
      <c r="A80">
        <v>75</v>
      </c>
      <c r="B80" t="str">
        <f t="shared" si="2"/>
        <v/>
      </c>
      <c r="C80" s="138" t="str">
        <f>IF(F80="","",'Data Entry'!C$134)</f>
        <v/>
      </c>
      <c r="D80" s="137" t="str">
        <f>IF(F79="","",IF(ISERROR(INDEX('P 8'!E:E,MATCH(A80,'P 8'!X:X,0))),"",INDEX('P 8'!E:E,MATCH(A80,'P 8'!X:X,0))))</f>
        <v/>
      </c>
      <c r="F80" s="137" t="str">
        <f>IF(F79="","",IF(ISERROR(INDEX('P 8'!D:D,MATCH(A80,'P 8'!X:X,0))),"",INDEX('P 8'!D:D,MATCH(A80,'P 8'!X:X,0))))</f>
        <v/>
      </c>
      <c r="G80" s="137" t="str">
        <f t="shared" si="3"/>
        <v/>
      </c>
      <c r="H80" t="str">
        <f>IF(F79="","",IF(ISERROR(INDEX('P 8'!J:J,MATCH(A80,'P 8'!X:X,0))),"",INDEX('P 8'!J:J,MATCH(A80,'P 8'!X:X,0))))</f>
        <v/>
      </c>
    </row>
    <row r="81" spans="1:8" ht="15.75">
      <c r="A81">
        <v>76</v>
      </c>
      <c r="B81" t="str">
        <f t="shared" si="2"/>
        <v/>
      </c>
      <c r="C81" s="138" t="str">
        <f>IF(F81="","",'Data Entry'!C$134)</f>
        <v/>
      </c>
      <c r="D81" s="137" t="str">
        <f>IF(F80="","",IF(ISERROR(INDEX('P 8'!E:E,MATCH(A81,'P 8'!X:X,0))),"",INDEX('P 8'!E:E,MATCH(A81,'P 8'!X:X,0))))</f>
        <v/>
      </c>
      <c r="F81" s="137" t="str">
        <f>IF(F80="","",IF(ISERROR(INDEX('P 8'!D:D,MATCH(A81,'P 8'!X:X,0))),"",INDEX('P 8'!D:D,MATCH(A81,'P 8'!X:X,0))))</f>
        <v/>
      </c>
      <c r="G81" s="137" t="str">
        <f t="shared" si="3"/>
        <v/>
      </c>
      <c r="H81" t="str">
        <f>IF(F80="","",IF(ISERROR(INDEX('P 8'!J:J,MATCH(A81,'P 8'!X:X,0))),"",INDEX('P 8'!J:J,MATCH(A81,'P 8'!X:X,0))))</f>
        <v/>
      </c>
    </row>
    <row r="82" spans="1:8" ht="15.75">
      <c r="A82">
        <v>77</v>
      </c>
      <c r="B82" t="str">
        <f t="shared" si="2"/>
        <v/>
      </c>
      <c r="C82" s="138" t="str">
        <f>IF(F82="","",'Data Entry'!C$134)</f>
        <v/>
      </c>
      <c r="D82" s="137" t="str">
        <f>IF(F81="","",IF(ISERROR(INDEX('P 8'!E:E,MATCH(A82,'P 8'!X:X,0))),"",INDEX('P 8'!E:E,MATCH(A82,'P 8'!X:X,0))))</f>
        <v/>
      </c>
      <c r="F82" s="137" t="str">
        <f>IF(F81="","",IF(ISERROR(INDEX('P 8'!D:D,MATCH(A82,'P 8'!X:X,0))),"",INDEX('P 8'!D:D,MATCH(A82,'P 8'!X:X,0))))</f>
        <v/>
      </c>
      <c r="G82" s="137" t="str">
        <f t="shared" si="3"/>
        <v/>
      </c>
      <c r="H82" t="str">
        <f>IF(F81="","",IF(ISERROR(INDEX('P 8'!J:J,MATCH(A82,'P 8'!X:X,0))),"",INDEX('P 8'!J:J,MATCH(A82,'P 8'!X:X,0))))</f>
        <v/>
      </c>
    </row>
    <row r="83" spans="1:8" ht="15.75">
      <c r="A83">
        <v>78</v>
      </c>
      <c r="B83" t="str">
        <f t="shared" si="2"/>
        <v/>
      </c>
      <c r="C83" s="138" t="str">
        <f>IF(F83="","",'Data Entry'!C$134)</f>
        <v/>
      </c>
      <c r="D83" s="137" t="str">
        <f>IF(F82="","",IF(ISERROR(INDEX('P 8'!E:E,MATCH(A83,'P 8'!X:X,0))),"",INDEX('P 8'!E:E,MATCH(A83,'P 8'!X:X,0))))</f>
        <v/>
      </c>
      <c r="F83" s="137" t="str">
        <f>IF(F82="","",IF(ISERROR(INDEX('P 8'!D:D,MATCH(A83,'P 8'!X:X,0))),"",INDEX('P 8'!D:D,MATCH(A83,'P 8'!X:X,0))))</f>
        <v/>
      </c>
      <c r="G83" s="137" t="str">
        <f t="shared" si="3"/>
        <v/>
      </c>
      <c r="H83" t="str">
        <f>IF(F82="","",IF(ISERROR(INDEX('P 8'!J:J,MATCH(A83,'P 8'!X:X,0))),"",INDEX('P 8'!J:J,MATCH(A83,'P 8'!X:X,0))))</f>
        <v/>
      </c>
    </row>
    <row r="84" spans="1:8" ht="15.75">
      <c r="A84">
        <v>79</v>
      </c>
      <c r="B84" t="str">
        <f t="shared" si="2"/>
        <v/>
      </c>
      <c r="C84" s="138" t="str">
        <f>IF(F84="","",'Data Entry'!C$134)</f>
        <v/>
      </c>
      <c r="D84" s="137" t="str">
        <f>IF(F83="","",IF(ISERROR(INDEX('P 8'!E:E,MATCH(A84,'P 8'!X:X,0))),"",INDEX('P 8'!E:E,MATCH(A84,'P 8'!X:X,0))))</f>
        <v/>
      </c>
      <c r="F84" s="137" t="str">
        <f>IF(F83="","",IF(ISERROR(INDEX('P 8'!D:D,MATCH(A84,'P 8'!X:X,0))),"",INDEX('P 8'!D:D,MATCH(A84,'P 8'!X:X,0))))</f>
        <v/>
      </c>
      <c r="G84" s="137" t="str">
        <f t="shared" si="3"/>
        <v/>
      </c>
      <c r="H84" t="str">
        <f>IF(F83="","",IF(ISERROR(INDEX('P 8'!J:J,MATCH(A84,'P 8'!X:X,0))),"",INDEX('P 8'!J:J,MATCH(A84,'P 8'!X:X,0))))</f>
        <v/>
      </c>
    </row>
    <row r="85" spans="1:8" ht="15.75">
      <c r="A85">
        <v>80</v>
      </c>
      <c r="B85" t="str">
        <f t="shared" si="2"/>
        <v/>
      </c>
      <c r="C85" s="138" t="str">
        <f>IF(F85="","",'Data Entry'!C$134)</f>
        <v/>
      </c>
      <c r="D85" s="137" t="str">
        <f>IF(F84="","",IF(ISERROR(INDEX('P 8'!E:E,MATCH(A85,'P 8'!X:X,0))),"",INDEX('P 8'!E:E,MATCH(A85,'P 8'!X:X,0))))</f>
        <v/>
      </c>
      <c r="F85" s="137" t="str">
        <f>IF(F84="","",IF(ISERROR(INDEX('P 8'!D:D,MATCH(A85,'P 8'!X:X,0))),"",INDEX('P 8'!D:D,MATCH(A85,'P 8'!X:X,0))))</f>
        <v/>
      </c>
      <c r="G85" s="137" t="str">
        <f t="shared" si="3"/>
        <v/>
      </c>
      <c r="H85" t="str">
        <f>IF(F84="","",IF(ISERROR(INDEX('P 8'!J:J,MATCH(A85,'P 8'!X:X,0))),"",INDEX('P 8'!J:J,MATCH(A85,'P 8'!X:X,0))))</f>
        <v/>
      </c>
    </row>
    <row r="86" spans="1:8" ht="15.75">
      <c r="A86">
        <v>81</v>
      </c>
      <c r="B86" t="str">
        <f t="shared" si="2"/>
        <v/>
      </c>
      <c r="C86" s="138" t="str">
        <f>IF(F86="","",'Data Entry'!C$134)</f>
        <v/>
      </c>
      <c r="D86" s="137" t="str">
        <f>IF(F85="","",IF(ISERROR(INDEX('P 8'!E:E,MATCH(A86,'P 8'!X:X,0))),"",INDEX('P 8'!E:E,MATCH(A86,'P 8'!X:X,0))))</f>
        <v/>
      </c>
      <c r="F86" s="137" t="str">
        <f>IF(F85="","",IF(ISERROR(INDEX('P 8'!D:D,MATCH(A86,'P 8'!X:X,0))),"",INDEX('P 8'!D:D,MATCH(A86,'P 8'!X:X,0))))</f>
        <v/>
      </c>
      <c r="G86" s="137" t="str">
        <f t="shared" si="3"/>
        <v/>
      </c>
      <c r="H86" t="str">
        <f>IF(F85="","",IF(ISERROR(INDEX('P 8'!J:J,MATCH(A86,'P 8'!X:X,0))),"",INDEX('P 8'!J:J,MATCH(A86,'P 8'!X:X,0))))</f>
        <v/>
      </c>
    </row>
    <row r="87" spans="1:8" ht="15.75">
      <c r="A87">
        <v>82</v>
      </c>
      <c r="B87" t="str">
        <f t="shared" si="2"/>
        <v/>
      </c>
      <c r="C87" s="138" t="str">
        <f>IF(F87="","",'Data Entry'!C$134)</f>
        <v/>
      </c>
      <c r="D87" s="137" t="str">
        <f>IF(F86="","",IF(ISERROR(INDEX('P 8'!E:E,MATCH(A87,'P 8'!X:X,0))),"",INDEX('P 8'!E:E,MATCH(A87,'P 8'!X:X,0))))</f>
        <v/>
      </c>
      <c r="F87" s="137" t="str">
        <f>IF(F86="","",IF(ISERROR(INDEX('P 8'!D:D,MATCH(A87,'P 8'!X:X,0))),"",INDEX('P 8'!D:D,MATCH(A87,'P 8'!X:X,0))))</f>
        <v/>
      </c>
      <c r="G87" s="137" t="str">
        <f t="shared" si="3"/>
        <v/>
      </c>
      <c r="H87" t="str">
        <f>IF(F86="","",IF(ISERROR(INDEX('P 8'!J:J,MATCH(A87,'P 8'!X:X,0))),"",INDEX('P 8'!J:J,MATCH(A87,'P 8'!X:X,0))))</f>
        <v/>
      </c>
    </row>
    <row r="88" spans="1:8" ht="15.75">
      <c r="A88">
        <v>83</v>
      </c>
      <c r="B88" t="str">
        <f t="shared" si="2"/>
        <v/>
      </c>
      <c r="C88" s="138" t="str">
        <f>IF(F88="","",'Data Entry'!C$134)</f>
        <v/>
      </c>
      <c r="D88" s="137" t="str">
        <f>IF(F87="","",IF(ISERROR(INDEX('P 8'!E:E,MATCH(A88,'P 8'!X:X,0))),"",INDEX('P 8'!E:E,MATCH(A88,'P 8'!X:X,0))))</f>
        <v/>
      </c>
      <c r="F88" s="137" t="str">
        <f>IF(F87="","",IF(ISERROR(INDEX('P 8'!D:D,MATCH(A88,'P 8'!X:X,0))),"",INDEX('P 8'!D:D,MATCH(A88,'P 8'!X:X,0))))</f>
        <v/>
      </c>
      <c r="G88" s="137" t="str">
        <f t="shared" si="3"/>
        <v/>
      </c>
      <c r="H88" t="str">
        <f>IF(F87="","",IF(ISERROR(INDEX('P 8'!J:J,MATCH(A88,'P 8'!X:X,0))),"",INDEX('P 8'!J:J,MATCH(A88,'P 8'!X:X,0))))</f>
        <v/>
      </c>
    </row>
    <row r="89" spans="1:8" ht="15.75">
      <c r="A89">
        <v>84</v>
      </c>
      <c r="B89" t="str">
        <f t="shared" si="2"/>
        <v/>
      </c>
      <c r="C89" s="138" t="str">
        <f>IF(F89="","",'Data Entry'!C$134)</f>
        <v/>
      </c>
      <c r="D89" s="137" t="str">
        <f>IF(F88="","",IF(ISERROR(INDEX('P 8'!E:E,MATCH(A89,'P 8'!X:X,0))),"",INDEX('P 8'!E:E,MATCH(A89,'P 8'!X:X,0))))</f>
        <v/>
      </c>
      <c r="F89" s="137" t="str">
        <f>IF(F88="","",IF(ISERROR(INDEX('P 8'!D:D,MATCH(A89,'P 8'!X:X,0))),"",INDEX('P 8'!D:D,MATCH(A89,'P 8'!X:X,0))))</f>
        <v/>
      </c>
      <c r="G89" s="137" t="str">
        <f t="shared" si="3"/>
        <v/>
      </c>
      <c r="H89" t="str">
        <f>IF(F88="","",IF(ISERROR(INDEX('P 8'!J:J,MATCH(A89,'P 8'!X:X,0))),"",INDEX('P 8'!J:J,MATCH(A89,'P 8'!X:X,0))))</f>
        <v/>
      </c>
    </row>
    <row r="90" spans="1:8" ht="15.75">
      <c r="A90">
        <v>85</v>
      </c>
      <c r="B90" t="str">
        <f t="shared" si="2"/>
        <v/>
      </c>
      <c r="C90" s="138" t="str">
        <f>IF(F90="","",'Data Entry'!C$134)</f>
        <v/>
      </c>
      <c r="D90" s="137" t="str">
        <f>IF(F89="","",IF(ISERROR(INDEX('P 8'!E:E,MATCH(A90,'P 8'!X:X,0))),"",INDEX('P 8'!E:E,MATCH(A90,'P 8'!X:X,0))))</f>
        <v/>
      </c>
      <c r="F90" s="137" t="str">
        <f>IF(F89="","",IF(ISERROR(INDEX('P 8'!D:D,MATCH(A90,'P 8'!X:X,0))),"",INDEX('P 8'!D:D,MATCH(A90,'P 8'!X:X,0))))</f>
        <v/>
      </c>
      <c r="G90" s="137" t="str">
        <f t="shared" si="3"/>
        <v/>
      </c>
      <c r="H90" t="str">
        <f>IF(F89="","",IF(ISERROR(INDEX('P 8'!J:J,MATCH(A90,'P 8'!X:X,0))),"",INDEX('P 8'!J:J,MATCH(A90,'P 8'!X:X,0))))</f>
        <v/>
      </c>
    </row>
    <row r="91" spans="1:8" ht="15.75">
      <c r="A91">
        <v>86</v>
      </c>
      <c r="B91" t="str">
        <f t="shared" si="2"/>
        <v/>
      </c>
      <c r="C91" s="138" t="str">
        <f>IF(F91="","",'Data Entry'!C$134)</f>
        <v/>
      </c>
      <c r="D91" s="137" t="str">
        <f>IF(F90="","",IF(ISERROR(INDEX('P 8'!E:E,MATCH(A91,'P 8'!X:X,0))),"",INDEX('P 8'!E:E,MATCH(A91,'P 8'!X:X,0))))</f>
        <v/>
      </c>
      <c r="F91" s="137" t="str">
        <f>IF(F90="","",IF(ISERROR(INDEX('P 8'!D:D,MATCH(A91,'P 8'!X:X,0))),"",INDEX('P 8'!D:D,MATCH(A91,'P 8'!X:X,0))))</f>
        <v/>
      </c>
      <c r="G91" s="137" t="str">
        <f t="shared" si="3"/>
        <v/>
      </c>
      <c r="H91" t="str">
        <f>IF(F90="","",IF(ISERROR(INDEX('P 8'!J:J,MATCH(A91,'P 8'!X:X,0))),"",INDEX('P 8'!J:J,MATCH(A91,'P 8'!X:X,0))))</f>
        <v/>
      </c>
    </row>
    <row r="92" spans="1:8" ht="15.75">
      <c r="A92">
        <v>87</v>
      </c>
      <c r="B92" t="str">
        <f t="shared" si="2"/>
        <v/>
      </c>
      <c r="C92" s="138" t="str">
        <f>IF(F92="","",'Data Entry'!C$134)</f>
        <v/>
      </c>
      <c r="D92" s="137" t="str">
        <f>IF(F91="","",IF(ISERROR(INDEX('P 8'!E:E,MATCH(A92,'P 8'!X:X,0))),"",INDEX('P 8'!E:E,MATCH(A92,'P 8'!X:X,0))))</f>
        <v/>
      </c>
      <c r="F92" s="137" t="str">
        <f>IF(F91="","",IF(ISERROR(INDEX('P 8'!D:D,MATCH(A92,'P 8'!X:X,0))),"",INDEX('P 8'!D:D,MATCH(A92,'P 8'!X:X,0))))</f>
        <v/>
      </c>
      <c r="G92" s="137" t="str">
        <f t="shared" si="3"/>
        <v/>
      </c>
      <c r="H92" t="str">
        <f>IF(F91="","",IF(ISERROR(INDEX('P 8'!J:J,MATCH(A92,'P 8'!X:X,0))),"",INDEX('P 8'!J:J,MATCH(A92,'P 8'!X:X,0))))</f>
        <v/>
      </c>
    </row>
    <row r="93" spans="1:8" ht="15.75">
      <c r="A93">
        <v>88</v>
      </c>
      <c r="B93" t="str">
        <f t="shared" si="2"/>
        <v/>
      </c>
      <c r="C93" s="138" t="str">
        <f>IF(F93="","",'Data Entry'!C$134)</f>
        <v/>
      </c>
      <c r="D93" s="137" t="str">
        <f>IF(F92="","",IF(ISERROR(INDEX('P 8'!E:E,MATCH(A93,'P 8'!X:X,0))),"",INDEX('P 8'!E:E,MATCH(A93,'P 8'!X:X,0))))</f>
        <v/>
      </c>
      <c r="F93" s="137" t="str">
        <f>IF(F92="","",IF(ISERROR(INDEX('P 8'!D:D,MATCH(A93,'P 8'!X:X,0))),"",INDEX('P 8'!D:D,MATCH(A93,'P 8'!X:X,0))))</f>
        <v/>
      </c>
      <c r="G93" s="137" t="str">
        <f t="shared" si="3"/>
        <v/>
      </c>
      <c r="H93" t="str">
        <f>IF(F92="","",IF(ISERROR(INDEX('P 8'!J:J,MATCH(A93,'P 8'!X:X,0))),"",INDEX('P 8'!J:J,MATCH(A93,'P 8'!X:X,0))))</f>
        <v/>
      </c>
    </row>
    <row r="94" spans="1:8" ht="15.75">
      <c r="A94">
        <v>89</v>
      </c>
      <c r="B94" t="str">
        <f t="shared" si="2"/>
        <v/>
      </c>
      <c r="C94" s="138" t="str">
        <f>IF(F94="","",'Data Entry'!C$134)</f>
        <v/>
      </c>
      <c r="D94" s="137" t="str">
        <f>IF(F93="","",IF(ISERROR(INDEX('P 8'!E:E,MATCH(A94,'P 8'!X:X,0))),"",INDEX('P 8'!E:E,MATCH(A94,'P 8'!X:X,0))))</f>
        <v/>
      </c>
      <c r="F94" s="137" t="str">
        <f>IF(F93="","",IF(ISERROR(INDEX('P 8'!D:D,MATCH(A94,'P 8'!X:X,0))),"",INDEX('P 8'!D:D,MATCH(A94,'P 8'!X:X,0))))</f>
        <v/>
      </c>
      <c r="G94" s="137" t="str">
        <f t="shared" si="3"/>
        <v/>
      </c>
      <c r="H94" t="str">
        <f>IF(F93="","",IF(ISERROR(INDEX('P 8'!J:J,MATCH(A94,'P 8'!X:X,0))),"",INDEX('P 8'!J:J,MATCH(A94,'P 8'!X:X,0))))</f>
        <v/>
      </c>
    </row>
    <row r="95" spans="1:8" ht="15.75">
      <c r="A95">
        <v>90</v>
      </c>
      <c r="B95" t="str">
        <f t="shared" si="2"/>
        <v/>
      </c>
      <c r="C95" s="138" t="str">
        <f>IF(F95="","",'Data Entry'!C$134)</f>
        <v/>
      </c>
      <c r="D95" s="137" t="str">
        <f>IF(F94="","",IF(ISERROR(INDEX('P 8'!E:E,MATCH(A95,'P 8'!X:X,0))),"",INDEX('P 8'!E:E,MATCH(A95,'P 8'!X:X,0))))</f>
        <v/>
      </c>
      <c r="F95" s="137" t="str">
        <f>IF(F94="","",IF(ISERROR(INDEX('P 8'!D:D,MATCH(A95,'P 8'!X:X,0))),"",INDEX('P 8'!D:D,MATCH(A95,'P 8'!X:X,0))))</f>
        <v/>
      </c>
      <c r="G95" s="137" t="str">
        <f t="shared" si="3"/>
        <v/>
      </c>
      <c r="H95" t="str">
        <f>IF(F94="","",IF(ISERROR(INDEX('P 8'!J:J,MATCH(A95,'P 8'!X:X,0))),"",INDEX('P 8'!J:J,MATCH(A95,'P 8'!X:X,0))))</f>
        <v/>
      </c>
    </row>
    <row r="96" spans="1:8" ht="15.75">
      <c r="A96">
        <v>91</v>
      </c>
      <c r="B96" t="str">
        <f t="shared" si="2"/>
        <v/>
      </c>
      <c r="C96" s="138" t="str">
        <f>IF(F96="","",'Data Entry'!C$134)</f>
        <v/>
      </c>
      <c r="D96" s="137" t="str">
        <f>IF(F95="","",IF(ISERROR(INDEX('P 8'!E:E,MATCH(A96,'P 8'!X:X,0))),"",INDEX('P 8'!E:E,MATCH(A96,'P 8'!X:X,0))))</f>
        <v/>
      </c>
      <c r="F96" s="137" t="str">
        <f>IF(F95="","",IF(ISERROR(INDEX('P 8'!D:D,MATCH(A96,'P 8'!X:X,0))),"",INDEX('P 8'!D:D,MATCH(A96,'P 8'!X:X,0))))</f>
        <v/>
      </c>
      <c r="G96" s="137" t="str">
        <f t="shared" si="3"/>
        <v/>
      </c>
      <c r="H96" t="str">
        <f>IF(F95="","",IF(ISERROR(INDEX('P 8'!J:J,MATCH(A96,'P 8'!X:X,0))),"",INDEX('P 8'!J:J,MATCH(A96,'P 8'!X:X,0))))</f>
        <v/>
      </c>
    </row>
    <row r="97" spans="1:8" ht="15.75">
      <c r="A97">
        <v>92</v>
      </c>
      <c r="B97" t="str">
        <f t="shared" si="2"/>
        <v/>
      </c>
      <c r="C97" s="138" t="str">
        <f>IF(F97="","",'Data Entry'!C$134)</f>
        <v/>
      </c>
      <c r="D97" s="137" t="str">
        <f>IF(F96="","",IF(ISERROR(INDEX('P 8'!E:E,MATCH(A97,'P 8'!X:X,0))),"",INDEX('P 8'!E:E,MATCH(A97,'P 8'!X:X,0))))</f>
        <v/>
      </c>
      <c r="F97" s="137" t="str">
        <f>IF(F96="","",IF(ISERROR(INDEX('P 8'!D:D,MATCH(A97,'P 8'!X:X,0))),"",INDEX('P 8'!D:D,MATCH(A97,'P 8'!X:X,0))))</f>
        <v/>
      </c>
      <c r="G97" s="137" t="str">
        <f t="shared" si="3"/>
        <v/>
      </c>
      <c r="H97" t="str">
        <f>IF(F96="","",IF(ISERROR(INDEX('P 8'!J:J,MATCH(A97,'P 8'!X:X,0))),"",INDEX('P 8'!J:J,MATCH(A97,'P 8'!X:X,0))))</f>
        <v/>
      </c>
    </row>
    <row r="98" spans="1:8" ht="15.75">
      <c r="A98">
        <v>93</v>
      </c>
      <c r="B98" t="str">
        <f t="shared" si="2"/>
        <v/>
      </c>
      <c r="C98" s="138" t="str">
        <f>IF(F98="","",'Data Entry'!C$134)</f>
        <v/>
      </c>
      <c r="D98" s="137" t="str">
        <f>IF(F97="","",IF(ISERROR(INDEX('P 8'!E:E,MATCH(A98,'P 8'!X:X,0))),"",INDEX('P 8'!E:E,MATCH(A98,'P 8'!X:X,0))))</f>
        <v/>
      </c>
      <c r="F98" s="137" t="str">
        <f>IF(F97="","",IF(ISERROR(INDEX('P 8'!D:D,MATCH(A98,'P 8'!X:X,0))),"",INDEX('P 8'!D:D,MATCH(A98,'P 8'!X:X,0))))</f>
        <v/>
      </c>
      <c r="G98" s="137" t="str">
        <f t="shared" si="3"/>
        <v/>
      </c>
      <c r="H98" t="str">
        <f>IF(F97="","",IF(ISERROR(INDEX('P 8'!J:J,MATCH(A98,'P 8'!X:X,0))),"",INDEX('P 8'!J:J,MATCH(A98,'P 8'!X:X,0))))</f>
        <v/>
      </c>
    </row>
    <row r="99" spans="1:8" ht="15.75">
      <c r="A99">
        <v>94</v>
      </c>
      <c r="B99" t="str">
        <f t="shared" si="2"/>
        <v/>
      </c>
      <c r="C99" s="138" t="str">
        <f>IF(F99="","",'Data Entry'!C$134)</f>
        <v/>
      </c>
      <c r="D99" s="137" t="str">
        <f>IF(F98="","",IF(ISERROR(INDEX('P 8'!E:E,MATCH(A99,'P 8'!X:X,0))),"",INDEX('P 8'!E:E,MATCH(A99,'P 8'!X:X,0))))</f>
        <v/>
      </c>
      <c r="F99" s="137" t="str">
        <f>IF(F98="","",IF(ISERROR(INDEX('P 8'!D:D,MATCH(A99,'P 8'!X:X,0))),"",INDEX('P 8'!D:D,MATCH(A99,'P 8'!X:X,0))))</f>
        <v/>
      </c>
      <c r="G99" s="137" t="str">
        <f t="shared" si="3"/>
        <v/>
      </c>
      <c r="H99" t="str">
        <f>IF(F98="","",IF(ISERROR(INDEX('P 8'!J:J,MATCH(A99,'P 8'!X:X,0))),"",INDEX('P 8'!J:J,MATCH(A99,'P 8'!X:X,0))))</f>
        <v/>
      </c>
    </row>
    <row r="100" spans="1:8" ht="15.75">
      <c r="A100">
        <v>95</v>
      </c>
      <c r="B100" t="str">
        <f t="shared" si="2"/>
        <v/>
      </c>
      <c r="C100" s="138" t="str">
        <f>IF(F100="","",'Data Entry'!C$134)</f>
        <v/>
      </c>
      <c r="D100" s="137" t="str">
        <f>IF(F99="","",IF(ISERROR(INDEX('P 8'!E:E,MATCH(A100,'P 8'!X:X,0))),"",INDEX('P 8'!E:E,MATCH(A100,'P 8'!X:X,0))))</f>
        <v/>
      </c>
      <c r="F100" s="137" t="str">
        <f>IF(F99="","",IF(ISERROR(INDEX('P 8'!D:D,MATCH(A100,'P 8'!X:X,0))),"",INDEX('P 8'!D:D,MATCH(A100,'P 8'!X:X,0))))</f>
        <v/>
      </c>
      <c r="G100" s="137" t="str">
        <f t="shared" si="3"/>
        <v/>
      </c>
      <c r="H100" t="str">
        <f>IF(F99="","",IF(ISERROR(INDEX('P 8'!J:J,MATCH(A100,'P 8'!X:X,0))),"",INDEX('P 8'!J:J,MATCH(A100,'P 8'!X:X,0))))</f>
        <v/>
      </c>
    </row>
    <row r="101" spans="1:8" ht="15.75">
      <c r="A101">
        <v>96</v>
      </c>
      <c r="B101" t="str">
        <f t="shared" si="2"/>
        <v/>
      </c>
      <c r="C101" s="138" t="str">
        <f>IF(F101="","",'Data Entry'!C$134)</f>
        <v/>
      </c>
      <c r="D101" s="137" t="str">
        <f>IF(F100="","",IF(ISERROR(INDEX('P 8'!E:E,MATCH(A101,'P 8'!X:X,0))),"",INDEX('P 8'!E:E,MATCH(A101,'P 8'!X:X,0))))</f>
        <v/>
      </c>
      <c r="F101" s="137" t="str">
        <f>IF(F100="","",IF(ISERROR(INDEX('P 8'!D:D,MATCH(A101,'P 8'!X:X,0))),"",INDEX('P 8'!D:D,MATCH(A101,'P 8'!X:X,0))))</f>
        <v/>
      </c>
      <c r="G101" s="137" t="str">
        <f t="shared" si="3"/>
        <v/>
      </c>
      <c r="H101" t="str">
        <f>IF(F100="","",IF(ISERROR(INDEX('P 8'!J:J,MATCH(A101,'P 8'!X:X,0))),"",INDEX('P 8'!J:J,MATCH(A101,'P 8'!X:X,0))))</f>
        <v/>
      </c>
    </row>
    <row r="102" spans="1:8" ht="15.75">
      <c r="A102">
        <v>97</v>
      </c>
      <c r="B102" t="str">
        <f t="shared" si="2"/>
        <v/>
      </c>
      <c r="C102" s="138" t="str">
        <f>IF(F102="","",'Data Entry'!C$134)</f>
        <v/>
      </c>
      <c r="D102" s="137" t="str">
        <f>IF(F101="","",IF(ISERROR(INDEX('P 8'!E:E,MATCH(A102,'P 8'!X:X,0))),"",INDEX('P 8'!E:E,MATCH(A102,'P 8'!X:X,0))))</f>
        <v/>
      </c>
      <c r="F102" s="137" t="str">
        <f>IF(F101="","",IF(ISERROR(INDEX('P 8'!D:D,MATCH(A102,'P 8'!X:X,0))),"",INDEX('P 8'!D:D,MATCH(A102,'P 8'!X:X,0))))</f>
        <v/>
      </c>
      <c r="G102" s="137" t="str">
        <f t="shared" si="3"/>
        <v/>
      </c>
      <c r="H102" t="str">
        <f>IF(F101="","",IF(ISERROR(INDEX('P 8'!J:J,MATCH(A102,'P 8'!X:X,0))),"",INDEX('P 8'!J:J,MATCH(A102,'P 8'!X:X,0))))</f>
        <v/>
      </c>
    </row>
    <row r="103" spans="1:8" ht="15.75">
      <c r="A103">
        <v>98</v>
      </c>
      <c r="B103" t="str">
        <f t="shared" si="2"/>
        <v/>
      </c>
      <c r="C103" s="138" t="str">
        <f>IF(F103="","",'Data Entry'!C$134)</f>
        <v/>
      </c>
      <c r="D103" s="137" t="str">
        <f>IF(F102="","",IF(ISERROR(INDEX('P 8'!E:E,MATCH(A103,'P 8'!X:X,0))),"",INDEX('P 8'!E:E,MATCH(A103,'P 8'!X:X,0))))</f>
        <v/>
      </c>
      <c r="F103" s="137" t="str">
        <f>IF(F102="","",IF(ISERROR(INDEX('P 8'!D:D,MATCH(A103,'P 8'!X:X,0))),"",INDEX('P 8'!D:D,MATCH(A103,'P 8'!X:X,0))))</f>
        <v/>
      </c>
      <c r="G103" s="137" t="str">
        <f t="shared" si="3"/>
        <v/>
      </c>
      <c r="H103" t="str">
        <f>IF(F102="","",IF(ISERROR(INDEX('P 8'!J:J,MATCH(A103,'P 8'!X:X,0))),"",INDEX('P 8'!J:J,MATCH(A103,'P 8'!X:X,0))))</f>
        <v/>
      </c>
    </row>
    <row r="104" spans="1:8" ht="15.75">
      <c r="A104">
        <v>99</v>
      </c>
      <c r="B104" t="str">
        <f t="shared" si="2"/>
        <v/>
      </c>
      <c r="C104" s="138" t="str">
        <f>IF(F104="","",'Data Entry'!C$134)</f>
        <v/>
      </c>
      <c r="D104" s="137" t="str">
        <f>IF(F103="","",IF(ISERROR(INDEX('P 8'!E:E,MATCH(A104,'P 8'!X:X,0))),"",INDEX('P 8'!E:E,MATCH(A104,'P 8'!X:X,0))))</f>
        <v/>
      </c>
      <c r="F104" s="137" t="str">
        <f>IF(F103="","",IF(ISERROR(INDEX('P 8'!D:D,MATCH(A104,'P 8'!X:X,0))),"",INDEX('P 8'!D:D,MATCH(A104,'P 8'!X:X,0))))</f>
        <v/>
      </c>
      <c r="G104" s="137" t="str">
        <f t="shared" si="3"/>
        <v/>
      </c>
      <c r="H104" t="str">
        <f>IF(F103="","",IF(ISERROR(INDEX('P 8'!J:J,MATCH(A104,'P 8'!X:X,0))),"",INDEX('P 8'!J:J,MATCH(A104,'P 8'!X:X,0))))</f>
        <v/>
      </c>
    </row>
    <row r="105" spans="1:8" ht="15.75">
      <c r="A105">
        <v>100</v>
      </c>
      <c r="B105" t="str">
        <f t="shared" si="2"/>
        <v/>
      </c>
      <c r="C105" s="138" t="str">
        <f>IF(F105="","",'Data Entry'!C$134)</f>
        <v/>
      </c>
      <c r="D105" s="137" t="str">
        <f>IF(F104="","",IF(ISERROR(INDEX('P 8'!E:E,MATCH(A105,'P 8'!X:X,0))),"",INDEX('P 8'!E:E,MATCH(A105,'P 8'!X:X,0))))</f>
        <v/>
      </c>
      <c r="F105" s="137" t="str">
        <f>IF(F104="","",IF(ISERROR(INDEX('P 8'!D:D,MATCH(A105,'P 8'!X:X,0))),"",INDEX('P 8'!D:D,MATCH(A105,'P 8'!X:X,0))))</f>
        <v/>
      </c>
      <c r="G105" s="137" t="str">
        <f t="shared" si="3"/>
        <v/>
      </c>
      <c r="H105" t="str">
        <f>IF(F104="","",IF(ISERROR(INDEX('P 8'!J:J,MATCH(A105,'P 8'!X:X,0))),"",INDEX('P 8'!J:J,MATCH(A105,'P 8'!X:X,0))))</f>
        <v/>
      </c>
    </row>
    <row r="106" spans="1:8" ht="15.75">
      <c r="A106">
        <v>101</v>
      </c>
      <c r="B106" t="str">
        <f t="shared" si="2"/>
        <v/>
      </c>
      <c r="C106" s="138" t="str">
        <f>IF(F106="","",'Data Entry'!C$134)</f>
        <v/>
      </c>
      <c r="D106" s="137" t="str">
        <f>IF(F105="","",IF(ISERROR(INDEX('P 8'!E:E,MATCH(A106,'P 8'!X:X,0))),"",INDEX('P 8'!E:E,MATCH(A106,'P 8'!X:X,0))))</f>
        <v/>
      </c>
      <c r="F106" s="137" t="str">
        <f>IF(F105="","",IF(ISERROR(INDEX('P 8'!D:D,MATCH(A106,'P 8'!X:X,0))),"",INDEX('P 8'!D:D,MATCH(A106,'P 8'!X:X,0))))</f>
        <v/>
      </c>
      <c r="G106" s="137" t="str">
        <f t="shared" si="3"/>
        <v/>
      </c>
      <c r="H106" t="str">
        <f>IF(F105="","",IF(ISERROR(INDEX('P 8'!J:J,MATCH(A106,'P 8'!X:X,0))),"",INDEX('P 8'!J:J,MATCH(A106,'P 8'!X:X,0))))</f>
        <v/>
      </c>
    </row>
    <row r="107" spans="1:8" ht="15.75">
      <c r="A107">
        <v>102</v>
      </c>
      <c r="B107" t="str">
        <f t="shared" si="2"/>
        <v/>
      </c>
      <c r="C107" s="138" t="str">
        <f>IF(F107="","",'Data Entry'!C$134)</f>
        <v/>
      </c>
      <c r="D107" s="137" t="str">
        <f>IF(F106="","",IF(ISERROR(INDEX('P 8'!E:E,MATCH(A107,'P 8'!X:X,0))),"",INDEX('P 8'!E:E,MATCH(A107,'P 8'!X:X,0))))</f>
        <v/>
      </c>
      <c r="F107" s="137" t="str">
        <f>IF(F106="","",IF(ISERROR(INDEX('P 8'!D:D,MATCH(A107,'P 8'!X:X,0))),"",INDEX('P 8'!D:D,MATCH(A107,'P 8'!X:X,0))))</f>
        <v/>
      </c>
      <c r="G107" s="137" t="str">
        <f t="shared" si="3"/>
        <v/>
      </c>
      <c r="H107" t="str">
        <f>IF(F106="","",IF(ISERROR(INDEX('P 8'!J:J,MATCH(A107,'P 8'!X:X,0))),"",INDEX('P 8'!J:J,MATCH(A107,'P 8'!X:X,0))))</f>
        <v/>
      </c>
    </row>
    <row r="108" spans="1:8" ht="15.75">
      <c r="A108">
        <v>103</v>
      </c>
      <c r="B108" t="str">
        <f t="shared" si="2"/>
        <v/>
      </c>
      <c r="C108" s="138" t="str">
        <f>IF(F108="","",'Data Entry'!C$134)</f>
        <v/>
      </c>
      <c r="D108" s="137" t="str">
        <f>IF(F107="","",IF(ISERROR(INDEX('P 8'!E:E,MATCH(A108,'P 8'!X:X,0))),"",INDEX('P 8'!E:E,MATCH(A108,'P 8'!X:X,0))))</f>
        <v/>
      </c>
      <c r="F108" s="137" t="str">
        <f>IF(F107="","",IF(ISERROR(INDEX('P 8'!D:D,MATCH(A108,'P 8'!X:X,0))),"",INDEX('P 8'!D:D,MATCH(A108,'P 8'!X:X,0))))</f>
        <v/>
      </c>
      <c r="G108" s="137" t="str">
        <f t="shared" si="3"/>
        <v/>
      </c>
      <c r="H108" t="str">
        <f>IF(F107="","",IF(ISERROR(INDEX('P 8'!J:J,MATCH(A108,'P 8'!X:X,0))),"",INDEX('P 8'!J:J,MATCH(A108,'P 8'!X:X,0))))</f>
        <v/>
      </c>
    </row>
    <row r="109" spans="1:8" ht="15.75">
      <c r="A109">
        <v>104</v>
      </c>
      <c r="B109" t="str">
        <f t="shared" si="2"/>
        <v/>
      </c>
      <c r="C109" s="138" t="str">
        <f>IF(F109="","",'Data Entry'!C$134)</f>
        <v/>
      </c>
      <c r="D109" s="137" t="str">
        <f>IF(F108="","",IF(ISERROR(INDEX('P 8'!E:E,MATCH(A109,'P 8'!X:X,0))),"",INDEX('P 8'!E:E,MATCH(A109,'P 8'!X:X,0))))</f>
        <v/>
      </c>
      <c r="F109" s="137" t="str">
        <f>IF(F108="","",IF(ISERROR(INDEX('P 8'!D:D,MATCH(A109,'P 8'!X:X,0))),"",INDEX('P 8'!D:D,MATCH(A109,'P 8'!X:X,0))))</f>
        <v/>
      </c>
      <c r="G109" s="137" t="str">
        <f t="shared" si="3"/>
        <v/>
      </c>
      <c r="H109" t="str">
        <f>IF(F108="","",IF(ISERROR(INDEX('P 8'!J:J,MATCH(A109,'P 8'!X:X,0))),"",INDEX('P 8'!J:J,MATCH(A109,'P 8'!X:X,0))))</f>
        <v/>
      </c>
    </row>
    <row r="110" spans="1:8" ht="15.75">
      <c r="A110">
        <v>105</v>
      </c>
      <c r="B110" t="str">
        <f t="shared" si="2"/>
        <v/>
      </c>
      <c r="C110" s="138" t="str">
        <f>IF(F110="","",'Data Entry'!C$134)</f>
        <v/>
      </c>
      <c r="D110" s="137" t="str">
        <f>IF(F109="","",IF(ISERROR(INDEX('P 8'!E:E,MATCH(A110,'P 8'!X:X,0))),"",INDEX('P 8'!E:E,MATCH(A110,'P 8'!X:X,0))))</f>
        <v/>
      </c>
      <c r="F110" s="137" t="str">
        <f>IF(F109="","",IF(ISERROR(INDEX('P 8'!D:D,MATCH(A110,'P 8'!X:X,0))),"",INDEX('P 8'!D:D,MATCH(A110,'P 8'!X:X,0))))</f>
        <v/>
      </c>
      <c r="G110" s="137" t="str">
        <f t="shared" si="3"/>
        <v/>
      </c>
      <c r="H110" t="str">
        <f>IF(F109="","",IF(ISERROR(INDEX('P 8'!J:J,MATCH(A110,'P 8'!X:X,0))),"",INDEX('P 8'!J:J,MATCH(A110,'P 8'!X:X,0))))</f>
        <v/>
      </c>
    </row>
    <row r="111" spans="1:8" ht="15.75">
      <c r="A111">
        <v>106</v>
      </c>
      <c r="B111" t="str">
        <f t="shared" si="2"/>
        <v/>
      </c>
      <c r="C111" s="138" t="str">
        <f>IF(F111="","",'Data Entry'!C$134)</f>
        <v/>
      </c>
      <c r="D111" s="137" t="str">
        <f>IF(F110="","",IF(ISERROR(INDEX('P 8'!E:E,MATCH(A111,'P 8'!X:X,0))),"",INDEX('P 8'!E:E,MATCH(A111,'P 8'!X:X,0))))</f>
        <v/>
      </c>
      <c r="F111" s="137" t="str">
        <f>IF(F110="","",IF(ISERROR(INDEX('P 8'!D:D,MATCH(A111,'P 8'!X:X,0))),"",INDEX('P 8'!D:D,MATCH(A111,'P 8'!X:X,0))))</f>
        <v/>
      </c>
      <c r="G111" s="137" t="str">
        <f t="shared" si="3"/>
        <v/>
      </c>
      <c r="H111" t="str">
        <f>IF(F110="","",IF(ISERROR(INDEX('P 8'!J:J,MATCH(A111,'P 8'!X:X,0))),"",INDEX('P 8'!J:J,MATCH(A111,'P 8'!X:X,0))))</f>
        <v/>
      </c>
    </row>
    <row r="112" spans="1:8" ht="15.75">
      <c r="A112">
        <v>107</v>
      </c>
      <c r="B112" t="str">
        <f t="shared" si="2"/>
        <v/>
      </c>
      <c r="C112" s="138" t="str">
        <f>IF(F112="","",'Data Entry'!C$134)</f>
        <v/>
      </c>
      <c r="D112" s="137" t="str">
        <f>IF(F111="","",IF(ISERROR(INDEX('P 8'!E:E,MATCH(A112,'P 8'!X:X,0))),"",INDEX('P 8'!E:E,MATCH(A112,'P 8'!X:X,0))))</f>
        <v/>
      </c>
      <c r="G112" s="137" t="str">
        <f t="shared" si="3"/>
        <v/>
      </c>
      <c r="H112" t="str">
        <f>IF(F111="","",IF(ISERROR(INDEX('P 8'!J:J,MATCH(A112,'P 8'!X:X,0))),"",INDEX('P 8'!J:J,MATCH(A112,'P 8'!X:X,0))))</f>
        <v/>
      </c>
    </row>
    <row r="113" spans="4:8" ht="15.75">
      <c r="D113" s="137" t="str">
        <f>IF(F112="","",IF(ISERROR(INDEX('P 8'!E:E,MATCH(A113,'P 8'!X:X,0))),"",INDEX('P 8'!E:E,MATCH(A113,'P 8'!X:X,0))))</f>
        <v/>
      </c>
      <c r="G113" s="137" t="str">
        <f t="shared" si="3"/>
        <v/>
      </c>
      <c r="H113" t="str">
        <f>IF(F112="","",IF(ISERROR(INDEX('P 8'!J:J,MATCH(A113,'P 8'!X:X,0))),"",INDEX('P 8'!J:J,MATCH(A113,'P 8'!X:X,0))))</f>
        <v/>
      </c>
    </row>
    <row r="114" spans="4:8" ht="15.75">
      <c r="D114" s="137" t="str">
        <f>IF(F113="","",IF(ISERROR(INDEX('P 8'!E:E,MATCH(A114,'P 8'!X:X,0))),"",INDEX('P 8'!E:E,MATCH(A114,'P 8'!X:X,0))))</f>
        <v/>
      </c>
      <c r="G114" s="137" t="str">
        <f t="shared" si="3"/>
        <v/>
      </c>
      <c r="H114" t="str">
        <f>IF(F113="","",IF(ISERROR(INDEX('P 8'!J:J,MATCH(A114,'P 8'!X:X,0))),"",INDEX('P 8'!J:J,MATCH(A114,'P 8'!X:X,0))))</f>
        <v/>
      </c>
    </row>
    <row r="115" spans="4:8" ht="15.75">
      <c r="D115" s="137" t="str">
        <f>IF(F114="","",IF(ISERROR(INDEX('P 8'!E:E,MATCH(A115,'P 8'!X:X,0))),"",INDEX('P 8'!E:E,MATCH(A115,'P 8'!X:X,0))))</f>
        <v/>
      </c>
      <c r="G115" s="137" t="str">
        <f t="shared" si="3"/>
        <v/>
      </c>
      <c r="H115" t="str">
        <f>IF(F114="","",IF(ISERROR(INDEX('P 8'!J:J,MATCH(A115,'P 8'!X:X,0))),"",INDEX('P 8'!J:J,MATCH(A115,'P 8'!X:X,0))))</f>
        <v/>
      </c>
    </row>
    <row r="116" spans="4:8" ht="15.75">
      <c r="D116" s="137" t="str">
        <f>IF(F115="","",IF(ISERROR(INDEX('P 8'!E:E,MATCH(A116,'P 8'!X:X,0))),"",INDEX('P 8'!E:E,MATCH(A116,'P 8'!X:X,0))))</f>
        <v/>
      </c>
      <c r="G116" s="137" t="str">
        <f t="shared" si="3"/>
        <v/>
      </c>
      <c r="H116" t="str">
        <f>IF(F115="","",IF(ISERROR(INDEX('P 8'!J:J,MATCH(A116,'P 8'!X:X,0))),"",INDEX('P 8'!J:J,MATCH(A116,'P 8'!X:X,0))))</f>
        <v/>
      </c>
    </row>
    <row r="117" spans="4:8" ht="15.75">
      <c r="D117" s="137" t="str">
        <f>IF(F116="","",IF(ISERROR(INDEX('P 8'!E:E,MATCH(A117,'P 8'!X:X,0))),"",INDEX('P 8'!E:E,MATCH(A117,'P 8'!X:X,0))))</f>
        <v/>
      </c>
      <c r="G117" s="137" t="str">
        <f t="shared" si="3"/>
        <v/>
      </c>
      <c r="H117" t="str">
        <f>IF(F116="","",IF(ISERROR(INDEX('P 8'!J:J,MATCH(A117,'P 8'!X:X,0))),"",INDEX('P 8'!J:J,MATCH(A117,'P 8'!X:X,0))))</f>
        <v/>
      </c>
    </row>
    <row r="118" spans="4:8" ht="15.75">
      <c r="D118" s="137" t="str">
        <f>IF(F117="","",IF(ISERROR(INDEX('P 8'!E:E,MATCH(A118,'P 8'!X:X,0))),"",INDEX('P 8'!E:E,MATCH(A118,'P 8'!X:X,0))))</f>
        <v/>
      </c>
      <c r="G118" s="137" t="str">
        <f t="shared" si="3"/>
        <v/>
      </c>
      <c r="H118" t="str">
        <f>IF(F117="","",IF(ISERROR(INDEX('P 8'!J:J,MATCH(A118,'P 8'!X:X,0))),"",INDEX('P 8'!J:J,MATCH(A118,'P 8'!X:X,0))))</f>
        <v/>
      </c>
    </row>
    <row r="119" spans="4:8" ht="15.75">
      <c r="D119" s="137" t="str">
        <f>IF(F118="","",IF(ISERROR(INDEX('P 8'!E:E,MATCH(A119,'P 8'!X:X,0))),"",INDEX('P 8'!E:E,MATCH(A119,'P 8'!X:X,0))))</f>
        <v/>
      </c>
      <c r="G119" s="137" t="str">
        <f t="shared" si="3"/>
        <v/>
      </c>
      <c r="H119" t="str">
        <f>IF(F118="","",IF(ISERROR(INDEX('P 8'!J:J,MATCH(A119,'P 8'!X:X,0))),"",INDEX('P 8'!J:J,MATCH(A119,'P 8'!X:X,0))))</f>
        <v/>
      </c>
    </row>
    <row r="120" spans="4:8" ht="15.75">
      <c r="D120" s="137" t="str">
        <f>IF(F119="","",IF(ISERROR(INDEX('P 8'!E:E,MATCH(A120,'P 8'!X:X,0))),"",INDEX('P 8'!E:E,MATCH(A120,'P 8'!X:X,0))))</f>
        <v/>
      </c>
      <c r="G120" s="137" t="str">
        <f t="shared" si="3"/>
        <v/>
      </c>
      <c r="H120" t="str">
        <f>IF(F119="","",IF(ISERROR(INDEX('P 8'!J:J,MATCH(A120,'P 8'!X:X,0))),"",INDEX('P 8'!J:J,MATCH(A120,'P 8'!X:X,0))))</f>
        <v/>
      </c>
    </row>
    <row r="121" spans="4:8" ht="15.75">
      <c r="D121" s="137" t="str">
        <f>IF(F120="","",IF(ISERROR(INDEX('P 8'!E:E,MATCH(A121,'P 8'!X:X,0))),"",INDEX('P 8'!E:E,MATCH(A121,'P 8'!X:X,0))))</f>
        <v/>
      </c>
      <c r="G121" s="137" t="str">
        <f t="shared" si="3"/>
        <v/>
      </c>
      <c r="H121" t="str">
        <f>IF(F120="","",IF(ISERROR(INDEX('P 8'!J:J,MATCH(A121,'P 8'!X:X,0))),"",INDEX('P 8'!J:J,MATCH(A121,'P 8'!X:X,0))))</f>
        <v/>
      </c>
    </row>
    <row r="122" spans="4:8" ht="15.75">
      <c r="D122" s="137" t="str">
        <f>IF(F121="","",IF(ISERROR(INDEX('P 8'!E:E,MATCH(A122,'P 8'!X:X,0))),"",INDEX('P 8'!E:E,MATCH(A122,'P 8'!X:X,0))))</f>
        <v/>
      </c>
      <c r="G122" s="137" t="str">
        <f t="shared" si="3"/>
        <v/>
      </c>
      <c r="H122" t="str">
        <f>IF(F121="","",IF(ISERROR(INDEX('P 8'!J:J,MATCH(A122,'P 8'!X:X,0))),"",INDEX('P 8'!J:J,MATCH(A122,'P 8'!X:X,0))))</f>
        <v/>
      </c>
    </row>
    <row r="123" spans="4:8" ht="15.75">
      <c r="D123" s="137" t="str">
        <f>IF(F122="","",IF(ISERROR(INDEX('P 8'!E:E,MATCH(A123,'P 8'!X:X,0))),"",INDEX('P 8'!E:E,MATCH(A123,'P 8'!X:X,0))))</f>
        <v/>
      </c>
      <c r="G123" s="137" t="str">
        <f t="shared" si="3"/>
        <v/>
      </c>
      <c r="H123" t="str">
        <f>IF(F122="","",IF(ISERROR(INDEX('P 8'!J:J,MATCH(A123,'P 8'!X:X,0))),"",INDEX('P 8'!J:J,MATCH(A123,'P 8'!X:X,0))))</f>
        <v/>
      </c>
    </row>
    <row r="124" spans="4:8" ht="15.75">
      <c r="D124" s="137" t="str">
        <f>IF(F123="","",IF(ISERROR(INDEX('P 8'!E:E,MATCH(A124,'P 8'!X:X,0))),"",INDEX('P 8'!E:E,MATCH(A124,'P 8'!X:X,0))))</f>
        <v/>
      </c>
      <c r="G124" s="137" t="str">
        <f t="shared" si="3"/>
        <v/>
      </c>
      <c r="H124" t="str">
        <f>IF(F123="","",IF(ISERROR(INDEX('P 8'!J:J,MATCH(A124,'P 8'!X:X,0))),"",INDEX('P 8'!J:J,MATCH(A124,'P 8'!X:X,0))))</f>
        <v/>
      </c>
    </row>
  </sheetData>
  <sheetProtection password="CE88" sheet="1" objects="1" scenarios="1"/>
  <protectedRanges>
    <protectedRange sqref="I6:K55" name="Range1"/>
  </protectedRanges>
  <mergeCells count="2">
    <mergeCell ref="B3:K3"/>
    <mergeCell ref="F5:G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O182"/>
  <sheetViews>
    <sheetView topLeftCell="B1" workbookViewId="0">
      <selection activeCell="F21" sqref="F21"/>
    </sheetView>
  </sheetViews>
  <sheetFormatPr defaultColWidth="8.85546875" defaultRowHeight="12.75"/>
  <cols>
    <col min="1" max="1" width="1.7109375" hidden="1" customWidth="1"/>
    <col min="2" max="2" width="6.42578125" customWidth="1"/>
    <col min="3" max="3" width="22.7109375" customWidth="1"/>
    <col min="4" max="4" width="16.28515625" customWidth="1"/>
    <col min="5" max="5" width="27.85546875" customWidth="1"/>
    <col min="6" max="6" width="13.42578125" customWidth="1"/>
    <col min="7" max="7" width="10.42578125" customWidth="1"/>
    <col min="9" max="9" width="13" customWidth="1"/>
    <col min="10" max="10" width="10.140625" customWidth="1"/>
  </cols>
  <sheetData>
    <row r="1" spans="1:15" ht="18.75">
      <c r="B1" s="224" t="s">
        <v>224</v>
      </c>
      <c r="C1" s="224"/>
      <c r="D1" s="224"/>
      <c r="E1" s="224"/>
      <c r="F1" s="224"/>
      <c r="G1" s="224"/>
      <c r="H1" s="224"/>
      <c r="I1" s="224"/>
      <c r="J1" s="224"/>
    </row>
    <row r="2" spans="1:15" ht="18.75">
      <c r="B2" s="225" t="s">
        <v>225</v>
      </c>
      <c r="C2" s="225"/>
      <c r="D2" s="225"/>
      <c r="E2" s="225"/>
      <c r="F2" s="225"/>
      <c r="G2" s="225"/>
      <c r="H2" s="225"/>
      <c r="I2" s="225"/>
      <c r="J2" s="146"/>
    </row>
    <row r="3" spans="1:15" ht="18.75">
      <c r="B3" s="226" t="s">
        <v>11</v>
      </c>
      <c r="C3" s="171" t="s">
        <v>226</v>
      </c>
      <c r="D3" s="171" t="s">
        <v>12</v>
      </c>
      <c r="E3" s="171" t="s">
        <v>227</v>
      </c>
      <c r="F3" s="171" t="s">
        <v>228</v>
      </c>
      <c r="G3" s="140" t="s">
        <v>229</v>
      </c>
      <c r="H3" s="140" t="s">
        <v>230</v>
      </c>
      <c r="I3" s="147" t="s">
        <v>231</v>
      </c>
      <c r="J3" s="148"/>
    </row>
    <row r="4" spans="1:15" ht="18.75">
      <c r="B4" s="227"/>
      <c r="C4" s="172"/>
      <c r="D4" s="172"/>
      <c r="E4" s="172"/>
      <c r="F4" s="172"/>
      <c r="G4" s="141"/>
      <c r="H4" s="141"/>
      <c r="I4" s="149" t="s">
        <v>232</v>
      </c>
      <c r="J4" s="149" t="s">
        <v>233</v>
      </c>
    </row>
    <row r="5" spans="1:15" ht="15.75">
      <c r="A5">
        <v>1</v>
      </c>
      <c r="B5">
        <f>IF(I5="","",1)</f>
        <v>1</v>
      </c>
      <c r="C5" s="62" t="str">
        <f>IF(B5="","",INDEX('Data Entry'!C:C,MATCH(A5,'Data Entry'!AN:AN,0)))</f>
        <v>Jh prqHkqZt tkafxM</v>
      </c>
      <c r="D5" s="62" t="str">
        <f>IF(B5="","",INDEX('Data Entry'!D:D,MATCH(A5,'Data Entry'!AN:AN,0)))</f>
        <v>iz/kkuk/;kid</v>
      </c>
      <c r="E5" t="str">
        <f>IF(C5="","",CONCATENATE(INDEX('Data Entry'!L:L,MATCH(1,'Data Entry'!AN:AN,0)),"  -  ",(INDEX('Data Entry'!M:M,MATCH(1,'Data Entry'!AN:AN,0)))))</f>
        <v>9300-34800  -  4800</v>
      </c>
      <c r="F5">
        <f>IF(B5="","",INDEX('Data Entry'!N:N,MATCH(A5,'Data Entry'!AN:AN,0)))</f>
        <v>27690</v>
      </c>
      <c r="G5">
        <f>IF(F5="","",ROUND(F5*40%,0))</f>
        <v>11076</v>
      </c>
      <c r="H5">
        <f>IF(G5="","",SUM(F5:G5))</f>
        <v>38766</v>
      </c>
      <c r="I5">
        <f>INDEX('Data Entry'!AJ:AJ,MATCH(A5,'Data Entry'!AN:AN,0))</f>
        <v>24921</v>
      </c>
      <c r="J5">
        <f>IF(ISERROR(INDEX('Data Entry'!AK:AK,MATCH(A5,'Data Entry'!AN:AN,0))),"",(INDEX('Data Entry'!AK:AK,MATCH(A5,'Data Entry'!AN:AN,0))))</f>
        <v>27207</v>
      </c>
      <c r="O5">
        <v>1</v>
      </c>
    </row>
    <row r="6" spans="1:15" ht="15.75">
      <c r="A6">
        <v>2</v>
      </c>
      <c r="B6" t="str">
        <f>IF(I6="","",1)</f>
        <v/>
      </c>
      <c r="C6" s="62" t="str">
        <f>IF(B6="","",IF(ISERROR(INDEX('Data Entry'!C:C,MATCH(A6,'Data Entry'!AN:AN,0))),"",(INDEX('Data Entry'!C:C,MATCH(A6,'Data Entry'!AN:AN,0)))))</f>
        <v/>
      </c>
      <c r="D6" s="62" t="str">
        <f>IF(B6="","",INDEX('Data Entry'!D:D,MATCH(A6,'Data Entry'!AN:AN,0)))</f>
        <v/>
      </c>
      <c r="E6" t="str">
        <f>IF(C6="","",CONCATENATE(INDEX('Data Entry'!L:L,MATCH(1,'Data Entry'!AN:AN,0)),"  -  ",(INDEX('Data Entry'!M:M,MATCH(1,'Data Entry'!AN:AN,0)))))</f>
        <v/>
      </c>
      <c r="F6" t="str">
        <f>IF(B6="","",INDEX('Data Entry'!N:N,MATCH(A6,'Data Entry'!AN:AN,0)))</f>
        <v/>
      </c>
      <c r="G6" t="str">
        <f t="shared" ref="G6:G60" si="0">IF(F6="","",ROUND(F6*40%,0))</f>
        <v/>
      </c>
      <c r="H6" t="str">
        <f t="shared" ref="H6:H60" si="1">IF(G6="","",SUM(F6:G6))</f>
        <v/>
      </c>
      <c r="I6" t="str">
        <f>IF(ISERROR(INDEX('Data Entry'!AJ:AJ,MATCH(A6,'Data Entry'!AN:AN,0))),"",(INDEX('Data Entry'!AJ:AJ,MATCH(A6,'Data Entry'!AN:AN,0))))</f>
        <v/>
      </c>
      <c r="J6" t="str">
        <f>IF(ISERROR(INDEX('Data Entry'!AK:AK,MATCH(A6,'Data Entry'!AN:AN,0))),"",(INDEX('Data Entry'!AK:AK,MATCH(A6,'Data Entry'!AN:AN,0))))</f>
        <v/>
      </c>
    </row>
    <row r="7" spans="1:15" ht="15.75">
      <c r="A7">
        <v>3</v>
      </c>
      <c r="B7" t="str">
        <f t="shared" ref="B7:B60" si="2">IF(I7="","",1)</f>
        <v/>
      </c>
      <c r="C7" s="62" t="str">
        <f>IF(B7="","",IF(ISERROR(INDEX('Data Entry'!C:C,MATCH(A7,'Data Entry'!AN:AN,0))),"",(INDEX('Data Entry'!C:C,MATCH(A7,'Data Entry'!AN:AN,0)))))</f>
        <v/>
      </c>
      <c r="D7" s="62" t="str">
        <f>IF(B7="","",INDEX('Data Entry'!D:D,MATCH(A7,'Data Entry'!AN:AN,0)))</f>
        <v/>
      </c>
      <c r="E7" t="str">
        <f>IF(C7="","",CONCATENATE(INDEX('Data Entry'!L:L,MATCH(1,'Data Entry'!AN:AN,0)),"  -  ",(INDEX('Data Entry'!M:M,MATCH(1,'Data Entry'!AN:AN,0)))))</f>
        <v/>
      </c>
      <c r="F7" t="str">
        <f>IF(B7="","",INDEX('Data Entry'!N:N,MATCH(A7,'Data Entry'!AN:AN,0)))</f>
        <v/>
      </c>
      <c r="G7" t="str">
        <f t="shared" si="0"/>
        <v/>
      </c>
      <c r="H7" t="str">
        <f t="shared" si="1"/>
        <v/>
      </c>
      <c r="I7" t="str">
        <f>IF(ISERROR(INDEX('Data Entry'!AJ:AJ,MATCH(A7,'Data Entry'!AN:AN,0))),"",(INDEX('Data Entry'!AJ:AJ,MATCH(A7,'Data Entry'!AN:AN,0))))</f>
        <v/>
      </c>
      <c r="J7" t="str">
        <f>IF(ISERROR(INDEX('Data Entry'!AK:AK,MATCH(A7,'Data Entry'!AN:AN,0))),"",(INDEX('Data Entry'!AK:AK,MATCH(A7,'Data Entry'!AN:AN,0))))</f>
        <v/>
      </c>
    </row>
    <row r="8" spans="1:15" ht="15.75">
      <c r="A8">
        <v>4</v>
      </c>
      <c r="B8" t="str">
        <f t="shared" si="2"/>
        <v/>
      </c>
      <c r="C8" s="62" t="str">
        <f>IF(B8="","",IF(ISERROR(INDEX('Data Entry'!C:C,MATCH(A8,'Data Entry'!AN:AN,0))),"",(INDEX('Data Entry'!C:C,MATCH(A8,'Data Entry'!AN:AN,0)))))</f>
        <v/>
      </c>
      <c r="D8" s="62" t="str">
        <f>IF(B8="","",INDEX('Data Entry'!D:D,MATCH(A8,'Data Entry'!AN:AN,0)))</f>
        <v/>
      </c>
      <c r="E8" t="str">
        <f>IF(C8="","",CONCATENATE(INDEX('Data Entry'!L:L,MATCH(1,'Data Entry'!AN:AN,0)),"  -  ",(INDEX('Data Entry'!M:M,MATCH(1,'Data Entry'!AN:AN,0)))))</f>
        <v/>
      </c>
      <c r="F8" t="str">
        <f>IF(B8="","",INDEX('Data Entry'!N:N,MATCH(A8,'Data Entry'!AN:AN,0)))</f>
        <v/>
      </c>
      <c r="G8" t="str">
        <f t="shared" si="0"/>
        <v/>
      </c>
      <c r="H8" t="str">
        <f t="shared" si="1"/>
        <v/>
      </c>
      <c r="I8" t="str">
        <f>IF(ISERROR(INDEX('Data Entry'!AJ:AJ,MATCH(A8,'Data Entry'!AN:AN,0))),"",(INDEX('Data Entry'!AJ:AJ,MATCH(A8,'Data Entry'!AN:AN,0))))</f>
        <v/>
      </c>
      <c r="J8" t="str">
        <f>IF(ISERROR(INDEX('Data Entry'!AK:AK,MATCH(A8,'Data Entry'!AN:AN,0))),"",(INDEX('Data Entry'!AK:AK,MATCH(A8,'Data Entry'!AN:AN,0))))</f>
        <v/>
      </c>
    </row>
    <row r="9" spans="1:15" ht="15.75">
      <c r="A9">
        <v>5</v>
      </c>
      <c r="B9" t="str">
        <f t="shared" si="2"/>
        <v/>
      </c>
      <c r="C9" s="62" t="str">
        <f>IF(B9="","",IF(ISERROR(INDEX('Data Entry'!C:C,MATCH(A9,'Data Entry'!AN:AN,0))),"",(INDEX('Data Entry'!C:C,MATCH(A9,'Data Entry'!AN:AN,0)))))</f>
        <v/>
      </c>
      <c r="D9" s="62" t="str">
        <f>IF(B9="","",INDEX('Data Entry'!D:D,MATCH(A9,'Data Entry'!AN:AN,0)))</f>
        <v/>
      </c>
      <c r="E9" t="str">
        <f>IF(C9="","",CONCATENATE(INDEX('Data Entry'!L:L,MATCH(1,'Data Entry'!AN:AN,0)),"  -  ",(INDEX('Data Entry'!M:M,MATCH(1,'Data Entry'!AN:AN,0)))))</f>
        <v/>
      </c>
      <c r="F9" t="str">
        <f>IF(B9="","",INDEX('Data Entry'!N:N,MATCH(A9,'Data Entry'!AN:AN,0)))</f>
        <v/>
      </c>
      <c r="G9" t="str">
        <f t="shared" si="0"/>
        <v/>
      </c>
      <c r="H9" t="str">
        <f t="shared" si="1"/>
        <v/>
      </c>
      <c r="I9" t="str">
        <f>IF(ISERROR(INDEX('Data Entry'!AJ:AJ,MATCH(A9,'Data Entry'!AN:AN,0))),"",(INDEX('Data Entry'!AJ:AJ,MATCH(A9,'Data Entry'!AN:AN,0))))</f>
        <v/>
      </c>
      <c r="J9" t="str">
        <f>IF(ISERROR(INDEX('Data Entry'!AK:AK,MATCH(A9,'Data Entry'!AN:AN,0))),"",(INDEX('Data Entry'!AK:AK,MATCH(A9,'Data Entry'!AN:AN,0))))</f>
        <v/>
      </c>
    </row>
    <row r="10" spans="1:15" ht="15.75">
      <c r="A10">
        <v>6</v>
      </c>
      <c r="B10" t="str">
        <f t="shared" si="2"/>
        <v/>
      </c>
      <c r="C10" s="62" t="str">
        <f>IF(B10="","",IF(ISERROR(INDEX('Data Entry'!C:C,MATCH(A10,'Data Entry'!AN:AN,0))),"",(INDEX('Data Entry'!C:C,MATCH(A10,'Data Entry'!AN:AN,0)))))</f>
        <v/>
      </c>
      <c r="D10" s="62" t="str">
        <f>IF(B10="","",INDEX('Data Entry'!D:D,MATCH(A10,'Data Entry'!AN:AN,0)))</f>
        <v/>
      </c>
      <c r="E10" t="str">
        <f>IF(C10="","",CONCATENATE(INDEX('Data Entry'!L:L,MATCH(1,'Data Entry'!AN:AN,0)),"  -  ",(INDEX('Data Entry'!M:M,MATCH(1,'Data Entry'!AN:AN,0)))))</f>
        <v/>
      </c>
      <c r="F10" t="str">
        <f>IF(B10="","",INDEX('Data Entry'!N:N,MATCH(A10,'Data Entry'!AN:AN,0)))</f>
        <v/>
      </c>
      <c r="G10" t="str">
        <f t="shared" si="0"/>
        <v/>
      </c>
      <c r="H10" t="str">
        <f t="shared" si="1"/>
        <v/>
      </c>
      <c r="I10" t="str">
        <f>IF(ISERROR(INDEX('Data Entry'!AJ:AJ,MATCH(A10,'Data Entry'!AN:AN,0))),"",(INDEX('Data Entry'!AJ:AJ,MATCH(A10,'Data Entry'!AN:AN,0))))</f>
        <v/>
      </c>
      <c r="J10" t="str">
        <f>IF(ISERROR(INDEX('Data Entry'!AK:AK,MATCH(A10,'Data Entry'!AN:AN,0))),"",(INDEX('Data Entry'!AK:AK,MATCH(A10,'Data Entry'!AN:AN,0))))</f>
        <v/>
      </c>
    </row>
    <row r="11" spans="1:15" ht="15.75">
      <c r="A11">
        <v>7</v>
      </c>
      <c r="B11" t="str">
        <f t="shared" si="2"/>
        <v/>
      </c>
      <c r="C11" s="62" t="str">
        <f>IF(B11="","",IF(ISERROR(INDEX('Data Entry'!C:C,MATCH(A11,'Data Entry'!AN:AN,0))),"",(INDEX('Data Entry'!C:C,MATCH(A11,'Data Entry'!AN:AN,0)))))</f>
        <v/>
      </c>
      <c r="D11" s="62" t="str">
        <f>IF(B11="","",INDEX('Data Entry'!D:D,MATCH(A11,'Data Entry'!AN:AN,0)))</f>
        <v/>
      </c>
      <c r="E11" t="str">
        <f>IF(C11="","",CONCATENATE(INDEX('Data Entry'!L:L,MATCH(1,'Data Entry'!AN:AN,0)),"  -  ",(INDEX('Data Entry'!M:M,MATCH(1,'Data Entry'!AN:AN,0)))))</f>
        <v/>
      </c>
      <c r="F11" t="str">
        <f>IF(B11="","",INDEX('Data Entry'!N:N,MATCH(A11,'Data Entry'!AN:AN,0)))</f>
        <v/>
      </c>
      <c r="G11" t="str">
        <f t="shared" si="0"/>
        <v/>
      </c>
      <c r="H11" t="str">
        <f t="shared" si="1"/>
        <v/>
      </c>
      <c r="I11" t="str">
        <f>IF(ISERROR(INDEX('Data Entry'!AJ:AJ,MATCH(A11,'Data Entry'!AN:AN,0))),"",(INDEX('Data Entry'!AJ:AJ,MATCH(A11,'Data Entry'!AN:AN,0))))</f>
        <v/>
      </c>
      <c r="J11" t="str">
        <f>IF(ISERROR(INDEX('Data Entry'!AK:AK,MATCH(A11,'Data Entry'!AN:AN,0))),"",(INDEX('Data Entry'!AK:AK,MATCH(A11,'Data Entry'!AN:AN,0))))</f>
        <v/>
      </c>
    </row>
    <row r="12" spans="1:15" ht="15.75">
      <c r="A12">
        <v>8</v>
      </c>
      <c r="B12" t="str">
        <f t="shared" si="2"/>
        <v/>
      </c>
      <c r="C12" s="62" t="str">
        <f>IF(B12="","",IF(ISERROR(INDEX('Data Entry'!C:C,MATCH(A12,'Data Entry'!AN:AN,0))),"",(INDEX('Data Entry'!C:C,MATCH(A12,'Data Entry'!AN:AN,0)))))</f>
        <v/>
      </c>
      <c r="D12" s="62" t="str">
        <f>IF(B12="","",INDEX('Data Entry'!D:D,MATCH(A12,'Data Entry'!AN:AN,0)))</f>
        <v/>
      </c>
      <c r="E12" t="str">
        <f>IF(C12="","",CONCATENATE(INDEX('Data Entry'!L:L,MATCH(1,'Data Entry'!AN:AN,0)),"  -  ",(INDEX('Data Entry'!M:M,MATCH(1,'Data Entry'!AN:AN,0)))))</f>
        <v/>
      </c>
      <c r="F12" t="str">
        <f>IF(B12="","",INDEX('Data Entry'!N:N,MATCH(A12,'Data Entry'!AN:AN,0)))</f>
        <v/>
      </c>
      <c r="G12" t="str">
        <f t="shared" si="0"/>
        <v/>
      </c>
      <c r="H12" t="str">
        <f t="shared" si="1"/>
        <v/>
      </c>
      <c r="I12" t="str">
        <f>IF(ISERROR(INDEX('Data Entry'!AJ:AJ,MATCH(A12,'Data Entry'!AN:AN,0))),"",(INDEX('Data Entry'!AJ:AJ,MATCH(A12,'Data Entry'!AN:AN,0))))</f>
        <v/>
      </c>
      <c r="J12" t="str">
        <f>IF(ISERROR(INDEX('Data Entry'!AK:AK,MATCH(A12,'Data Entry'!AN:AN,0))),"",(INDEX('Data Entry'!AK:AK,MATCH(A12,'Data Entry'!AN:AN,0))))</f>
        <v/>
      </c>
    </row>
    <row r="13" spans="1:15" ht="15.75">
      <c r="A13">
        <v>9</v>
      </c>
      <c r="B13" t="str">
        <f t="shared" si="2"/>
        <v/>
      </c>
      <c r="C13" s="62" t="str">
        <f>IF(B13="","",IF(ISERROR(INDEX('Data Entry'!C:C,MATCH(A13,'Data Entry'!AN:AN,0))),"",(INDEX('Data Entry'!C:C,MATCH(A13,'Data Entry'!AN:AN,0)))))</f>
        <v/>
      </c>
      <c r="D13" s="62" t="str">
        <f>IF(B13="","",INDEX('Data Entry'!D:D,MATCH(A13,'Data Entry'!AN:AN,0)))</f>
        <v/>
      </c>
      <c r="E13" t="str">
        <f>IF(C13="","",CONCATENATE(INDEX('Data Entry'!L:L,MATCH(1,'Data Entry'!AN:AN,0)),"  -  ",(INDEX('Data Entry'!M:M,MATCH(1,'Data Entry'!AN:AN,0)))))</f>
        <v/>
      </c>
      <c r="F13" t="str">
        <f>IF(B13="","",INDEX('Data Entry'!N:N,MATCH(A13,'Data Entry'!AN:AN,0)))</f>
        <v/>
      </c>
      <c r="G13" t="str">
        <f t="shared" si="0"/>
        <v/>
      </c>
      <c r="H13" t="str">
        <f t="shared" si="1"/>
        <v/>
      </c>
      <c r="I13" t="str">
        <f>IF(ISERROR(INDEX('Data Entry'!AJ:AJ,MATCH(A13,'Data Entry'!AN:AN,0))),"",(INDEX('Data Entry'!AJ:AJ,MATCH(A13,'Data Entry'!AN:AN,0))))</f>
        <v/>
      </c>
      <c r="J13" t="str">
        <f>IF(ISERROR(INDEX('Data Entry'!AK:AK,MATCH(A13,'Data Entry'!AN:AN,0))),"",(INDEX('Data Entry'!AK:AK,MATCH(A13,'Data Entry'!AN:AN,0))))</f>
        <v/>
      </c>
    </row>
    <row r="14" spans="1:15" ht="15.75">
      <c r="A14">
        <v>10</v>
      </c>
      <c r="B14" t="str">
        <f t="shared" si="2"/>
        <v/>
      </c>
      <c r="C14" s="62" t="str">
        <f>IF(B14="","",IF(ISERROR(INDEX('Data Entry'!C:C,MATCH(A14,'Data Entry'!AN:AN,0))),"",(INDEX('Data Entry'!C:C,MATCH(A14,'Data Entry'!AN:AN,0)))))</f>
        <v/>
      </c>
      <c r="D14" s="62" t="str">
        <f>IF(B14="","",INDEX('Data Entry'!D:D,MATCH(A14,'Data Entry'!AN:AN,0)))</f>
        <v/>
      </c>
      <c r="E14" t="str">
        <f>IF(C14="","",CONCATENATE(INDEX('Data Entry'!L:L,MATCH(1,'Data Entry'!AN:AN,0)),"  -  ",(INDEX('Data Entry'!M:M,MATCH(1,'Data Entry'!AN:AN,0)))))</f>
        <v/>
      </c>
      <c r="F14" t="str">
        <f>IF(B14="","",INDEX('Data Entry'!N:N,MATCH(A14,'Data Entry'!AN:AN,0)))</f>
        <v/>
      </c>
      <c r="G14" t="str">
        <f t="shared" si="0"/>
        <v/>
      </c>
      <c r="H14" t="str">
        <f t="shared" si="1"/>
        <v/>
      </c>
      <c r="I14" t="str">
        <f>IF(ISERROR(INDEX('Data Entry'!AJ:AJ,MATCH(A14,'Data Entry'!AN:AN,0))),"",(INDEX('Data Entry'!AJ:AJ,MATCH(A14,'Data Entry'!AN:AN,0))))</f>
        <v/>
      </c>
      <c r="J14" t="str">
        <f>IF(ISERROR(INDEX('Data Entry'!AK:AK,MATCH(A14,'Data Entry'!AN:AN,0))),"",(INDEX('Data Entry'!AK:AK,MATCH(A14,'Data Entry'!AN:AN,0))))</f>
        <v/>
      </c>
    </row>
    <row r="15" spans="1:15" ht="15.75">
      <c r="A15">
        <v>11</v>
      </c>
      <c r="B15" t="str">
        <f t="shared" si="2"/>
        <v/>
      </c>
      <c r="C15" s="62" t="str">
        <f>IF(B15="","",IF(ISERROR(INDEX('Data Entry'!C:C,MATCH(A15,'Data Entry'!AN:AN,0))),"",(INDEX('Data Entry'!C:C,MATCH(A15,'Data Entry'!AN:AN,0)))))</f>
        <v/>
      </c>
      <c r="D15" s="62" t="str">
        <f>IF(B15="","",INDEX('Data Entry'!D:D,MATCH(A15,'Data Entry'!AN:AN,0)))</f>
        <v/>
      </c>
      <c r="E15" t="str">
        <f>IF(C15="","",CONCATENATE(INDEX('Data Entry'!L:L,MATCH(1,'Data Entry'!AN:AN,0)),"  -  ",(INDEX('Data Entry'!M:M,MATCH(1,'Data Entry'!AN:AN,0)))))</f>
        <v/>
      </c>
      <c r="F15" t="str">
        <f>IF(B15="","",INDEX('Data Entry'!N:N,MATCH(A15,'Data Entry'!AN:AN,0)))</f>
        <v/>
      </c>
      <c r="G15" t="str">
        <f t="shared" si="0"/>
        <v/>
      </c>
      <c r="H15" t="str">
        <f t="shared" si="1"/>
        <v/>
      </c>
      <c r="I15" t="str">
        <f>IF(ISERROR(INDEX('Data Entry'!AJ:AJ,MATCH(A15,'Data Entry'!AN:AN,0))),"",(INDEX('Data Entry'!AJ:AJ,MATCH(A15,'Data Entry'!AN:AN,0))))</f>
        <v/>
      </c>
      <c r="J15" t="str">
        <f>IF(ISERROR(INDEX('Data Entry'!AK:AK,MATCH(A15,'Data Entry'!AN:AN,0))),"",(INDEX('Data Entry'!AK:AK,MATCH(A15,'Data Entry'!AN:AN,0))))</f>
        <v/>
      </c>
    </row>
    <row r="16" spans="1:15" ht="15.75">
      <c r="A16">
        <v>12</v>
      </c>
      <c r="B16" t="str">
        <f t="shared" si="2"/>
        <v/>
      </c>
      <c r="C16" s="62" t="str">
        <f>IF(B16="","",IF(ISERROR(INDEX('Data Entry'!C:C,MATCH(A16,'Data Entry'!AN:AN,0))),"",(INDEX('Data Entry'!C:C,MATCH(A16,'Data Entry'!AN:AN,0)))))</f>
        <v/>
      </c>
      <c r="D16" s="62" t="str">
        <f>IF(B16="","",INDEX('Data Entry'!D:D,MATCH(A16,'Data Entry'!AN:AN,0)))</f>
        <v/>
      </c>
      <c r="E16" t="str">
        <f>IF(C16="","",CONCATENATE(INDEX('Data Entry'!L:L,MATCH(1,'Data Entry'!AN:AN,0)),"  -  ",(INDEX('Data Entry'!M:M,MATCH(1,'Data Entry'!AN:AN,0)))))</f>
        <v/>
      </c>
      <c r="F16" t="str">
        <f>IF(B16="","",INDEX('Data Entry'!N:N,MATCH(A16,'Data Entry'!AN:AN,0)))</f>
        <v/>
      </c>
      <c r="G16" t="str">
        <f t="shared" si="0"/>
        <v/>
      </c>
      <c r="H16" t="str">
        <f t="shared" si="1"/>
        <v/>
      </c>
      <c r="I16" t="str">
        <f>IF(ISERROR(INDEX('Data Entry'!AJ:AJ,MATCH(A16,'Data Entry'!AN:AN,0))),"",(INDEX('Data Entry'!AJ:AJ,MATCH(A16,'Data Entry'!AN:AN,0))))</f>
        <v/>
      </c>
      <c r="J16" t="str">
        <f>IF(ISERROR(INDEX('Data Entry'!AK:AK,MATCH(A16,'Data Entry'!AN:AN,0))),"",(INDEX('Data Entry'!AK:AK,MATCH(A16,'Data Entry'!AN:AN,0))))</f>
        <v/>
      </c>
    </row>
    <row r="17" spans="1:10" ht="15.75">
      <c r="A17">
        <v>13</v>
      </c>
      <c r="B17" t="str">
        <f t="shared" si="2"/>
        <v/>
      </c>
      <c r="C17" s="62" t="str">
        <f>IF(B17="","",IF(ISERROR(INDEX('Data Entry'!C:C,MATCH(A17,'Data Entry'!AN:AN,0))),"",(INDEX('Data Entry'!C:C,MATCH(A17,'Data Entry'!AN:AN,0)))))</f>
        <v/>
      </c>
      <c r="D17" s="62" t="str">
        <f>IF(B17="","",INDEX('Data Entry'!D:D,MATCH(A17,'Data Entry'!AN:AN,0)))</f>
        <v/>
      </c>
      <c r="E17" t="str">
        <f>IF(C17="","",CONCATENATE(INDEX('Data Entry'!L:L,MATCH(1,'Data Entry'!AN:AN,0)),"  -  ",(INDEX('Data Entry'!M:M,MATCH(1,'Data Entry'!AN:AN,0)))))</f>
        <v/>
      </c>
      <c r="F17" t="str">
        <f>IF(B17="","",INDEX('Data Entry'!N:N,MATCH(A17,'Data Entry'!AN:AN,0)))</f>
        <v/>
      </c>
      <c r="G17" t="str">
        <f t="shared" si="0"/>
        <v/>
      </c>
      <c r="H17" t="str">
        <f t="shared" si="1"/>
        <v/>
      </c>
      <c r="I17" t="str">
        <f>IF(ISERROR(INDEX('Data Entry'!AJ:AJ,MATCH(A17,'Data Entry'!AN:AN,0))),"",(INDEX('Data Entry'!AJ:AJ,MATCH(A17,'Data Entry'!AN:AN,0))))</f>
        <v/>
      </c>
      <c r="J17" t="str">
        <f>IF(ISERROR(INDEX('Data Entry'!AK:AK,MATCH(A17,'Data Entry'!AN:AN,0))),"",(INDEX('Data Entry'!AK:AK,MATCH(A17,'Data Entry'!AN:AN,0))))</f>
        <v/>
      </c>
    </row>
    <row r="18" spans="1:10" ht="15.75">
      <c r="A18">
        <v>14</v>
      </c>
      <c r="B18" t="str">
        <f t="shared" si="2"/>
        <v/>
      </c>
      <c r="C18" s="62" t="str">
        <f>IF(B18="","",IF(ISERROR(INDEX('Data Entry'!C:C,MATCH(A18,'Data Entry'!AN:AN,0))),"",(INDEX('Data Entry'!C:C,MATCH(A18,'Data Entry'!AN:AN,0)))))</f>
        <v/>
      </c>
      <c r="D18" s="62" t="str">
        <f>IF(B18="","",INDEX('Data Entry'!D:D,MATCH(A18,'Data Entry'!AN:AN,0)))</f>
        <v/>
      </c>
      <c r="E18" t="str">
        <f>IF(C18="","",CONCATENATE(INDEX('Data Entry'!L:L,MATCH(1,'Data Entry'!AN:AN,0)),"  -  ",(INDEX('Data Entry'!M:M,MATCH(1,'Data Entry'!AN:AN,0)))))</f>
        <v/>
      </c>
      <c r="F18" t="str">
        <f>IF(B18="","",INDEX('Data Entry'!N:N,MATCH(A18,'Data Entry'!AN:AN,0)))</f>
        <v/>
      </c>
      <c r="G18" t="str">
        <f t="shared" si="0"/>
        <v/>
      </c>
      <c r="H18" t="str">
        <f t="shared" si="1"/>
        <v/>
      </c>
      <c r="I18" t="str">
        <f>IF(ISERROR(INDEX('Data Entry'!AJ:AJ,MATCH(A18,'Data Entry'!AN:AN,0))),"",(INDEX('Data Entry'!AJ:AJ,MATCH(A18,'Data Entry'!AN:AN,0))))</f>
        <v/>
      </c>
      <c r="J18" t="str">
        <f>IF(ISERROR(INDEX('Data Entry'!AK:AK,MATCH(A18,'Data Entry'!AN:AN,0))),"",(INDEX('Data Entry'!AK:AK,MATCH(A18,'Data Entry'!AN:AN,0))))</f>
        <v/>
      </c>
    </row>
    <row r="19" spans="1:10" ht="15.75">
      <c r="A19">
        <v>15</v>
      </c>
      <c r="B19" t="str">
        <f t="shared" si="2"/>
        <v/>
      </c>
      <c r="C19" s="62" t="str">
        <f>IF(B19="","",IF(ISERROR(INDEX('Data Entry'!C:C,MATCH(A19,'Data Entry'!AN:AN,0))),"",(INDEX('Data Entry'!C:C,MATCH(A19,'Data Entry'!AN:AN,0)))))</f>
        <v/>
      </c>
      <c r="D19" s="62" t="str">
        <f>IF(B19="","",INDEX('Data Entry'!D:D,MATCH(A19,'Data Entry'!AN:AN,0)))</f>
        <v/>
      </c>
      <c r="E19" t="str">
        <f>IF(C19="","",CONCATENATE(INDEX('Data Entry'!L:L,MATCH(1,'Data Entry'!AN:AN,0)),"  -  ",(INDEX('Data Entry'!M:M,MATCH(1,'Data Entry'!AN:AN,0)))))</f>
        <v/>
      </c>
      <c r="F19" t="str">
        <f>IF(B19="","",INDEX('Data Entry'!N:N,MATCH(A19,'Data Entry'!AN:AN,0)))</f>
        <v/>
      </c>
      <c r="G19" t="str">
        <f t="shared" si="0"/>
        <v/>
      </c>
      <c r="H19" t="str">
        <f t="shared" si="1"/>
        <v/>
      </c>
      <c r="I19" t="str">
        <f>IF(ISERROR(INDEX('Data Entry'!AJ:AJ,MATCH(A19,'Data Entry'!AN:AN,0))),"",(INDEX('Data Entry'!AJ:AJ,MATCH(A19,'Data Entry'!AN:AN,0))))</f>
        <v/>
      </c>
      <c r="J19" t="str">
        <f>IF(ISERROR(INDEX('Data Entry'!AK:AK,MATCH(A19,'Data Entry'!AN:AN,0))),"",(INDEX('Data Entry'!AK:AK,MATCH(A19,'Data Entry'!AN:AN,0))))</f>
        <v/>
      </c>
    </row>
    <row r="20" spans="1:10" ht="15.75">
      <c r="A20">
        <v>16</v>
      </c>
      <c r="B20" t="str">
        <f t="shared" si="2"/>
        <v/>
      </c>
      <c r="C20" s="62" t="str">
        <f>IF(B20="","",IF(ISERROR(INDEX('Data Entry'!C:C,MATCH(A20,'Data Entry'!AN:AN,0))),"",(INDEX('Data Entry'!C:C,MATCH(A20,'Data Entry'!AN:AN,0)))))</f>
        <v/>
      </c>
      <c r="D20" s="62" t="str">
        <f>IF(B20="","",INDEX('Data Entry'!D:D,MATCH(A20,'Data Entry'!AN:AN,0)))</f>
        <v/>
      </c>
      <c r="E20" t="str">
        <f>IF(C20="","",CONCATENATE(INDEX('Data Entry'!L:L,MATCH(1,'Data Entry'!AN:AN,0)),"  -  ",(INDEX('Data Entry'!M:M,MATCH(1,'Data Entry'!AN:AN,0)))))</f>
        <v/>
      </c>
      <c r="F20" t="str">
        <f>IF(B20="","",INDEX('Data Entry'!N:N,MATCH(A20,'Data Entry'!AN:AN,0)))</f>
        <v/>
      </c>
      <c r="G20" t="str">
        <f t="shared" si="0"/>
        <v/>
      </c>
      <c r="H20" t="str">
        <f t="shared" si="1"/>
        <v/>
      </c>
      <c r="I20" t="str">
        <f>IF(ISERROR(INDEX('Data Entry'!AJ:AJ,MATCH(A20,'Data Entry'!AN:AN,0))),"",(INDEX('Data Entry'!AJ:AJ,MATCH(A20,'Data Entry'!AN:AN,0))))</f>
        <v/>
      </c>
      <c r="J20" t="str">
        <f>IF(ISERROR(INDEX('Data Entry'!AK:AK,MATCH(A20,'Data Entry'!AN:AN,0))),"",(INDEX('Data Entry'!AK:AK,MATCH(A20,'Data Entry'!AN:AN,0))))</f>
        <v/>
      </c>
    </row>
    <row r="21" spans="1:10" ht="15.75">
      <c r="A21">
        <v>17</v>
      </c>
      <c r="B21" t="str">
        <f t="shared" si="2"/>
        <v/>
      </c>
      <c r="C21" s="62" t="str">
        <f>IF(B21="","",IF(ISERROR(INDEX('Data Entry'!C:C,MATCH(A21,'Data Entry'!AN:AN,0))),"",(INDEX('Data Entry'!C:C,MATCH(A21,'Data Entry'!AN:AN,0)))))</f>
        <v/>
      </c>
      <c r="D21" s="62" t="str">
        <f>IF(B21="","",INDEX('Data Entry'!D:D,MATCH(A21,'Data Entry'!AN:AN,0)))</f>
        <v/>
      </c>
      <c r="E21" t="str">
        <f>IF(C21="","",CONCATENATE(INDEX('Data Entry'!L:L,MATCH(1,'Data Entry'!AN:AN,0)),"  -  ",(INDEX('Data Entry'!M:M,MATCH(1,'Data Entry'!AN:AN,0)))))</f>
        <v/>
      </c>
      <c r="F21" t="str">
        <f>IF(B21="","",INDEX('Data Entry'!N:N,MATCH(A21,'Data Entry'!AN:AN,0)))</f>
        <v/>
      </c>
      <c r="G21" t="str">
        <f t="shared" si="0"/>
        <v/>
      </c>
      <c r="H21" t="str">
        <f t="shared" si="1"/>
        <v/>
      </c>
      <c r="I21" t="str">
        <f>IF(ISERROR(INDEX('Data Entry'!AJ:AJ,MATCH(A21,'Data Entry'!AN:AN,0))),"",(INDEX('Data Entry'!AJ:AJ,MATCH(A21,'Data Entry'!AN:AN,0))))</f>
        <v/>
      </c>
      <c r="J21" t="str">
        <f>IF(ISERROR(INDEX('Data Entry'!AK:AK,MATCH(A21,'Data Entry'!AN:AN,0))),"",(INDEX('Data Entry'!AK:AK,MATCH(A21,'Data Entry'!AN:AN,0))))</f>
        <v/>
      </c>
    </row>
    <row r="22" spans="1:10" ht="15.75">
      <c r="A22">
        <v>18</v>
      </c>
      <c r="B22" t="str">
        <f t="shared" si="2"/>
        <v/>
      </c>
      <c r="C22" s="62" t="str">
        <f>IF(B22="","",IF(ISERROR(INDEX('Data Entry'!C:C,MATCH(A22,'Data Entry'!AN:AN,0))),"",(INDEX('Data Entry'!C:C,MATCH(A22,'Data Entry'!AN:AN,0)))))</f>
        <v/>
      </c>
      <c r="D22" s="62" t="str">
        <f>IF(B22="","",INDEX('Data Entry'!D:D,MATCH(A22,'Data Entry'!AN:AN,0)))</f>
        <v/>
      </c>
      <c r="E22" t="str">
        <f>IF(C22="","",CONCATENATE(INDEX('Data Entry'!L:L,MATCH(1,'Data Entry'!AN:AN,0)),"  -  ",(INDEX('Data Entry'!M:M,MATCH(1,'Data Entry'!AN:AN,0)))))</f>
        <v/>
      </c>
      <c r="F22" t="str">
        <f>IF(B22="","",INDEX('Data Entry'!N:N,MATCH(A22,'Data Entry'!AN:AN,0)))</f>
        <v/>
      </c>
      <c r="G22" t="str">
        <f t="shared" si="0"/>
        <v/>
      </c>
      <c r="H22" t="str">
        <f t="shared" si="1"/>
        <v/>
      </c>
      <c r="I22" t="str">
        <f>IF(ISERROR(INDEX('Data Entry'!AJ:AJ,MATCH(A22,'Data Entry'!AN:AN,0))),"",(INDEX('Data Entry'!AJ:AJ,MATCH(A22,'Data Entry'!AN:AN,0))))</f>
        <v/>
      </c>
      <c r="J22" t="str">
        <f>IF(ISERROR(INDEX('Data Entry'!AK:AK,MATCH(A22,'Data Entry'!AN:AN,0))),"",(INDEX('Data Entry'!AK:AK,MATCH(A22,'Data Entry'!AN:AN,0))))</f>
        <v/>
      </c>
    </row>
    <row r="23" spans="1:10" ht="15.75">
      <c r="A23">
        <v>19</v>
      </c>
      <c r="B23" t="str">
        <f t="shared" si="2"/>
        <v/>
      </c>
      <c r="C23" s="62" t="str">
        <f>IF(B23="","",IF(ISERROR(INDEX('Data Entry'!C:C,MATCH(A23,'Data Entry'!AN:AN,0))),"",(INDEX('Data Entry'!C:C,MATCH(A23,'Data Entry'!AN:AN,0)))))</f>
        <v/>
      </c>
      <c r="D23" s="62" t="str">
        <f>IF(B23="","",INDEX('Data Entry'!D:D,MATCH(A23,'Data Entry'!AN:AN,0)))</f>
        <v/>
      </c>
      <c r="E23" t="str">
        <f>IF(C23="","",CONCATENATE(INDEX('Data Entry'!L:L,MATCH(1,'Data Entry'!AN:AN,0)),"  -  ",(INDEX('Data Entry'!M:M,MATCH(1,'Data Entry'!AN:AN,0)))))</f>
        <v/>
      </c>
      <c r="F23" t="str">
        <f>IF(B23="","",INDEX('Data Entry'!N:N,MATCH(A23,'Data Entry'!AN:AN,0)))</f>
        <v/>
      </c>
      <c r="G23" t="str">
        <f t="shared" si="0"/>
        <v/>
      </c>
      <c r="H23" t="str">
        <f t="shared" si="1"/>
        <v/>
      </c>
      <c r="I23" t="str">
        <f>IF(ISERROR(INDEX('Data Entry'!AJ:AJ,MATCH(A23,'Data Entry'!AN:AN,0))),"",(INDEX('Data Entry'!AJ:AJ,MATCH(A23,'Data Entry'!AN:AN,0))))</f>
        <v/>
      </c>
      <c r="J23" t="str">
        <f>IF(ISERROR(INDEX('Data Entry'!AK:AK,MATCH(A23,'Data Entry'!AN:AN,0))),"",(INDEX('Data Entry'!AK:AK,MATCH(A23,'Data Entry'!AN:AN,0))))</f>
        <v/>
      </c>
    </row>
    <row r="24" spans="1:10" ht="15.75">
      <c r="A24">
        <v>20</v>
      </c>
      <c r="B24" t="str">
        <f t="shared" si="2"/>
        <v/>
      </c>
      <c r="C24" s="62" t="str">
        <f>IF(B24="","",IF(ISERROR(INDEX('Data Entry'!C:C,MATCH(A24,'Data Entry'!AN:AN,0))),"",(INDEX('Data Entry'!C:C,MATCH(A24,'Data Entry'!AN:AN,0)))))</f>
        <v/>
      </c>
      <c r="D24" s="62" t="str">
        <f>IF(B24="","",INDEX('Data Entry'!D:D,MATCH(A24,'Data Entry'!AN:AN,0)))</f>
        <v/>
      </c>
      <c r="E24" t="str">
        <f>IF(C24="","",CONCATENATE(INDEX('Data Entry'!L:L,MATCH(1,'Data Entry'!AN:AN,0)),"  -  ",(INDEX('Data Entry'!M:M,MATCH(1,'Data Entry'!AN:AN,0)))))</f>
        <v/>
      </c>
      <c r="F24" t="str">
        <f>IF(B24="","",INDEX('Data Entry'!N:N,MATCH(A24,'Data Entry'!AN:AN,0)))</f>
        <v/>
      </c>
      <c r="G24" t="str">
        <f t="shared" si="0"/>
        <v/>
      </c>
      <c r="H24" t="str">
        <f t="shared" si="1"/>
        <v/>
      </c>
      <c r="I24" t="str">
        <f>IF(ISERROR(INDEX('Data Entry'!AJ:AJ,MATCH(A24,'Data Entry'!AN:AN,0))),"",(INDEX('Data Entry'!AJ:AJ,MATCH(A24,'Data Entry'!AN:AN,0))))</f>
        <v/>
      </c>
      <c r="J24" t="str">
        <f>IF(ISERROR(INDEX('Data Entry'!AK:AK,MATCH(A24,'Data Entry'!AN:AN,0))),"",(INDEX('Data Entry'!AK:AK,MATCH(A24,'Data Entry'!AN:AN,0))))</f>
        <v/>
      </c>
    </row>
    <row r="25" spans="1:10" ht="15.75">
      <c r="A25">
        <v>21</v>
      </c>
      <c r="B25" t="str">
        <f t="shared" si="2"/>
        <v/>
      </c>
      <c r="C25" s="62" t="str">
        <f>IF(B25="","",IF(ISERROR(INDEX('Data Entry'!C:C,MATCH(A25,'Data Entry'!AN:AN,0))),"",(INDEX('Data Entry'!C:C,MATCH(A25,'Data Entry'!AN:AN,0)))))</f>
        <v/>
      </c>
      <c r="D25" s="62" t="str">
        <f>IF(B25="","",INDEX('Data Entry'!D:D,MATCH(A25,'Data Entry'!AN:AN,0)))</f>
        <v/>
      </c>
      <c r="E25" t="str">
        <f>IF(C25="","",CONCATENATE(INDEX('Data Entry'!L:L,MATCH(1,'Data Entry'!AN:AN,0)),"  -  ",(INDEX('Data Entry'!M:M,MATCH(1,'Data Entry'!AN:AN,0)))))</f>
        <v/>
      </c>
      <c r="F25" t="str">
        <f>IF(B25="","",INDEX('Data Entry'!N:N,MATCH(A25,'Data Entry'!AN:AN,0)))</f>
        <v/>
      </c>
      <c r="G25" t="str">
        <f t="shared" si="0"/>
        <v/>
      </c>
      <c r="H25" t="str">
        <f t="shared" si="1"/>
        <v/>
      </c>
      <c r="I25" t="str">
        <f>IF(ISERROR(INDEX('Data Entry'!AJ:AJ,MATCH(A25,'Data Entry'!AN:AN,0))),"",(INDEX('Data Entry'!AJ:AJ,MATCH(A25,'Data Entry'!AN:AN,0))))</f>
        <v/>
      </c>
      <c r="J25" t="str">
        <f>IF(ISERROR(INDEX('Data Entry'!AK:AK,MATCH(A25,'Data Entry'!AN:AN,0))),"",(INDEX('Data Entry'!AK:AK,MATCH(A25,'Data Entry'!AN:AN,0))))</f>
        <v/>
      </c>
    </row>
    <row r="26" spans="1:10" ht="15.75">
      <c r="A26">
        <v>22</v>
      </c>
      <c r="B26" t="str">
        <f t="shared" si="2"/>
        <v/>
      </c>
      <c r="C26" s="62" t="str">
        <f>IF(B26="","",IF(ISERROR(INDEX('Data Entry'!C:C,MATCH(A26,'Data Entry'!AN:AN,0))),"",(INDEX('Data Entry'!C:C,MATCH(A26,'Data Entry'!AN:AN,0)))))</f>
        <v/>
      </c>
      <c r="D26" s="62" t="str">
        <f>IF(B26="","",INDEX('Data Entry'!D:D,MATCH(A26,'Data Entry'!AN:AN,0)))</f>
        <v/>
      </c>
      <c r="E26" t="str">
        <f>IF(C26="","",CONCATENATE(INDEX('Data Entry'!L:L,MATCH(1,'Data Entry'!AN:AN,0)),"  -  ",(INDEX('Data Entry'!M:M,MATCH(1,'Data Entry'!AN:AN,0)))))</f>
        <v/>
      </c>
      <c r="F26" t="str">
        <f>IF(B26="","",INDEX('Data Entry'!N:N,MATCH(A26,'Data Entry'!AN:AN,0)))</f>
        <v/>
      </c>
      <c r="G26" t="str">
        <f t="shared" si="0"/>
        <v/>
      </c>
      <c r="H26" t="str">
        <f t="shared" si="1"/>
        <v/>
      </c>
      <c r="I26" t="str">
        <f>IF(ISERROR(INDEX('Data Entry'!AJ:AJ,MATCH(A26,'Data Entry'!AN:AN,0))),"",(INDEX('Data Entry'!AJ:AJ,MATCH(A26,'Data Entry'!AN:AN,0))))</f>
        <v/>
      </c>
      <c r="J26" t="str">
        <f>IF(ISERROR(INDEX('Data Entry'!AK:AK,MATCH(A26,'Data Entry'!AN:AN,0))),"",(INDEX('Data Entry'!AK:AK,MATCH(A26,'Data Entry'!AN:AN,0))))</f>
        <v/>
      </c>
    </row>
    <row r="27" spans="1:10" ht="15.75">
      <c r="A27">
        <v>23</v>
      </c>
      <c r="B27" t="str">
        <f t="shared" si="2"/>
        <v/>
      </c>
      <c r="C27" s="62" t="str">
        <f>IF(B27="","",IF(ISERROR(INDEX('Data Entry'!C:C,MATCH(A27,'Data Entry'!AN:AN,0))),"",(INDEX('Data Entry'!C:C,MATCH(A27,'Data Entry'!AN:AN,0)))))</f>
        <v/>
      </c>
      <c r="D27" s="62" t="str">
        <f>IF(B27="","",INDEX('Data Entry'!D:D,MATCH(A27,'Data Entry'!AN:AN,0)))</f>
        <v/>
      </c>
      <c r="E27" t="str">
        <f>IF(C27="","",CONCATENATE(INDEX('Data Entry'!L:L,MATCH(1,'Data Entry'!AN:AN,0)),"  -  ",(INDEX('Data Entry'!M:M,MATCH(1,'Data Entry'!AN:AN,0)))))</f>
        <v/>
      </c>
      <c r="F27" t="str">
        <f>IF(B27="","",INDEX('Data Entry'!N:N,MATCH(A27,'Data Entry'!AN:AN,0)))</f>
        <v/>
      </c>
      <c r="G27" t="str">
        <f t="shared" si="0"/>
        <v/>
      </c>
      <c r="H27" t="str">
        <f t="shared" si="1"/>
        <v/>
      </c>
      <c r="I27" t="str">
        <f>IF(ISERROR(INDEX('Data Entry'!AJ:AJ,MATCH(A27,'Data Entry'!AN:AN,0))),"",(INDEX('Data Entry'!AJ:AJ,MATCH(A27,'Data Entry'!AN:AN,0))))</f>
        <v/>
      </c>
      <c r="J27" t="str">
        <f>IF(ISERROR(INDEX('Data Entry'!AK:AK,MATCH(A27,'Data Entry'!AN:AN,0))),"",(INDEX('Data Entry'!AK:AK,MATCH(A27,'Data Entry'!AN:AN,0))))</f>
        <v/>
      </c>
    </row>
    <row r="28" spans="1:10" ht="15.75">
      <c r="A28">
        <v>24</v>
      </c>
      <c r="B28" t="str">
        <f t="shared" si="2"/>
        <v/>
      </c>
      <c r="C28" s="62" t="str">
        <f>IF(B28="","",IF(ISERROR(INDEX('Data Entry'!C:C,MATCH(A28,'Data Entry'!AN:AN,0))),"",(INDEX('Data Entry'!C:C,MATCH(A28,'Data Entry'!AN:AN,0)))))</f>
        <v/>
      </c>
      <c r="D28" s="62" t="str">
        <f>IF(B28="","",INDEX('Data Entry'!D:D,MATCH(A28,'Data Entry'!AN:AN,0)))</f>
        <v/>
      </c>
      <c r="E28" t="str">
        <f>IF(C28="","",CONCATENATE(INDEX('Data Entry'!L:L,MATCH(1,'Data Entry'!AN:AN,0)),"  -  ",(INDEX('Data Entry'!M:M,MATCH(1,'Data Entry'!AN:AN,0)))))</f>
        <v/>
      </c>
      <c r="F28" t="str">
        <f>IF(B28="","",INDEX('Data Entry'!N:N,MATCH(A28,'Data Entry'!AN:AN,0)))</f>
        <v/>
      </c>
      <c r="G28" t="str">
        <f t="shared" si="0"/>
        <v/>
      </c>
      <c r="H28" t="str">
        <f t="shared" si="1"/>
        <v/>
      </c>
      <c r="I28" t="str">
        <f>IF(ISERROR(INDEX('Data Entry'!AJ:AJ,MATCH(A28,'Data Entry'!AN:AN,0))),"",(INDEX('Data Entry'!AJ:AJ,MATCH(A28,'Data Entry'!AN:AN,0))))</f>
        <v/>
      </c>
      <c r="J28" t="str">
        <f>IF(ISERROR(INDEX('Data Entry'!AK:AK,MATCH(A28,'Data Entry'!AN:AN,0))),"",(INDEX('Data Entry'!AK:AK,MATCH(A28,'Data Entry'!AN:AN,0))))</f>
        <v/>
      </c>
    </row>
    <row r="29" spans="1:10" ht="15.75">
      <c r="A29">
        <v>25</v>
      </c>
      <c r="B29" t="str">
        <f t="shared" si="2"/>
        <v/>
      </c>
      <c r="C29" s="62" t="str">
        <f>IF(B29="","",IF(ISERROR(INDEX('Data Entry'!C:C,MATCH(A29,'Data Entry'!AN:AN,0))),"",(INDEX('Data Entry'!C:C,MATCH(A29,'Data Entry'!AN:AN,0)))))</f>
        <v/>
      </c>
      <c r="D29" s="62" t="str">
        <f>IF(B29="","",INDEX('Data Entry'!D:D,MATCH(A29,'Data Entry'!AN:AN,0)))</f>
        <v/>
      </c>
      <c r="E29" t="str">
        <f>IF(C29="","",CONCATENATE(INDEX('Data Entry'!L:L,MATCH(1,'Data Entry'!AN:AN,0)),"  -  ",(INDEX('Data Entry'!M:M,MATCH(1,'Data Entry'!AN:AN,0)))))</f>
        <v/>
      </c>
      <c r="F29" t="str">
        <f>IF(B29="","",INDEX('Data Entry'!N:N,MATCH(A29,'Data Entry'!AN:AN,0)))</f>
        <v/>
      </c>
      <c r="G29" t="str">
        <f t="shared" si="0"/>
        <v/>
      </c>
      <c r="H29" t="str">
        <f t="shared" si="1"/>
        <v/>
      </c>
      <c r="I29" t="str">
        <f>IF(ISERROR(INDEX('Data Entry'!AJ:AJ,MATCH(A29,'Data Entry'!AN:AN,0))),"",(INDEX('Data Entry'!AJ:AJ,MATCH(A29,'Data Entry'!AN:AN,0))))</f>
        <v/>
      </c>
      <c r="J29" t="str">
        <f>IF(ISERROR(INDEX('Data Entry'!AK:AK,MATCH(A29,'Data Entry'!AN:AN,0))),"",(INDEX('Data Entry'!AK:AK,MATCH(A29,'Data Entry'!AN:AN,0))))</f>
        <v/>
      </c>
    </row>
    <row r="30" spans="1:10" ht="15.75">
      <c r="A30">
        <v>26</v>
      </c>
      <c r="B30" t="str">
        <f t="shared" si="2"/>
        <v/>
      </c>
      <c r="C30" s="62" t="str">
        <f>IF(B30="","",IF(ISERROR(INDEX('Data Entry'!C:C,MATCH(A30,'Data Entry'!AN:AN,0))),"",(INDEX('Data Entry'!C:C,MATCH(A30,'Data Entry'!AN:AN,0)))))</f>
        <v/>
      </c>
      <c r="D30" s="62" t="str">
        <f>IF(B30="","",INDEX('Data Entry'!D:D,MATCH(A30,'Data Entry'!AN:AN,0)))</f>
        <v/>
      </c>
      <c r="E30" t="str">
        <f>IF(C30="","",CONCATENATE(INDEX('Data Entry'!L:L,MATCH(1,'Data Entry'!AN:AN,0)),"  -  ",(INDEX('Data Entry'!M:M,MATCH(1,'Data Entry'!AN:AN,0)))))</f>
        <v/>
      </c>
      <c r="F30" t="str">
        <f>IF(B30="","",INDEX('Data Entry'!N:N,MATCH(A30,'Data Entry'!AN:AN,0)))</f>
        <v/>
      </c>
      <c r="G30" t="str">
        <f t="shared" si="0"/>
        <v/>
      </c>
      <c r="H30" t="str">
        <f t="shared" si="1"/>
        <v/>
      </c>
      <c r="I30" t="str">
        <f>IF(ISERROR(INDEX('Data Entry'!AJ:AJ,MATCH(A30,'Data Entry'!AN:AN,0))),"",(INDEX('Data Entry'!AJ:AJ,MATCH(A30,'Data Entry'!AN:AN,0))))</f>
        <v/>
      </c>
      <c r="J30" t="str">
        <f>IF(ISERROR(INDEX('Data Entry'!AK:AK,MATCH(A30,'Data Entry'!AN:AN,0))),"",(INDEX('Data Entry'!AK:AK,MATCH(A30,'Data Entry'!AN:AN,0))))</f>
        <v/>
      </c>
    </row>
    <row r="31" spans="1:10" ht="15.75">
      <c r="A31">
        <v>27</v>
      </c>
      <c r="B31" t="str">
        <f t="shared" si="2"/>
        <v/>
      </c>
      <c r="C31" s="62" t="str">
        <f>IF(B31="","",IF(ISERROR(INDEX('Data Entry'!C:C,MATCH(A31,'Data Entry'!AN:AN,0))),"",(INDEX('Data Entry'!C:C,MATCH(A31,'Data Entry'!AN:AN,0)))))</f>
        <v/>
      </c>
      <c r="D31" s="62" t="str">
        <f>IF(B31="","",INDEX('Data Entry'!D:D,MATCH(A31,'Data Entry'!AN:AN,0)))</f>
        <v/>
      </c>
      <c r="E31" t="str">
        <f>IF(C31="","",CONCATENATE(INDEX('Data Entry'!L:L,MATCH(1,'Data Entry'!AN:AN,0)),"  -  ",(INDEX('Data Entry'!M:M,MATCH(1,'Data Entry'!AN:AN,0)))))</f>
        <v/>
      </c>
      <c r="F31" t="str">
        <f>IF(B31="","",INDEX('Data Entry'!N:N,MATCH(A31,'Data Entry'!AN:AN,0)))</f>
        <v/>
      </c>
      <c r="G31" t="str">
        <f t="shared" si="0"/>
        <v/>
      </c>
      <c r="H31" t="str">
        <f t="shared" si="1"/>
        <v/>
      </c>
      <c r="I31" t="str">
        <f>IF(ISERROR(INDEX('Data Entry'!AJ:AJ,MATCH(A31,'Data Entry'!AN:AN,0))),"",(INDEX('Data Entry'!AJ:AJ,MATCH(A31,'Data Entry'!AN:AN,0))))</f>
        <v/>
      </c>
      <c r="J31" t="str">
        <f>IF(ISERROR(INDEX('Data Entry'!AK:AK,MATCH(A31,'Data Entry'!AN:AN,0))),"",(INDEX('Data Entry'!AK:AK,MATCH(A31,'Data Entry'!AN:AN,0))))</f>
        <v/>
      </c>
    </row>
    <row r="32" spans="1:10" ht="15.75">
      <c r="A32">
        <v>28</v>
      </c>
      <c r="B32" t="str">
        <f t="shared" si="2"/>
        <v/>
      </c>
      <c r="C32" s="62" t="str">
        <f>IF(B32="","",IF(ISERROR(INDEX('Data Entry'!C:C,MATCH(A32,'Data Entry'!AN:AN,0))),"",(INDEX('Data Entry'!C:C,MATCH(A32,'Data Entry'!AN:AN,0)))))</f>
        <v/>
      </c>
      <c r="D32" s="62" t="str">
        <f>IF(B32="","",INDEX('Data Entry'!D:D,MATCH(A32,'Data Entry'!AN:AN,0)))</f>
        <v/>
      </c>
      <c r="E32" t="str">
        <f>IF(C32="","",CONCATENATE(INDEX('Data Entry'!L:L,MATCH(1,'Data Entry'!AN:AN,0)),"  -  ",(INDEX('Data Entry'!M:M,MATCH(1,'Data Entry'!AN:AN,0)))))</f>
        <v/>
      </c>
      <c r="F32" t="str">
        <f>IF(B32="","",INDEX('Data Entry'!N:N,MATCH(A32,'Data Entry'!AN:AN,0)))</f>
        <v/>
      </c>
      <c r="G32" t="str">
        <f t="shared" si="0"/>
        <v/>
      </c>
      <c r="H32" t="str">
        <f t="shared" si="1"/>
        <v/>
      </c>
      <c r="I32" t="str">
        <f>IF(ISERROR(INDEX('Data Entry'!AJ:AJ,MATCH(A32,'Data Entry'!AN:AN,0))),"",(INDEX('Data Entry'!AJ:AJ,MATCH(A32,'Data Entry'!AN:AN,0))))</f>
        <v/>
      </c>
      <c r="J32" t="str">
        <f>IF(ISERROR(INDEX('Data Entry'!AK:AK,MATCH(A32,'Data Entry'!AN:AN,0))),"",(INDEX('Data Entry'!AK:AK,MATCH(A32,'Data Entry'!AN:AN,0))))</f>
        <v/>
      </c>
    </row>
    <row r="33" spans="1:10" ht="15.75">
      <c r="A33">
        <v>29</v>
      </c>
      <c r="B33" t="str">
        <f t="shared" si="2"/>
        <v/>
      </c>
      <c r="C33" s="62" t="str">
        <f>IF(B33="","",IF(ISERROR(INDEX('Data Entry'!C:C,MATCH(A33,'Data Entry'!AN:AN,0))),"",(INDEX('Data Entry'!C:C,MATCH(A33,'Data Entry'!AN:AN,0)))))</f>
        <v/>
      </c>
      <c r="D33" s="62" t="str">
        <f>IF(B33="","",INDEX('Data Entry'!D:D,MATCH(A33,'Data Entry'!AN:AN,0)))</f>
        <v/>
      </c>
      <c r="E33" t="str">
        <f>IF(C33="","",CONCATENATE(INDEX('Data Entry'!L:L,MATCH(1,'Data Entry'!AN:AN,0)),"  -  ",(INDEX('Data Entry'!M:M,MATCH(1,'Data Entry'!AN:AN,0)))))</f>
        <v/>
      </c>
      <c r="F33" t="str">
        <f>IF(B33="","",INDEX('Data Entry'!N:N,MATCH(A33,'Data Entry'!AN:AN,0)))</f>
        <v/>
      </c>
      <c r="G33" t="str">
        <f t="shared" si="0"/>
        <v/>
      </c>
      <c r="H33" t="str">
        <f t="shared" si="1"/>
        <v/>
      </c>
      <c r="I33" t="str">
        <f>IF(ISERROR(INDEX('Data Entry'!AJ:AJ,MATCH(A33,'Data Entry'!AN:AN,0))),"",(INDEX('Data Entry'!AJ:AJ,MATCH(A33,'Data Entry'!AN:AN,0))))</f>
        <v/>
      </c>
      <c r="J33" t="str">
        <f>IF(ISERROR(INDEX('Data Entry'!AK:AK,MATCH(A33,'Data Entry'!AN:AN,0))),"",(INDEX('Data Entry'!AK:AK,MATCH(A33,'Data Entry'!AN:AN,0))))</f>
        <v/>
      </c>
    </row>
    <row r="34" spans="1:10" ht="15.75">
      <c r="A34">
        <v>30</v>
      </c>
      <c r="B34" t="str">
        <f t="shared" si="2"/>
        <v/>
      </c>
      <c r="C34" s="62" t="str">
        <f>IF(B34="","",IF(ISERROR(INDEX('Data Entry'!C:C,MATCH(A34,'Data Entry'!AN:AN,0))),"",(INDEX('Data Entry'!C:C,MATCH(A34,'Data Entry'!AN:AN,0)))))</f>
        <v/>
      </c>
      <c r="D34" s="62" t="str">
        <f>IF(B34="","",INDEX('Data Entry'!D:D,MATCH(A34,'Data Entry'!AN:AN,0)))</f>
        <v/>
      </c>
      <c r="E34" t="str">
        <f>IF(C34="","",CONCATENATE(INDEX('Data Entry'!L:L,MATCH(1,'Data Entry'!AN:AN,0)),"  -  ",(INDEX('Data Entry'!M:M,MATCH(1,'Data Entry'!AN:AN,0)))))</f>
        <v/>
      </c>
      <c r="F34" t="str">
        <f>IF(B34="","",INDEX('Data Entry'!N:N,MATCH(A34,'Data Entry'!AN:AN,0)))</f>
        <v/>
      </c>
      <c r="G34" t="str">
        <f t="shared" si="0"/>
        <v/>
      </c>
      <c r="H34" t="str">
        <f t="shared" si="1"/>
        <v/>
      </c>
      <c r="I34" t="str">
        <f>IF(ISERROR(INDEX('Data Entry'!AJ:AJ,MATCH(A34,'Data Entry'!AN:AN,0))),"",(INDEX('Data Entry'!AJ:AJ,MATCH(A34,'Data Entry'!AN:AN,0))))</f>
        <v/>
      </c>
      <c r="J34" t="str">
        <f>IF(ISERROR(INDEX('Data Entry'!AK:AK,MATCH(A34,'Data Entry'!AN:AN,0))),"",(INDEX('Data Entry'!AK:AK,MATCH(A34,'Data Entry'!AN:AN,0))))</f>
        <v/>
      </c>
    </row>
    <row r="35" spans="1:10" ht="15.75">
      <c r="A35">
        <v>31</v>
      </c>
      <c r="B35" t="str">
        <f t="shared" si="2"/>
        <v/>
      </c>
      <c r="C35" s="62" t="str">
        <f>IF(B35="","",IF(ISERROR(INDEX('Data Entry'!C:C,MATCH(A35,'Data Entry'!AN:AN,0))),"",(INDEX('Data Entry'!C:C,MATCH(A35,'Data Entry'!AN:AN,0)))))</f>
        <v/>
      </c>
      <c r="D35" s="62" t="str">
        <f>IF(B35="","",INDEX('Data Entry'!D:D,MATCH(A35,'Data Entry'!AN:AN,0)))</f>
        <v/>
      </c>
      <c r="E35" t="str">
        <f>IF(C35="","",CONCATENATE(INDEX('Data Entry'!L:L,MATCH(1,'Data Entry'!AN:AN,0)),"  -  ",(INDEX('Data Entry'!M:M,MATCH(1,'Data Entry'!AN:AN,0)))))</f>
        <v/>
      </c>
      <c r="F35" t="str">
        <f>IF(B35="","",INDEX('Data Entry'!N:N,MATCH(A35,'Data Entry'!AN:AN,0)))</f>
        <v/>
      </c>
      <c r="G35" t="str">
        <f t="shared" si="0"/>
        <v/>
      </c>
      <c r="H35" t="str">
        <f t="shared" si="1"/>
        <v/>
      </c>
      <c r="I35" t="str">
        <f>IF(ISERROR(INDEX('Data Entry'!AJ:AJ,MATCH(A35,'Data Entry'!AN:AN,0))),"",(INDEX('Data Entry'!AJ:AJ,MATCH(A35,'Data Entry'!AN:AN,0))))</f>
        <v/>
      </c>
      <c r="J35" t="str">
        <f>IF(ISERROR(INDEX('Data Entry'!AK:AK,MATCH(A35,'Data Entry'!AN:AN,0))),"",(INDEX('Data Entry'!AK:AK,MATCH(A35,'Data Entry'!AN:AN,0))))</f>
        <v/>
      </c>
    </row>
    <row r="36" spans="1:10" ht="15.75">
      <c r="A36">
        <v>32</v>
      </c>
      <c r="B36" t="str">
        <f t="shared" si="2"/>
        <v/>
      </c>
      <c r="C36" s="62" t="str">
        <f>IF(B36="","",IF(ISERROR(INDEX('Data Entry'!C:C,MATCH(A36,'Data Entry'!AN:AN,0))),"",(INDEX('Data Entry'!C:C,MATCH(A36,'Data Entry'!AN:AN,0)))))</f>
        <v/>
      </c>
      <c r="D36" s="62" t="str">
        <f>IF(B36="","",INDEX('Data Entry'!D:D,MATCH(A36,'Data Entry'!AN:AN,0)))</f>
        <v/>
      </c>
      <c r="E36" t="str">
        <f>IF(C36="","",CONCATENATE(INDEX('Data Entry'!L:L,MATCH(1,'Data Entry'!AN:AN,0)),"  -  ",(INDEX('Data Entry'!M:M,MATCH(1,'Data Entry'!AN:AN,0)))))</f>
        <v/>
      </c>
      <c r="F36" t="str">
        <f>IF(B36="","",INDEX('Data Entry'!N:N,MATCH(A36,'Data Entry'!AN:AN,0)))</f>
        <v/>
      </c>
      <c r="G36" t="str">
        <f t="shared" si="0"/>
        <v/>
      </c>
      <c r="H36" t="str">
        <f t="shared" si="1"/>
        <v/>
      </c>
      <c r="I36" t="str">
        <f>IF(ISERROR(INDEX('Data Entry'!AJ:AJ,MATCH(A36,'Data Entry'!AN:AN,0))),"",(INDEX('Data Entry'!AJ:AJ,MATCH(A36,'Data Entry'!AN:AN,0))))</f>
        <v/>
      </c>
      <c r="J36" t="str">
        <f>IF(ISERROR(INDEX('Data Entry'!AK:AK,MATCH(A36,'Data Entry'!AN:AN,0))),"",(INDEX('Data Entry'!AK:AK,MATCH(A36,'Data Entry'!AN:AN,0))))</f>
        <v/>
      </c>
    </row>
    <row r="37" spans="1:10" ht="15.75">
      <c r="A37">
        <v>33</v>
      </c>
      <c r="B37" t="str">
        <f>IF(I37="","",1)</f>
        <v/>
      </c>
      <c r="C37" s="62" t="str">
        <f>IF(B37="","",IF(ISERROR(INDEX('Data Entry'!C:C,MATCH(A37,'Data Entry'!AN:AN,0))),"",(INDEX('Data Entry'!C:C,MATCH(A37,'Data Entry'!AN:AN,0)))))</f>
        <v/>
      </c>
      <c r="D37" s="62" t="str">
        <f>IF(B37="","",INDEX('Data Entry'!D:D,MATCH(A37,'Data Entry'!AN:AN,0)))</f>
        <v/>
      </c>
      <c r="E37" t="str">
        <f>IF(C37="","",CONCATENATE(INDEX('Data Entry'!L:L,MATCH(1,'Data Entry'!AN:AN,0)),"  -  ",(INDEX('Data Entry'!M:M,MATCH(1,'Data Entry'!AN:AN,0)))))</f>
        <v/>
      </c>
      <c r="F37" t="str">
        <f>IF(B37="","",INDEX('Data Entry'!N:N,MATCH(A37,'Data Entry'!AN:AN,0)))</f>
        <v/>
      </c>
      <c r="G37" t="str">
        <f t="shared" si="0"/>
        <v/>
      </c>
      <c r="H37" t="str">
        <f t="shared" si="1"/>
        <v/>
      </c>
      <c r="I37" t="str">
        <f>IF(ISERROR(INDEX('Data Entry'!AJ:AJ,MATCH(A37,'Data Entry'!AN:AN,0))),"",(INDEX('Data Entry'!AJ:AJ,MATCH(A37,'Data Entry'!AN:AN,0))))</f>
        <v/>
      </c>
      <c r="J37" t="str">
        <f>IF(ISERROR(INDEX('Data Entry'!AK:AK,MATCH(A37,'Data Entry'!AN:AN,0))),"",(INDEX('Data Entry'!AK:AK,MATCH(A37,'Data Entry'!AN:AN,0))))</f>
        <v/>
      </c>
    </row>
    <row r="38" spans="1:10" ht="15.75">
      <c r="A38">
        <v>34</v>
      </c>
      <c r="B38" t="str">
        <f t="shared" si="2"/>
        <v/>
      </c>
      <c r="C38" s="62" t="str">
        <f>IF(B38="","",IF(ISERROR(INDEX('Data Entry'!C:C,MATCH(A38,'Data Entry'!AN:AN,0))),"",(INDEX('Data Entry'!C:C,MATCH(A38,'Data Entry'!AN:AN,0)))))</f>
        <v/>
      </c>
      <c r="D38" s="62" t="str">
        <f>IF(B38="","",INDEX('Data Entry'!D:D,MATCH(A38,'Data Entry'!AN:AN,0)))</f>
        <v/>
      </c>
      <c r="E38" t="str">
        <f>IF(C38="","",CONCATENATE(INDEX('Data Entry'!L:L,MATCH(1,'Data Entry'!AN:AN,0)),"  -  ",(INDEX('Data Entry'!M:M,MATCH(1,'Data Entry'!AN:AN,0)))))</f>
        <v/>
      </c>
      <c r="F38" t="str">
        <f>IF(B38="","",INDEX('Data Entry'!N:N,MATCH(A38,'Data Entry'!AN:AN,0)))</f>
        <v/>
      </c>
      <c r="G38" t="str">
        <f t="shared" si="0"/>
        <v/>
      </c>
      <c r="H38" t="str">
        <f t="shared" si="1"/>
        <v/>
      </c>
      <c r="I38" t="str">
        <f>IF(ISERROR(INDEX('Data Entry'!AJ:AJ,MATCH(A38,'Data Entry'!AN:AN,0))),"",(INDEX('Data Entry'!AJ:AJ,MATCH(A38,'Data Entry'!AN:AN,0))))</f>
        <v/>
      </c>
      <c r="J38" t="str">
        <f>IF(ISERROR(INDEX('Data Entry'!AK:AK,MATCH(A38,'Data Entry'!AN:AN,0))),"",(INDEX('Data Entry'!AK:AK,MATCH(A38,'Data Entry'!AN:AN,0))))</f>
        <v/>
      </c>
    </row>
    <row r="39" spans="1:10" ht="15.75">
      <c r="A39">
        <v>35</v>
      </c>
      <c r="B39" t="str">
        <f t="shared" si="2"/>
        <v/>
      </c>
      <c r="C39" s="62" t="str">
        <f>IF(B39="","",IF(ISERROR(INDEX('Data Entry'!C:C,MATCH(A39,'Data Entry'!AN:AN,0))),"",(INDEX('Data Entry'!C:C,MATCH(A39,'Data Entry'!AN:AN,0)))))</f>
        <v/>
      </c>
      <c r="D39" s="62" t="str">
        <f>IF(B39="","",INDEX('Data Entry'!D:D,MATCH(A39,'Data Entry'!AN:AN,0)))</f>
        <v/>
      </c>
      <c r="E39" t="str">
        <f>IF(C39="","",CONCATENATE(INDEX('Data Entry'!L:L,MATCH(1,'Data Entry'!AN:AN,0)),"  -  ",(INDEX('Data Entry'!M:M,MATCH(1,'Data Entry'!AN:AN,0)))))</f>
        <v/>
      </c>
      <c r="F39" t="str">
        <f>IF(B39="","",INDEX('Data Entry'!N:N,MATCH(A39,'Data Entry'!AN:AN,0)))</f>
        <v/>
      </c>
      <c r="G39" t="str">
        <f t="shared" si="0"/>
        <v/>
      </c>
      <c r="H39" t="str">
        <f t="shared" si="1"/>
        <v/>
      </c>
      <c r="I39" t="str">
        <f>IF(ISERROR(INDEX('Data Entry'!AJ:AJ,MATCH(A39,'Data Entry'!AN:AN,0))),"",(INDEX('Data Entry'!AJ:AJ,MATCH(A39,'Data Entry'!AN:AN,0))))</f>
        <v/>
      </c>
      <c r="J39" t="str">
        <f>IF(ISERROR(INDEX('Data Entry'!AK:AK,MATCH(A39,'Data Entry'!AN:AN,0))),"",(INDEX('Data Entry'!AK:AK,MATCH(A39,'Data Entry'!AN:AN,0))))</f>
        <v/>
      </c>
    </row>
    <row r="40" spans="1:10" ht="15.75">
      <c r="A40">
        <v>36</v>
      </c>
      <c r="B40" t="str">
        <f t="shared" si="2"/>
        <v/>
      </c>
      <c r="C40" s="62" t="str">
        <f>IF(B40="","",IF(ISERROR(INDEX('Data Entry'!C:C,MATCH(A40,'Data Entry'!AN:AN,0))),"",(INDEX('Data Entry'!C:C,MATCH(A40,'Data Entry'!AN:AN,0)))))</f>
        <v/>
      </c>
      <c r="D40" s="62" t="str">
        <f>IF(B40="","",INDEX('Data Entry'!D:D,MATCH(A40,'Data Entry'!AN:AN,0)))</f>
        <v/>
      </c>
      <c r="E40" t="str">
        <f>IF(C40="","",CONCATENATE(INDEX('Data Entry'!L:L,MATCH(1,'Data Entry'!AN:AN,0)),"  -  ",(INDEX('Data Entry'!M:M,MATCH(1,'Data Entry'!AN:AN,0)))))</f>
        <v/>
      </c>
      <c r="F40" t="str">
        <f>IF(B40="","",INDEX('Data Entry'!N:N,MATCH(A40,'Data Entry'!AN:AN,0)))</f>
        <v/>
      </c>
      <c r="G40" t="str">
        <f t="shared" si="0"/>
        <v/>
      </c>
      <c r="H40" t="str">
        <f t="shared" si="1"/>
        <v/>
      </c>
      <c r="I40" t="str">
        <f>IF(ISERROR(INDEX('Data Entry'!AJ:AJ,MATCH(A40,'Data Entry'!AN:AN,0))),"",(INDEX('Data Entry'!AJ:AJ,MATCH(A40,'Data Entry'!AN:AN,0))))</f>
        <v/>
      </c>
      <c r="J40" t="str">
        <f>IF(ISERROR(INDEX('Data Entry'!AK:AK,MATCH(A40,'Data Entry'!AN:AN,0))),"",(INDEX('Data Entry'!AK:AK,MATCH(A40,'Data Entry'!AN:AN,0))))</f>
        <v/>
      </c>
    </row>
    <row r="41" spans="1:10" ht="15.75">
      <c r="A41">
        <v>37</v>
      </c>
      <c r="B41" t="str">
        <f t="shared" si="2"/>
        <v/>
      </c>
      <c r="C41" s="62" t="str">
        <f>IF(B41="","",IF(ISERROR(INDEX('Data Entry'!C:C,MATCH(A41,'Data Entry'!AN:AN,0))),"",(INDEX('Data Entry'!C:C,MATCH(A41,'Data Entry'!AN:AN,0)))))</f>
        <v/>
      </c>
      <c r="D41" s="62" t="str">
        <f>IF(B41="","",INDEX('Data Entry'!D:D,MATCH(A41,'Data Entry'!AN:AN,0)))</f>
        <v/>
      </c>
      <c r="E41" t="str">
        <f>IF(C41="","",CONCATENATE(INDEX('Data Entry'!L:L,MATCH(1,'Data Entry'!AN:AN,0)),"  -  ",(INDEX('Data Entry'!M:M,MATCH(1,'Data Entry'!AN:AN,0)))))</f>
        <v/>
      </c>
      <c r="F41" t="str">
        <f>IF(B41="","",INDEX('Data Entry'!N:N,MATCH(A41,'Data Entry'!AN:AN,0)))</f>
        <v/>
      </c>
      <c r="G41" t="str">
        <f t="shared" si="0"/>
        <v/>
      </c>
      <c r="H41" t="str">
        <f t="shared" si="1"/>
        <v/>
      </c>
      <c r="I41" t="str">
        <f>IF(ISERROR(INDEX('Data Entry'!AJ:AJ,MATCH(A41,'Data Entry'!AN:AN,0))),"",(INDEX('Data Entry'!AJ:AJ,MATCH(A41,'Data Entry'!AN:AN,0))))</f>
        <v/>
      </c>
      <c r="J41" t="str">
        <f>IF(ISERROR(INDEX('Data Entry'!AK:AK,MATCH(A41,'Data Entry'!AN:AN,0))),"",(INDEX('Data Entry'!AK:AK,MATCH(A41,'Data Entry'!AN:AN,0))))</f>
        <v/>
      </c>
    </row>
    <row r="42" spans="1:10" ht="15.75">
      <c r="A42">
        <v>38</v>
      </c>
      <c r="B42" t="str">
        <f t="shared" si="2"/>
        <v/>
      </c>
      <c r="C42" s="62" t="str">
        <f>IF(B42="","",IF(ISERROR(INDEX('Data Entry'!C:C,MATCH(A42,'Data Entry'!AN:AN,0))),"",(INDEX('Data Entry'!C:C,MATCH(A42,'Data Entry'!AN:AN,0)))))</f>
        <v/>
      </c>
      <c r="D42" s="62" t="str">
        <f>IF(B42="","",INDEX('Data Entry'!D:D,MATCH(A42,'Data Entry'!AN:AN,0)))</f>
        <v/>
      </c>
      <c r="E42" t="str">
        <f>IF(C42="","",CONCATENATE(INDEX('Data Entry'!L:L,MATCH(1,'Data Entry'!AN:AN,0)),"  -  ",(INDEX('Data Entry'!M:M,MATCH(1,'Data Entry'!AN:AN,0)))))</f>
        <v/>
      </c>
      <c r="F42" t="str">
        <f>IF(B42="","",INDEX('Data Entry'!N:N,MATCH(A42,'Data Entry'!AN:AN,0)))</f>
        <v/>
      </c>
      <c r="G42" t="str">
        <f t="shared" si="0"/>
        <v/>
      </c>
      <c r="H42" t="str">
        <f t="shared" si="1"/>
        <v/>
      </c>
      <c r="I42" t="str">
        <f>IF(ISERROR(INDEX('Data Entry'!AJ:AJ,MATCH(A42,'Data Entry'!AN:AN,0))),"",(INDEX('Data Entry'!AJ:AJ,MATCH(A42,'Data Entry'!AN:AN,0))))</f>
        <v/>
      </c>
      <c r="J42" t="str">
        <f>IF(ISERROR(INDEX('Data Entry'!AK:AK,MATCH(A42,'Data Entry'!AN:AN,0))),"",(INDEX('Data Entry'!AK:AK,MATCH(A42,'Data Entry'!AN:AN,0))))</f>
        <v/>
      </c>
    </row>
    <row r="43" spans="1:10" ht="15.75">
      <c r="A43">
        <v>39</v>
      </c>
      <c r="B43" t="str">
        <f t="shared" si="2"/>
        <v/>
      </c>
      <c r="C43" s="62" t="str">
        <f>IF(B43="","",IF(ISERROR(INDEX('Data Entry'!C:C,MATCH(A43,'Data Entry'!AN:AN,0))),"",(INDEX('Data Entry'!C:C,MATCH(A43,'Data Entry'!AN:AN,0)))))</f>
        <v/>
      </c>
      <c r="D43" s="62" t="str">
        <f>IF(B43="","",INDEX('Data Entry'!D:D,MATCH(A43,'Data Entry'!AN:AN,0)))</f>
        <v/>
      </c>
      <c r="E43" t="str">
        <f>IF(C43="","",CONCATENATE(INDEX('Data Entry'!L:L,MATCH(1,'Data Entry'!AN:AN,0)),"  -  ",(INDEX('Data Entry'!M:M,MATCH(1,'Data Entry'!AN:AN,0)))))</f>
        <v/>
      </c>
      <c r="F43" t="str">
        <f>IF(B43="","",INDEX('Data Entry'!N:N,MATCH(A43,'Data Entry'!AN:AN,0)))</f>
        <v/>
      </c>
      <c r="G43" t="str">
        <f t="shared" si="0"/>
        <v/>
      </c>
      <c r="H43" t="str">
        <f t="shared" si="1"/>
        <v/>
      </c>
      <c r="I43" t="str">
        <f>IF(ISERROR(INDEX('Data Entry'!AJ:AJ,MATCH(A43,'Data Entry'!AN:AN,0))),"",(INDEX('Data Entry'!AJ:AJ,MATCH(A43,'Data Entry'!AN:AN,0))))</f>
        <v/>
      </c>
      <c r="J43" t="str">
        <f>IF(ISERROR(INDEX('Data Entry'!AK:AK,MATCH(A43,'Data Entry'!AN:AN,0))),"",(INDEX('Data Entry'!AK:AK,MATCH(A43,'Data Entry'!AN:AN,0))))</f>
        <v/>
      </c>
    </row>
    <row r="44" spans="1:10" ht="15.75">
      <c r="A44">
        <v>40</v>
      </c>
      <c r="B44" t="str">
        <f t="shared" si="2"/>
        <v/>
      </c>
      <c r="C44" s="62" t="str">
        <f>IF(B44="","",IF(ISERROR(INDEX('Data Entry'!C:C,MATCH(A44,'Data Entry'!AN:AN,0))),"",(INDEX('Data Entry'!C:C,MATCH(A44,'Data Entry'!AN:AN,0)))))</f>
        <v/>
      </c>
      <c r="D44" s="62" t="str">
        <f>IF(B44="","",INDEX('Data Entry'!D:D,MATCH(A44,'Data Entry'!AN:AN,0)))</f>
        <v/>
      </c>
      <c r="E44" t="str">
        <f>IF(C44="","",CONCATENATE(INDEX('Data Entry'!L:L,MATCH(1,'Data Entry'!AN:AN,0)),"  -  ",(INDEX('Data Entry'!M:M,MATCH(1,'Data Entry'!AN:AN,0)))))</f>
        <v/>
      </c>
      <c r="F44" t="str">
        <f>IF(B44="","",INDEX('Data Entry'!N:N,MATCH(A44,'Data Entry'!AN:AN,0)))</f>
        <v/>
      </c>
      <c r="G44" t="str">
        <f t="shared" si="0"/>
        <v/>
      </c>
      <c r="H44" t="str">
        <f t="shared" si="1"/>
        <v/>
      </c>
      <c r="I44" t="str">
        <f>IF(ISERROR(INDEX('Data Entry'!AJ:AJ,MATCH(A44,'Data Entry'!AN:AN,0))),"",(INDEX('Data Entry'!AJ:AJ,MATCH(A44,'Data Entry'!AN:AN,0))))</f>
        <v/>
      </c>
      <c r="J44" t="str">
        <f>IF(ISERROR(INDEX('Data Entry'!AK:AK,MATCH(A44,'Data Entry'!AN:AN,0))),"",(INDEX('Data Entry'!AK:AK,MATCH(A44,'Data Entry'!AN:AN,0))))</f>
        <v/>
      </c>
    </row>
    <row r="45" spans="1:10" ht="15.75">
      <c r="A45">
        <v>41</v>
      </c>
      <c r="B45" t="str">
        <f t="shared" si="2"/>
        <v/>
      </c>
      <c r="C45" s="62" t="str">
        <f>IF(B45="","",IF(ISERROR(INDEX('Data Entry'!C:C,MATCH(A45,'Data Entry'!AN:AN,0))),"",(INDEX('Data Entry'!C:C,MATCH(A45,'Data Entry'!AN:AN,0)))))</f>
        <v/>
      </c>
      <c r="D45" s="62" t="str">
        <f>IF(B45="","",INDEX('Data Entry'!D:D,MATCH(A45,'Data Entry'!AN:AN,0)))</f>
        <v/>
      </c>
      <c r="E45" t="str">
        <f>IF(C45="","",CONCATENATE(INDEX('Data Entry'!L:L,MATCH(1,'Data Entry'!AN:AN,0)),"  -  ",(INDEX('Data Entry'!M:M,MATCH(1,'Data Entry'!AN:AN,0)))))</f>
        <v/>
      </c>
      <c r="F45" t="str">
        <f>IF(B45="","",INDEX('Data Entry'!N:N,MATCH(A45,'Data Entry'!AN:AN,0)))</f>
        <v/>
      </c>
      <c r="G45" t="str">
        <f t="shared" si="0"/>
        <v/>
      </c>
      <c r="H45" t="str">
        <f t="shared" si="1"/>
        <v/>
      </c>
      <c r="I45" t="str">
        <f>IF(ISERROR(INDEX('Data Entry'!AJ:AJ,MATCH(A45,'Data Entry'!AN:AN,0))),"",(INDEX('Data Entry'!AJ:AJ,MATCH(A45,'Data Entry'!AN:AN,0))))</f>
        <v/>
      </c>
      <c r="J45" t="str">
        <f>IF(ISERROR(INDEX('Data Entry'!AK:AK,MATCH(A45,'Data Entry'!AN:AN,0))),"",(INDEX('Data Entry'!AK:AK,MATCH(A45,'Data Entry'!AN:AN,0))))</f>
        <v/>
      </c>
    </row>
    <row r="46" spans="1:10" ht="15.75">
      <c r="A46">
        <v>42</v>
      </c>
      <c r="B46" t="str">
        <f t="shared" si="2"/>
        <v/>
      </c>
      <c r="C46" s="62" t="str">
        <f>IF(B46="","",IF(ISERROR(INDEX('Data Entry'!C:C,MATCH(A46,'Data Entry'!AN:AN,0))),"",(INDEX('Data Entry'!C:C,MATCH(A46,'Data Entry'!AN:AN,0)))))</f>
        <v/>
      </c>
      <c r="D46" s="62" t="str">
        <f>IF(B46="","",INDEX('Data Entry'!D:D,MATCH(A46,'Data Entry'!AN:AN,0)))</f>
        <v/>
      </c>
      <c r="E46" t="str">
        <f>IF(C46="","",CONCATENATE(INDEX('Data Entry'!L:L,MATCH(1,'Data Entry'!AN:AN,0)),"  -  ",(INDEX('Data Entry'!M:M,MATCH(1,'Data Entry'!AN:AN,0)))))</f>
        <v/>
      </c>
      <c r="F46" t="str">
        <f>IF(B46="","",INDEX('Data Entry'!N:N,MATCH(A46,'Data Entry'!AN:AN,0)))</f>
        <v/>
      </c>
      <c r="G46" t="str">
        <f>IF(F46="","",ROUND(F46*40%,0))</f>
        <v/>
      </c>
      <c r="H46" t="str">
        <f t="shared" si="1"/>
        <v/>
      </c>
      <c r="I46" t="str">
        <f>IF(ISERROR(INDEX('Data Entry'!AJ:AJ,MATCH(A46,'Data Entry'!AN:AN,0))),"",(INDEX('Data Entry'!AJ:AJ,MATCH(A46,'Data Entry'!AN:AN,0))))</f>
        <v/>
      </c>
      <c r="J46" t="str">
        <f>IF(ISERROR(INDEX('Data Entry'!AK:AK,MATCH(A46,'Data Entry'!AN:AN,0))),"",(INDEX('Data Entry'!AK:AK,MATCH(A46,'Data Entry'!AN:AN,0))))</f>
        <v/>
      </c>
    </row>
    <row r="47" spans="1:10" ht="15.75">
      <c r="A47">
        <v>43</v>
      </c>
      <c r="B47" t="str">
        <f t="shared" si="2"/>
        <v/>
      </c>
      <c r="C47" s="62" t="str">
        <f>IF(B47="","",IF(ISERROR(INDEX('Data Entry'!C:C,MATCH(A47,'Data Entry'!AN:AN,0))),"",(INDEX('Data Entry'!C:C,MATCH(A47,'Data Entry'!AN:AN,0)))))</f>
        <v/>
      </c>
      <c r="D47" s="62" t="str">
        <f>IF(B47="","",INDEX('Data Entry'!D:D,MATCH(A47,'Data Entry'!AN:AN,0)))</f>
        <v/>
      </c>
      <c r="E47" t="str">
        <f>IF(C47="","",CONCATENATE(INDEX('Data Entry'!L:L,MATCH(1,'Data Entry'!AN:AN,0)),"  -  ",(INDEX('Data Entry'!M:M,MATCH(1,'Data Entry'!AN:AN,0)))))</f>
        <v/>
      </c>
      <c r="F47" t="str">
        <f>IF(B47="","",INDEX('Data Entry'!N:N,MATCH(A47,'Data Entry'!AN:AN,0)))</f>
        <v/>
      </c>
      <c r="G47" t="str">
        <f t="shared" si="0"/>
        <v/>
      </c>
      <c r="H47" t="str">
        <f t="shared" si="1"/>
        <v/>
      </c>
      <c r="I47" t="str">
        <f>IF(ISERROR(INDEX('Data Entry'!AJ:AJ,MATCH(A47,'Data Entry'!AN:AN,0))),"",(INDEX('Data Entry'!AJ:AJ,MATCH(A47,'Data Entry'!AN:AN,0))))</f>
        <v/>
      </c>
      <c r="J47" t="str">
        <f>IF(ISERROR(INDEX('Data Entry'!AK:AK,MATCH(A47,'Data Entry'!AN:AN,0))),"",(INDEX('Data Entry'!AK:AK,MATCH(A47,'Data Entry'!AN:AN,0))))</f>
        <v/>
      </c>
    </row>
    <row r="48" spans="1:10" ht="15.75">
      <c r="A48">
        <v>44</v>
      </c>
      <c r="B48" t="str">
        <f t="shared" si="2"/>
        <v/>
      </c>
      <c r="C48" s="62" t="str">
        <f>IF(B48="","",IF(ISERROR(INDEX('Data Entry'!C:C,MATCH(A48,'Data Entry'!AN:AN,0))),"",(INDEX('Data Entry'!C:C,MATCH(A48,'Data Entry'!AN:AN,0)))))</f>
        <v/>
      </c>
      <c r="D48" s="62" t="str">
        <f>IF(B48="","",INDEX('Data Entry'!D:D,MATCH(A48,'Data Entry'!AN:AN,0)))</f>
        <v/>
      </c>
      <c r="E48" t="str">
        <f>IF(C48="","",CONCATENATE(INDEX('Data Entry'!L:L,MATCH(1,'Data Entry'!AN:AN,0)),"  -  ",(INDEX('Data Entry'!M:M,MATCH(1,'Data Entry'!AN:AN,0)))))</f>
        <v/>
      </c>
      <c r="F48" t="str">
        <f>IF(B48="","",INDEX('Data Entry'!N:N,MATCH(A48,'Data Entry'!AN:AN,0)))</f>
        <v/>
      </c>
      <c r="G48" t="str">
        <f t="shared" si="0"/>
        <v/>
      </c>
      <c r="H48" t="str">
        <f t="shared" si="1"/>
        <v/>
      </c>
      <c r="I48" t="str">
        <f>IF(ISERROR(INDEX('Data Entry'!AJ:AJ,MATCH(A48,'Data Entry'!AN:AN,0))),"",(INDEX('Data Entry'!AJ:AJ,MATCH(A48,'Data Entry'!AN:AN,0))))</f>
        <v/>
      </c>
      <c r="J48" t="str">
        <f>IF(ISERROR(INDEX('Data Entry'!AK:AK,MATCH(A48,'Data Entry'!AN:AN,0))),"",(INDEX('Data Entry'!AK:AK,MATCH(A48,'Data Entry'!AN:AN,0))))</f>
        <v/>
      </c>
    </row>
    <row r="49" spans="1:10" ht="15.75">
      <c r="A49">
        <v>45</v>
      </c>
      <c r="B49" t="str">
        <f t="shared" si="2"/>
        <v/>
      </c>
      <c r="C49" s="62" t="str">
        <f>IF(B49="","",IF(ISERROR(INDEX('Data Entry'!C:C,MATCH(A49,'Data Entry'!AN:AN,0))),"",(INDEX('Data Entry'!C:C,MATCH(A49,'Data Entry'!AN:AN,0)))))</f>
        <v/>
      </c>
      <c r="D49" s="62" t="str">
        <f>IF(B49="","",INDEX('Data Entry'!D:D,MATCH(A49,'Data Entry'!AN:AN,0)))</f>
        <v/>
      </c>
      <c r="E49" t="str">
        <f>IF(C49="","",CONCATENATE(INDEX('Data Entry'!L:L,MATCH(1,'Data Entry'!AN:AN,0)),"  -  ",(INDEX('Data Entry'!M:M,MATCH(1,'Data Entry'!AN:AN,0)))))</f>
        <v/>
      </c>
      <c r="F49" t="str">
        <f>IF(B49="","",INDEX('Data Entry'!N:N,MATCH(A49,'Data Entry'!AN:AN,0)))</f>
        <v/>
      </c>
      <c r="G49" t="str">
        <f t="shared" si="0"/>
        <v/>
      </c>
      <c r="H49" t="str">
        <f t="shared" si="1"/>
        <v/>
      </c>
      <c r="I49" t="str">
        <f>IF(ISERROR(INDEX('Data Entry'!AJ:AJ,MATCH(A49,'Data Entry'!AN:AN,0))),"",(INDEX('Data Entry'!AJ:AJ,MATCH(A49,'Data Entry'!AN:AN,0))))</f>
        <v/>
      </c>
      <c r="J49" t="str">
        <f>IF(ISERROR(INDEX('Data Entry'!AK:AK,MATCH(A49,'Data Entry'!AN:AN,0))),"",(INDEX('Data Entry'!AK:AK,MATCH(A49,'Data Entry'!AN:AN,0))))</f>
        <v/>
      </c>
    </row>
    <row r="50" spans="1:10" ht="15.75">
      <c r="A50">
        <v>46</v>
      </c>
      <c r="B50" t="str">
        <f t="shared" si="2"/>
        <v/>
      </c>
      <c r="C50" s="62" t="str">
        <f>IF(B50="","",IF(ISERROR(INDEX('Data Entry'!C:C,MATCH(A50,'Data Entry'!AN:AN,0))),"",(INDEX('Data Entry'!C:C,MATCH(A50,'Data Entry'!AN:AN,0)))))</f>
        <v/>
      </c>
      <c r="D50" s="62" t="str">
        <f>IF(B50="","",INDEX('Data Entry'!D:D,MATCH(A50,'Data Entry'!AN:AN,0)))</f>
        <v/>
      </c>
      <c r="E50" t="str">
        <f>IF(C50="","",CONCATENATE(INDEX('Data Entry'!L:L,MATCH(1,'Data Entry'!AN:AN,0)),"  -  ",(INDEX('Data Entry'!M:M,MATCH(1,'Data Entry'!AN:AN,0)))))</f>
        <v/>
      </c>
      <c r="F50" t="str">
        <f>IF(B50="","",INDEX('Data Entry'!N:N,MATCH(A50,'Data Entry'!AN:AN,0)))</f>
        <v/>
      </c>
      <c r="G50" t="str">
        <f t="shared" si="0"/>
        <v/>
      </c>
      <c r="H50" t="str">
        <f t="shared" si="1"/>
        <v/>
      </c>
      <c r="I50" t="str">
        <f>IF(ISERROR(INDEX('Data Entry'!AJ:AJ,MATCH(A50,'Data Entry'!AN:AN,0))),"",(INDEX('Data Entry'!AJ:AJ,MATCH(A50,'Data Entry'!AN:AN,0))))</f>
        <v/>
      </c>
      <c r="J50" t="str">
        <f>IF(ISERROR(INDEX('Data Entry'!AK:AK,MATCH(A50,'Data Entry'!AN:AN,0))),"",(INDEX('Data Entry'!AK:AK,MATCH(A50,'Data Entry'!AN:AN,0))))</f>
        <v/>
      </c>
    </row>
    <row r="51" spans="1:10" ht="15.75">
      <c r="A51">
        <v>47</v>
      </c>
      <c r="B51" t="str">
        <f t="shared" si="2"/>
        <v/>
      </c>
      <c r="C51" s="62" t="str">
        <f>IF(B51="","",IF(ISERROR(INDEX('Data Entry'!C:C,MATCH(A51,'Data Entry'!AN:AN,0))),"",(INDEX('Data Entry'!C:C,MATCH(A51,'Data Entry'!AN:AN,0)))))</f>
        <v/>
      </c>
      <c r="D51" s="62" t="str">
        <f>IF(B51="","",INDEX('Data Entry'!D:D,MATCH(A51,'Data Entry'!AN:AN,0)))</f>
        <v/>
      </c>
      <c r="E51" t="str">
        <f>IF(C51="","",CONCATENATE(INDEX('Data Entry'!L:L,MATCH(1,'Data Entry'!AN:AN,0)),"  -  ",(INDEX('Data Entry'!M:M,MATCH(1,'Data Entry'!AN:AN,0)))))</f>
        <v/>
      </c>
      <c r="F51" t="str">
        <f>IF(B51="","",INDEX('Data Entry'!N:N,MATCH(A51,'Data Entry'!AN:AN,0)))</f>
        <v/>
      </c>
      <c r="G51" t="str">
        <f t="shared" si="0"/>
        <v/>
      </c>
      <c r="H51" t="str">
        <f t="shared" si="1"/>
        <v/>
      </c>
      <c r="I51" t="str">
        <f>IF(ISERROR(INDEX('Data Entry'!AJ:AJ,MATCH(A51,'Data Entry'!AN:AN,0))),"",(INDEX('Data Entry'!AJ:AJ,MATCH(A51,'Data Entry'!AN:AN,0))))</f>
        <v/>
      </c>
      <c r="J51" t="str">
        <f>IF(ISERROR(INDEX('Data Entry'!AK:AK,MATCH(A51,'Data Entry'!AN:AN,0))),"",(INDEX('Data Entry'!AK:AK,MATCH(A51,'Data Entry'!AN:AN,0))))</f>
        <v/>
      </c>
    </row>
    <row r="52" spans="1:10" ht="15.75">
      <c r="A52">
        <v>48</v>
      </c>
      <c r="B52" t="str">
        <f t="shared" si="2"/>
        <v/>
      </c>
      <c r="C52" s="62" t="str">
        <f>IF(B52="","",IF(ISERROR(INDEX('Data Entry'!C:C,MATCH(A52,'Data Entry'!AN:AN,0))),"",(INDEX('Data Entry'!C:C,MATCH(A52,'Data Entry'!AN:AN,0)))))</f>
        <v/>
      </c>
      <c r="D52" s="62" t="str">
        <f>IF(B52="","",INDEX('Data Entry'!D:D,MATCH(A52,'Data Entry'!AN:AN,0)))</f>
        <v/>
      </c>
      <c r="E52" t="str">
        <f>IF(C52="","",CONCATENATE(INDEX('Data Entry'!L:L,MATCH(1,'Data Entry'!AN:AN,0)),"  -  ",(INDEX('Data Entry'!M:M,MATCH(1,'Data Entry'!AN:AN,0)))))</f>
        <v/>
      </c>
      <c r="F52" t="str">
        <f>IF(B52="","",INDEX('Data Entry'!N:N,MATCH(A52,'Data Entry'!AN:AN,0)))</f>
        <v/>
      </c>
      <c r="G52" t="str">
        <f t="shared" si="0"/>
        <v/>
      </c>
      <c r="H52" t="str">
        <f t="shared" si="1"/>
        <v/>
      </c>
      <c r="I52" t="str">
        <f>IF(ISERROR(INDEX('Data Entry'!AJ:AJ,MATCH(A52,'Data Entry'!AN:AN,0))),"",(INDEX('Data Entry'!AJ:AJ,MATCH(A52,'Data Entry'!AN:AN,0))))</f>
        <v/>
      </c>
      <c r="J52" t="str">
        <f>IF(ISERROR(INDEX('Data Entry'!AK:AK,MATCH(A52,'Data Entry'!AN:AN,0))),"",(INDEX('Data Entry'!AK:AK,MATCH(A52,'Data Entry'!AN:AN,0))))</f>
        <v/>
      </c>
    </row>
    <row r="53" spans="1:10" ht="15.75">
      <c r="A53">
        <v>49</v>
      </c>
      <c r="B53" t="str">
        <f t="shared" si="2"/>
        <v/>
      </c>
      <c r="C53" s="62" t="str">
        <f>IF(B53="","",IF(ISERROR(INDEX('Data Entry'!C:C,MATCH(A53,'Data Entry'!AN:AN,0))),"",(INDEX('Data Entry'!C:C,MATCH(A53,'Data Entry'!AN:AN,0)))))</f>
        <v/>
      </c>
      <c r="D53" s="62" t="str">
        <f>IF(B53="","",INDEX('Data Entry'!D:D,MATCH(A53,'Data Entry'!AN:AN,0)))</f>
        <v/>
      </c>
      <c r="E53" t="str">
        <f>IF(C53="","",CONCATENATE(INDEX('Data Entry'!L:L,MATCH(1,'Data Entry'!AN:AN,0)),"  -  ",(INDEX('Data Entry'!M:M,MATCH(1,'Data Entry'!AN:AN,0)))))</f>
        <v/>
      </c>
      <c r="F53" t="str">
        <f>IF(B53="","",INDEX('Data Entry'!N:N,MATCH(A53,'Data Entry'!AN:AN,0)))</f>
        <v/>
      </c>
      <c r="G53" t="str">
        <f t="shared" si="0"/>
        <v/>
      </c>
      <c r="H53" t="str">
        <f t="shared" si="1"/>
        <v/>
      </c>
      <c r="I53" t="str">
        <f>IF(ISERROR(INDEX('Data Entry'!AJ:AJ,MATCH(A53,'Data Entry'!AN:AN,0))),"",(INDEX('Data Entry'!AJ:AJ,MATCH(A53,'Data Entry'!AN:AN,0))))</f>
        <v/>
      </c>
      <c r="J53" t="str">
        <f>IF(ISERROR(INDEX('Data Entry'!AK:AK,MATCH(A53,'Data Entry'!AN:AN,0))),"",(INDEX('Data Entry'!AK:AK,MATCH(A53,'Data Entry'!AN:AN,0))))</f>
        <v/>
      </c>
    </row>
    <row r="54" spans="1:10" ht="15.75">
      <c r="A54">
        <v>50</v>
      </c>
      <c r="B54" t="str">
        <f t="shared" si="2"/>
        <v/>
      </c>
      <c r="C54" s="62" t="str">
        <f>IF(B54="","",IF(ISERROR(INDEX('Data Entry'!C:C,MATCH(A54,'Data Entry'!AN:AN,0))),"",(INDEX('Data Entry'!C:C,MATCH(A54,'Data Entry'!AN:AN,0)))))</f>
        <v/>
      </c>
      <c r="D54" s="62" t="str">
        <f>IF(B54="","",INDEX('Data Entry'!D:D,MATCH(A54,'Data Entry'!AN:AN,0)))</f>
        <v/>
      </c>
      <c r="E54" t="str">
        <f>IF(C54="","",CONCATENATE(INDEX('Data Entry'!L:L,MATCH(1,'Data Entry'!AN:AN,0)),"  -  ",(INDEX('Data Entry'!M:M,MATCH(1,'Data Entry'!AN:AN,0)))))</f>
        <v/>
      </c>
      <c r="F54" t="str">
        <f>IF(B54="","",INDEX('Data Entry'!N:N,MATCH(A54,'Data Entry'!AN:AN,0)))</f>
        <v/>
      </c>
      <c r="G54" t="str">
        <f t="shared" si="0"/>
        <v/>
      </c>
      <c r="H54" t="str">
        <f t="shared" si="1"/>
        <v/>
      </c>
      <c r="I54" t="str">
        <f>IF(ISERROR(INDEX('Data Entry'!AJ:AJ,MATCH(A54,'Data Entry'!AN:AN,0))),"",(INDEX('Data Entry'!AJ:AJ,MATCH(A54,'Data Entry'!AN:AN,0))))</f>
        <v/>
      </c>
      <c r="J54" t="str">
        <f>IF(ISERROR(INDEX('Data Entry'!AK:AK,MATCH(A54,'Data Entry'!AN:AN,0))),"",(INDEX('Data Entry'!AK:AK,MATCH(A54,'Data Entry'!AN:AN,0))))</f>
        <v/>
      </c>
    </row>
    <row r="55" spans="1:10" ht="15.75">
      <c r="A55">
        <v>51</v>
      </c>
      <c r="B55" t="str">
        <f t="shared" si="2"/>
        <v/>
      </c>
      <c r="C55" s="62" t="str">
        <f>IF(B55="","",IF(ISERROR(INDEX('Data Entry'!C:C,MATCH(A55,'Data Entry'!AN:AN,0))),"",(INDEX('Data Entry'!C:C,MATCH(A55,'Data Entry'!AN:AN,0)))))</f>
        <v/>
      </c>
      <c r="D55" s="62" t="str">
        <f>IF(B55="","",INDEX('Data Entry'!D:D,MATCH(A55,'Data Entry'!AN:AN,0)))</f>
        <v/>
      </c>
      <c r="E55" t="str">
        <f>IF(C55="","",CONCATENATE(INDEX('Data Entry'!L:L,MATCH(1,'Data Entry'!AN:AN,0)),"  -  ",(INDEX('Data Entry'!M:M,MATCH(1,'Data Entry'!AN:AN,0)))))</f>
        <v/>
      </c>
      <c r="F55" t="str">
        <f>IF(B55="","",INDEX('Data Entry'!N:N,MATCH(A55,'Data Entry'!AN:AN,0)))</f>
        <v/>
      </c>
      <c r="G55" t="str">
        <f t="shared" si="0"/>
        <v/>
      </c>
      <c r="H55" t="str">
        <f t="shared" si="1"/>
        <v/>
      </c>
      <c r="I55" t="str">
        <f>IF(ISERROR(INDEX('Data Entry'!AJ:AJ,MATCH(A55,'Data Entry'!AN:AN,0))),"",(INDEX('Data Entry'!AJ:AJ,MATCH(A55,'Data Entry'!AN:AN,0))))</f>
        <v/>
      </c>
      <c r="J55" t="str">
        <f>IF(ISERROR(INDEX('Data Entry'!AK:AK,MATCH(A55,'Data Entry'!AN:AN,0))),"",(INDEX('Data Entry'!AK:AK,MATCH(A55,'Data Entry'!AN:AN,0))))</f>
        <v/>
      </c>
    </row>
    <row r="56" spans="1:10" ht="15.75">
      <c r="A56">
        <v>52</v>
      </c>
      <c r="B56" t="str">
        <f t="shared" si="2"/>
        <v/>
      </c>
      <c r="C56" s="62" t="str">
        <f>IF(B56="","",IF(ISERROR(INDEX('Data Entry'!C:C,MATCH(A56,'Data Entry'!AN:AN,0))),"",(INDEX('Data Entry'!C:C,MATCH(A56,'Data Entry'!AN:AN,0)))))</f>
        <v/>
      </c>
      <c r="D56" s="62" t="str">
        <f>IF(B56="","",INDEX('Data Entry'!D:D,MATCH(A56,'Data Entry'!AN:AN,0)))</f>
        <v/>
      </c>
      <c r="E56" t="str">
        <f>IF(C56="","",CONCATENATE(INDEX('Data Entry'!L:L,MATCH(1,'Data Entry'!AN:AN,0)),"  -  ",(INDEX('Data Entry'!M:M,MATCH(1,'Data Entry'!AN:AN,0)))))</f>
        <v/>
      </c>
      <c r="F56" t="str">
        <f>IF(B56="","",INDEX('Data Entry'!N:N,MATCH(A56,'Data Entry'!AN:AN,0)))</f>
        <v/>
      </c>
      <c r="G56" t="str">
        <f t="shared" si="0"/>
        <v/>
      </c>
      <c r="H56" t="str">
        <f t="shared" si="1"/>
        <v/>
      </c>
      <c r="I56" t="str">
        <f>IF(ISERROR(INDEX('Data Entry'!AJ:AJ,MATCH(A56,'Data Entry'!AN:AN,0))),"",(INDEX('Data Entry'!AJ:AJ,MATCH(A56,'Data Entry'!AN:AN,0))))</f>
        <v/>
      </c>
      <c r="J56" t="str">
        <f>IF(ISERROR(INDEX('Data Entry'!AK:AK,MATCH(A56,'Data Entry'!AN:AN,0))),"",(INDEX('Data Entry'!AK:AK,MATCH(A56,'Data Entry'!AN:AN,0))))</f>
        <v/>
      </c>
    </row>
    <row r="57" spans="1:10" ht="15.75">
      <c r="A57">
        <v>53</v>
      </c>
      <c r="B57" t="str">
        <f t="shared" si="2"/>
        <v/>
      </c>
      <c r="C57" s="62" t="str">
        <f>IF(B57="","",IF(ISERROR(INDEX('Data Entry'!C:C,MATCH(A57,'Data Entry'!AN:AN,0))),"",(INDEX('Data Entry'!C:C,MATCH(A57,'Data Entry'!AN:AN,0)))))</f>
        <v/>
      </c>
      <c r="D57" s="62" t="str">
        <f>IF(B57="","",INDEX('Data Entry'!D:D,MATCH(A57,'Data Entry'!AN:AN,0)))</f>
        <v/>
      </c>
      <c r="E57" t="str">
        <f>IF(C57="","",CONCATENATE(INDEX('Data Entry'!L:L,MATCH(1,'Data Entry'!AN:AN,0)),"  -  ",(INDEX('Data Entry'!M:M,MATCH(1,'Data Entry'!AN:AN,0)))))</f>
        <v/>
      </c>
      <c r="F57" t="str">
        <f>IF(B57="","",INDEX('Data Entry'!N:N,MATCH(A57,'Data Entry'!AN:AN,0)))</f>
        <v/>
      </c>
      <c r="G57" t="str">
        <f t="shared" si="0"/>
        <v/>
      </c>
      <c r="H57" t="str">
        <f t="shared" si="1"/>
        <v/>
      </c>
      <c r="I57" t="str">
        <f>IF(ISERROR(INDEX('Data Entry'!AJ:AJ,MATCH(A57,'Data Entry'!AN:AN,0))),"",(INDEX('Data Entry'!AJ:AJ,MATCH(A57,'Data Entry'!AN:AN,0))))</f>
        <v/>
      </c>
      <c r="J57" t="str">
        <f>IF(ISERROR(INDEX('Data Entry'!AK:AK,MATCH(A57,'Data Entry'!AN:AN,0))),"",(INDEX('Data Entry'!AK:AK,MATCH(A57,'Data Entry'!AN:AN,0))))</f>
        <v/>
      </c>
    </row>
    <row r="58" spans="1:10" ht="15.75">
      <c r="A58">
        <v>54</v>
      </c>
      <c r="B58" t="str">
        <f t="shared" si="2"/>
        <v/>
      </c>
      <c r="C58" s="62" t="str">
        <f>IF(B58="","",IF(ISERROR(INDEX('Data Entry'!C:C,MATCH(A58,'Data Entry'!AN:AN,0))),"",(INDEX('Data Entry'!C:C,MATCH(A58,'Data Entry'!AN:AN,0)))))</f>
        <v/>
      </c>
      <c r="D58" s="62" t="str">
        <f>IF(B58="","",INDEX('Data Entry'!D:D,MATCH(A58,'Data Entry'!AN:AN,0)))</f>
        <v/>
      </c>
      <c r="E58" t="str">
        <f>IF(C58="","",CONCATENATE(INDEX('Data Entry'!L:L,MATCH(1,'Data Entry'!AN:AN,0)),"  -  ",(INDEX('Data Entry'!M:M,MATCH(1,'Data Entry'!AN:AN,0)))))</f>
        <v/>
      </c>
      <c r="F58" t="str">
        <f>IF(B58="","",INDEX('Data Entry'!N:N,MATCH(A58,'Data Entry'!AN:AN,0)))</f>
        <v/>
      </c>
      <c r="G58" t="str">
        <f>IF(F58="","",ROUND(F58*40%,0))</f>
        <v/>
      </c>
      <c r="H58" t="str">
        <f t="shared" si="1"/>
        <v/>
      </c>
      <c r="I58" t="str">
        <f>IF(ISERROR(INDEX('Data Entry'!AJ:AJ,MATCH(A58,'Data Entry'!AN:AN,0))),"",(INDEX('Data Entry'!AJ:AJ,MATCH(A58,'Data Entry'!AN:AN,0))))</f>
        <v/>
      </c>
      <c r="J58" t="str">
        <f>IF(ISERROR(INDEX('Data Entry'!AK:AK,MATCH(A58,'Data Entry'!AN:AN,0))),"",(INDEX('Data Entry'!AK:AK,MATCH(A58,'Data Entry'!AN:AN,0))))</f>
        <v/>
      </c>
    </row>
    <row r="59" spans="1:10" ht="15.75">
      <c r="A59">
        <v>55</v>
      </c>
      <c r="B59" t="str">
        <f t="shared" si="2"/>
        <v/>
      </c>
      <c r="C59" s="62" t="str">
        <f>IF(B59="","",IF(ISERROR(INDEX('Data Entry'!C:C,MATCH(A59,'Data Entry'!AN:AN,0))),"",(INDEX('Data Entry'!C:C,MATCH(A59,'Data Entry'!AN:AN,0)))))</f>
        <v/>
      </c>
      <c r="D59" s="62" t="str">
        <f>IF(B59="","",INDEX('Data Entry'!D:D,MATCH(A59,'Data Entry'!AN:AN,0)))</f>
        <v/>
      </c>
      <c r="E59" t="str">
        <f>IF(C59="","",CONCATENATE(INDEX('Data Entry'!L:L,MATCH(1,'Data Entry'!AN:AN,0)),"  -  ",(INDEX('Data Entry'!M:M,MATCH(1,'Data Entry'!AN:AN,0)))))</f>
        <v/>
      </c>
      <c r="F59" t="str">
        <f>IF(B59="","",INDEX('Data Entry'!N:N,MATCH(A59,'Data Entry'!AN:AN,0)))</f>
        <v/>
      </c>
      <c r="G59" t="str">
        <f t="shared" si="0"/>
        <v/>
      </c>
      <c r="H59" t="str">
        <f t="shared" si="1"/>
        <v/>
      </c>
      <c r="I59" t="str">
        <f>IF(ISERROR(INDEX('Data Entry'!AJ:AJ,MATCH(A59,'Data Entry'!AN:AN,0))),"",(INDEX('Data Entry'!AJ:AJ,MATCH(A59,'Data Entry'!AN:AN,0))))</f>
        <v/>
      </c>
      <c r="J59" t="str">
        <f>IF(ISERROR(INDEX('Data Entry'!AK:AK,MATCH(A59,'Data Entry'!AN:AN,0))),"",(INDEX('Data Entry'!AK:AK,MATCH(A59,'Data Entry'!AN:AN,0))))</f>
        <v/>
      </c>
    </row>
    <row r="60" spans="1:10" ht="15.75">
      <c r="A60">
        <v>56</v>
      </c>
      <c r="B60" t="str">
        <f t="shared" si="2"/>
        <v/>
      </c>
      <c r="C60" s="62" t="str">
        <f>IF(B60="","",IF(ISERROR(INDEX('Data Entry'!C:C,MATCH(A60,'Data Entry'!AN:AN,0))),"",(INDEX('Data Entry'!C:C,MATCH(A60,'Data Entry'!AN:AN,0)))))</f>
        <v/>
      </c>
      <c r="D60" s="62" t="str">
        <f>IF(B60="","",INDEX('Data Entry'!D:D,MATCH(A60,'Data Entry'!AN:AN,0)))</f>
        <v/>
      </c>
      <c r="E60" t="str">
        <f>IF(C60="","",CONCATENATE(INDEX('Data Entry'!L:L,MATCH(1,'Data Entry'!AN:AN,0)),"  -  ",(INDEX('Data Entry'!M:M,MATCH(1,'Data Entry'!AN:AN,0)))))</f>
        <v/>
      </c>
      <c r="F60" t="str">
        <f>IF(B60="","",INDEX('Data Entry'!N:N,MATCH(A60,'Data Entry'!AN:AN,0)))</f>
        <v/>
      </c>
      <c r="G60" t="str">
        <f t="shared" si="0"/>
        <v/>
      </c>
      <c r="H60" t="str">
        <f t="shared" si="1"/>
        <v/>
      </c>
      <c r="I60" t="str">
        <f>IF(ISERROR(INDEX('Data Entry'!AJ:AJ,MATCH(A60,'Data Entry'!AN:AN,0))),"",(INDEX('Data Entry'!AJ:AJ,MATCH(A60,'Data Entry'!AN:AN,0))))</f>
        <v/>
      </c>
      <c r="J60" t="str">
        <f>IF(ISERROR(INDEX('Data Entry'!AK:AK,MATCH(A60,'Data Entry'!AN:AN,0))),"",(INDEX('Data Entry'!AK:AK,MATCH(A60,'Data Entry'!AN:AN,0))))</f>
        <v/>
      </c>
    </row>
    <row r="61" spans="1:10">
      <c r="A61">
        <v>57</v>
      </c>
      <c r="B61" t="str">
        <f t="shared" ref="B61:B69" si="3">IF(F61="","",A61)</f>
        <v/>
      </c>
    </row>
    <row r="62" spans="1:10">
      <c r="A62">
        <v>58</v>
      </c>
      <c r="B62" t="str">
        <f t="shared" si="3"/>
        <v/>
      </c>
    </row>
    <row r="63" spans="1:10">
      <c r="A63">
        <v>59</v>
      </c>
      <c r="B63" t="str">
        <f t="shared" si="3"/>
        <v/>
      </c>
    </row>
    <row r="64" spans="1:10">
      <c r="A64">
        <v>60</v>
      </c>
      <c r="B64" t="str">
        <f t="shared" si="3"/>
        <v/>
      </c>
    </row>
    <row r="65" spans="1:2">
      <c r="A65">
        <v>61</v>
      </c>
      <c r="B65" t="str">
        <f t="shared" si="3"/>
        <v/>
      </c>
    </row>
    <row r="66" spans="1:2">
      <c r="A66">
        <v>62</v>
      </c>
      <c r="B66" t="str">
        <f t="shared" si="3"/>
        <v/>
      </c>
    </row>
    <row r="67" spans="1:2">
      <c r="A67">
        <v>63</v>
      </c>
      <c r="B67" t="str">
        <f t="shared" si="3"/>
        <v/>
      </c>
    </row>
    <row r="68" spans="1:2">
      <c r="A68">
        <v>64</v>
      </c>
      <c r="B68" t="str">
        <f t="shared" si="3"/>
        <v/>
      </c>
    </row>
    <row r="69" spans="1:2">
      <c r="A69">
        <v>65</v>
      </c>
      <c r="B69" t="str">
        <f t="shared" si="3"/>
        <v/>
      </c>
    </row>
    <row r="70" spans="1:2">
      <c r="A70">
        <v>66</v>
      </c>
      <c r="B70" t="str">
        <f t="shared" ref="B70:B73" si="4">IF(F70="","",A70)</f>
        <v/>
      </c>
    </row>
    <row r="71" spans="1:2">
      <c r="A71">
        <v>67</v>
      </c>
      <c r="B71" t="str">
        <f t="shared" si="4"/>
        <v/>
      </c>
    </row>
    <row r="72" spans="1:2">
      <c r="A72">
        <v>68</v>
      </c>
      <c r="B72" t="str">
        <f t="shared" si="4"/>
        <v/>
      </c>
    </row>
    <row r="73" spans="1:2">
      <c r="A73">
        <v>69</v>
      </c>
      <c r="B73" t="str">
        <f t="shared" si="4"/>
        <v/>
      </c>
    </row>
    <row r="74" spans="1:2">
      <c r="A74">
        <v>70</v>
      </c>
    </row>
    <row r="75" spans="1:2">
      <c r="A75">
        <v>71</v>
      </c>
    </row>
    <row r="76" spans="1:2">
      <c r="A76">
        <v>72</v>
      </c>
    </row>
    <row r="77" spans="1:2">
      <c r="A77">
        <v>73</v>
      </c>
    </row>
    <row r="78" spans="1:2">
      <c r="A78">
        <v>74</v>
      </c>
    </row>
    <row r="79" spans="1:2">
      <c r="A79">
        <v>75</v>
      </c>
    </row>
    <row r="80" spans="1:2">
      <c r="A80">
        <v>76</v>
      </c>
    </row>
    <row r="81" spans="1:1">
      <c r="A81">
        <v>77</v>
      </c>
    </row>
    <row r="82" spans="1:1">
      <c r="A82">
        <v>78</v>
      </c>
    </row>
    <row r="83" spans="1:1">
      <c r="A83">
        <v>79</v>
      </c>
    </row>
    <row r="84" spans="1:1">
      <c r="A84">
        <v>80</v>
      </c>
    </row>
    <row r="85" spans="1:1">
      <c r="A85">
        <v>81</v>
      </c>
    </row>
    <row r="86" spans="1:1">
      <c r="A86">
        <v>82</v>
      </c>
    </row>
    <row r="87" spans="1:1">
      <c r="A87">
        <v>83</v>
      </c>
    </row>
    <row r="88" spans="1:1">
      <c r="A88">
        <v>84</v>
      </c>
    </row>
    <row r="89" spans="1:1">
      <c r="A89">
        <v>85</v>
      </c>
    </row>
    <row r="90" spans="1:1">
      <c r="A90">
        <v>86</v>
      </c>
    </row>
    <row r="91" spans="1:1">
      <c r="A91">
        <v>87</v>
      </c>
    </row>
    <row r="92" spans="1:1">
      <c r="A92">
        <v>88</v>
      </c>
    </row>
    <row r="93" spans="1:1">
      <c r="A93">
        <v>89</v>
      </c>
    </row>
    <row r="94" spans="1:1">
      <c r="A94">
        <v>90</v>
      </c>
    </row>
    <row r="95" spans="1:1">
      <c r="A95">
        <v>91</v>
      </c>
    </row>
    <row r="96" spans="1:1">
      <c r="A96">
        <v>92</v>
      </c>
    </row>
    <row r="97" spans="1:1">
      <c r="A97">
        <v>93</v>
      </c>
    </row>
    <row r="98" spans="1:1">
      <c r="A98">
        <v>94</v>
      </c>
    </row>
    <row r="99" spans="1:1">
      <c r="A99">
        <v>95</v>
      </c>
    </row>
    <row r="100" spans="1:1">
      <c r="A100">
        <v>96</v>
      </c>
    </row>
    <row r="101" spans="1:1">
      <c r="A101">
        <v>97</v>
      </c>
    </row>
    <row r="102" spans="1:1">
      <c r="A102">
        <v>98</v>
      </c>
    </row>
    <row r="103" spans="1:1">
      <c r="A103">
        <v>99</v>
      </c>
    </row>
    <row r="104" spans="1:1">
      <c r="A104">
        <v>100</v>
      </c>
    </row>
    <row r="105" spans="1:1">
      <c r="A105">
        <v>101</v>
      </c>
    </row>
    <row r="106" spans="1:1">
      <c r="A106">
        <v>102</v>
      </c>
    </row>
    <row r="107" spans="1:1">
      <c r="A107">
        <v>103</v>
      </c>
    </row>
    <row r="108" spans="1:1">
      <c r="A108">
        <v>104</v>
      </c>
    </row>
    <row r="109" spans="1:1">
      <c r="A109">
        <v>105</v>
      </c>
    </row>
    <row r="110" spans="1:1">
      <c r="A110">
        <v>106</v>
      </c>
    </row>
    <row r="111" spans="1:1">
      <c r="A111">
        <v>107</v>
      </c>
    </row>
    <row r="112" spans="1:1">
      <c r="A112">
        <v>108</v>
      </c>
    </row>
    <row r="113" spans="1:1">
      <c r="A113">
        <v>109</v>
      </c>
    </row>
    <row r="114" spans="1:1">
      <c r="A114">
        <v>110</v>
      </c>
    </row>
    <row r="115" spans="1:1">
      <c r="A115">
        <v>111</v>
      </c>
    </row>
    <row r="116" spans="1:1">
      <c r="A116">
        <v>112</v>
      </c>
    </row>
    <row r="117" spans="1:1">
      <c r="A117">
        <v>113</v>
      </c>
    </row>
    <row r="118" spans="1:1">
      <c r="A118">
        <v>114</v>
      </c>
    </row>
    <row r="119" spans="1:1">
      <c r="A119">
        <v>115</v>
      </c>
    </row>
    <row r="120" spans="1:1">
      <c r="A120">
        <v>116</v>
      </c>
    </row>
    <row r="121" spans="1:1">
      <c r="A121">
        <v>117</v>
      </c>
    </row>
    <row r="122" spans="1:1">
      <c r="A122">
        <v>118</v>
      </c>
    </row>
    <row r="123" spans="1:1">
      <c r="A123">
        <v>119</v>
      </c>
    </row>
    <row r="124" spans="1:1">
      <c r="A124">
        <v>120</v>
      </c>
    </row>
    <row r="125" spans="1:1">
      <c r="A125">
        <v>121</v>
      </c>
    </row>
    <row r="126" spans="1:1">
      <c r="A126">
        <v>122</v>
      </c>
    </row>
    <row r="127" spans="1:1">
      <c r="A127">
        <v>123</v>
      </c>
    </row>
    <row r="128" spans="1:1">
      <c r="A128">
        <v>124</v>
      </c>
    </row>
    <row r="129" spans="1:1">
      <c r="A129">
        <v>125</v>
      </c>
    </row>
    <row r="130" spans="1:1">
      <c r="A130">
        <v>126</v>
      </c>
    </row>
    <row r="131" spans="1:1">
      <c r="A131">
        <v>127</v>
      </c>
    </row>
    <row r="132" spans="1:1">
      <c r="A132">
        <v>128</v>
      </c>
    </row>
    <row r="133" spans="1:1">
      <c r="A133">
        <v>129</v>
      </c>
    </row>
    <row r="134" spans="1:1">
      <c r="A134">
        <v>130</v>
      </c>
    </row>
    <row r="135" spans="1:1">
      <c r="A135">
        <v>131</v>
      </c>
    </row>
    <row r="136" spans="1:1">
      <c r="A136">
        <v>132</v>
      </c>
    </row>
    <row r="137" spans="1:1">
      <c r="A137">
        <v>133</v>
      </c>
    </row>
    <row r="138" spans="1:1">
      <c r="A138">
        <v>134</v>
      </c>
    </row>
    <row r="139" spans="1:1">
      <c r="A139">
        <v>135</v>
      </c>
    </row>
    <row r="140" spans="1:1">
      <c r="A140">
        <v>136</v>
      </c>
    </row>
    <row r="141" spans="1:1">
      <c r="A141">
        <v>137</v>
      </c>
    </row>
    <row r="142" spans="1:1">
      <c r="A142">
        <v>138</v>
      </c>
    </row>
    <row r="143" spans="1:1">
      <c r="A143">
        <v>139</v>
      </c>
    </row>
    <row r="144" spans="1:1">
      <c r="A144">
        <v>140</v>
      </c>
    </row>
    <row r="145" spans="1:1">
      <c r="A145">
        <v>141</v>
      </c>
    </row>
    <row r="146" spans="1:1">
      <c r="A146">
        <v>142</v>
      </c>
    </row>
    <row r="147" spans="1:1">
      <c r="A147">
        <v>143</v>
      </c>
    </row>
    <row r="148" spans="1:1">
      <c r="A148">
        <v>144</v>
      </c>
    </row>
    <row r="149" spans="1:1">
      <c r="A149">
        <v>145</v>
      </c>
    </row>
    <row r="150" spans="1:1">
      <c r="A150">
        <v>146</v>
      </c>
    </row>
    <row r="151" spans="1:1">
      <c r="A151">
        <v>147</v>
      </c>
    </row>
    <row r="152" spans="1:1">
      <c r="A152">
        <v>148</v>
      </c>
    </row>
    <row r="153" spans="1:1">
      <c r="A153">
        <v>149</v>
      </c>
    </row>
    <row r="154" spans="1:1">
      <c r="A154">
        <v>150</v>
      </c>
    </row>
    <row r="155" spans="1:1">
      <c r="A155">
        <v>151</v>
      </c>
    </row>
    <row r="156" spans="1:1">
      <c r="A156">
        <v>152</v>
      </c>
    </row>
    <row r="157" spans="1:1">
      <c r="A157">
        <v>153</v>
      </c>
    </row>
    <row r="158" spans="1:1">
      <c r="A158">
        <v>154</v>
      </c>
    </row>
    <row r="159" spans="1:1">
      <c r="A159">
        <v>155</v>
      </c>
    </row>
    <row r="160" spans="1:1">
      <c r="A160">
        <v>156</v>
      </c>
    </row>
    <row r="161" spans="1:1">
      <c r="A161">
        <v>157</v>
      </c>
    </row>
    <row r="162" spans="1:1">
      <c r="A162">
        <v>158</v>
      </c>
    </row>
    <row r="163" spans="1:1">
      <c r="A163">
        <v>159</v>
      </c>
    </row>
    <row r="164" spans="1:1">
      <c r="A164">
        <v>160</v>
      </c>
    </row>
    <row r="165" spans="1:1">
      <c r="A165">
        <v>161</v>
      </c>
    </row>
    <row r="166" spans="1:1">
      <c r="A166">
        <v>162</v>
      </c>
    </row>
    <row r="167" spans="1:1">
      <c r="A167">
        <v>163</v>
      </c>
    </row>
    <row r="168" spans="1:1">
      <c r="A168">
        <v>164</v>
      </c>
    </row>
    <row r="169" spans="1:1">
      <c r="A169">
        <v>165</v>
      </c>
    </row>
    <row r="170" spans="1:1">
      <c r="A170">
        <v>166</v>
      </c>
    </row>
    <row r="171" spans="1:1">
      <c r="A171">
        <v>167</v>
      </c>
    </row>
    <row r="172" spans="1:1">
      <c r="A172">
        <v>168</v>
      </c>
    </row>
    <row r="173" spans="1:1">
      <c r="A173">
        <v>169</v>
      </c>
    </row>
    <row r="174" spans="1:1">
      <c r="A174">
        <v>170</v>
      </c>
    </row>
    <row r="175" spans="1:1">
      <c r="A175">
        <v>171</v>
      </c>
    </row>
    <row r="176" spans="1:1">
      <c r="A176">
        <v>172</v>
      </c>
    </row>
    <row r="177" spans="1:1">
      <c r="A177">
        <v>173</v>
      </c>
    </row>
    <row r="178" spans="1:1">
      <c r="A178">
        <v>174</v>
      </c>
    </row>
    <row r="179" spans="1:1">
      <c r="A179">
        <v>175</v>
      </c>
    </row>
    <row r="180" spans="1:1">
      <c r="A180">
        <v>176</v>
      </c>
    </row>
    <row r="181" spans="1:1">
      <c r="A181">
        <v>177</v>
      </c>
    </row>
    <row r="182" spans="1:1">
      <c r="A182">
        <v>178</v>
      </c>
    </row>
  </sheetData>
  <sheetProtection password="CE88" sheet="1" objects="1" scenarios="1"/>
  <mergeCells count="7">
    <mergeCell ref="B1:J1"/>
    <mergeCell ref="B2:I2"/>
    <mergeCell ref="B3:B4"/>
    <mergeCell ref="C3:C4"/>
    <mergeCell ref="D3:D4"/>
    <mergeCell ref="E3:E4"/>
    <mergeCell ref="F3:F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About File</vt:lpstr>
      <vt:lpstr>Data Entry</vt:lpstr>
      <vt:lpstr>Exp</vt:lpstr>
      <vt:lpstr>P 8</vt:lpstr>
      <vt:lpstr>GA2</vt:lpstr>
      <vt:lpstr>GA4</vt:lpstr>
      <vt:lpstr>GA 3</vt:lpstr>
      <vt:lpstr>P7</vt:lpstr>
      <vt:lpstr>Surrender</vt:lpstr>
      <vt:lpstr>Form18</vt:lpstr>
      <vt:lpstr>'P 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2013-09-06T13:55:46Z</cp:lastPrinted>
  <dcterms:created xsi:type="dcterms:W3CDTF">1996-10-14T23:33:28Z</dcterms:created>
  <dcterms:modified xsi:type="dcterms:W3CDTF">2020-06-29T11:01:58Z</dcterms:modified>
</cp:coreProperties>
</file>