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15" windowWidth="20505" windowHeight="8145" tabRatio="757" activeTab="4"/>
  </bookViews>
  <sheets>
    <sheet name="SCHOOL" sheetId="7" r:id="rId1"/>
    <sheet name="STAFF" sheetId="125" r:id="rId2"/>
    <sheet name="RESULT" sheetId="124" r:id="rId3"/>
    <sheet name="AMOUNT" sheetId="126" r:id="rId4"/>
    <sheet name="BHAMASHAH" sheetId="121" r:id="rId5"/>
    <sheet name="TALENT" sheetId="122" r:id="rId6"/>
    <sheet name="YOJANA" sheetId="127" r:id="rId7"/>
  </sheets>
  <definedNames>
    <definedName name="APL">#REF!</definedName>
    <definedName name="CLASS">OFFSET(SCHOOL!$BI$8:$BI$19,,,COUNTIF(SCHOOL!$BH$8:$BH$19,"&gt;=1"))</definedName>
    <definedName name="GRADE">#REF!</definedName>
    <definedName name="M">#REF!</definedName>
    <definedName name="MONTH">OFFSET(#REF!,,,COUNTIF(#REF!,"&gt;=20000"))</definedName>
    <definedName name="_xlnm.Print_Area" localSheetId="0">SCHOOL!$A$1:$BI$28</definedName>
    <definedName name="RESULT">#REF!</definedName>
    <definedName name="YES">SCHOOL!$BD$13:$BD$15</definedName>
    <definedName name="कारण">#REF!</definedName>
    <definedName name="धर्म">#REF!</definedName>
    <definedName name="प्रकार">SCHOOL!$BF$1:$BF$3</definedName>
    <definedName name="प्रबंधन">SCHOOL!$BD$1:$BD$6</definedName>
    <definedName name="प्रवेश">#REF!</definedName>
    <definedName name="भाषा">#REF!</definedName>
    <definedName name="योजना">TALENT!$N$1:$N$8</definedName>
    <definedName name="लिंग">#REF!</definedName>
    <definedName name="वर्ग">#REF!</definedName>
    <definedName name="विकलांग">#REF!</definedName>
    <definedName name="व्यवसाय">#REF!</definedName>
    <definedName name="शिक्षा">#REF!</definedName>
    <definedName name="संकाय">#REF!</definedName>
    <definedName name="सत्र">SCHOOL!$B$14:$B$28</definedName>
    <definedName name="स्तर">SCHOOL!$BA$1:$BA$4</definedName>
    <definedName name="स्थान">TALENT!$O$1:$O$3</definedName>
  </definedNames>
  <calcPr calcId="145621"/>
</workbook>
</file>

<file path=xl/calcChain.xml><?xml version="1.0" encoding="utf-8"?>
<calcChain xmlns="http://schemas.openxmlformats.org/spreadsheetml/2006/main">
  <c r="BM6" i="7" l="1"/>
  <c r="BJ6" i="7"/>
  <c r="BJ5" i="7"/>
  <c r="BJ4" i="7"/>
  <c r="BM5" i="7" s="1"/>
  <c r="BJ2" i="7" l="1"/>
  <c r="BM3" i="7" s="1"/>
  <c r="BK2" i="7"/>
  <c r="BM4" i="7" s="1"/>
  <c r="BD8" i="125"/>
  <c r="BD9" i="125"/>
  <c r="BD10" i="125"/>
  <c r="BD11" i="125"/>
  <c r="BD12" i="125"/>
  <c r="BD13" i="125"/>
  <c r="BD14" i="125"/>
  <c r="BD15" i="125"/>
  <c r="BD16" i="125"/>
  <c r="BD17" i="125"/>
  <c r="BD18" i="125"/>
  <c r="BD19" i="125"/>
  <c r="BD20" i="125"/>
  <c r="BC8" i="125"/>
  <c r="BC9" i="125"/>
  <c r="BC10" i="125"/>
  <c r="BC11" i="125"/>
  <c r="BC12" i="125"/>
  <c r="BC13" i="125"/>
  <c r="BC14" i="125"/>
  <c r="BC15" i="125"/>
  <c r="BC16" i="125"/>
  <c r="BC17" i="125"/>
  <c r="BC18" i="125"/>
  <c r="BC19" i="125"/>
  <c r="BC20" i="125"/>
  <c r="BJ1" i="7"/>
  <c r="BM1" i="7" s="1"/>
  <c r="BB6" i="125"/>
  <c r="BA6" i="125"/>
  <c r="BK1" i="7"/>
  <c r="BM2" i="7" s="1"/>
  <c r="AY6" i="124"/>
  <c r="BA7" i="124"/>
  <c r="BB7" i="124"/>
  <c r="BC7" i="124"/>
  <c r="BA8" i="124"/>
  <c r="BB8" i="124"/>
  <c r="BC8" i="124"/>
  <c r="BA9" i="124"/>
  <c r="BB9" i="124"/>
  <c r="BC9" i="124"/>
  <c r="BA10" i="124"/>
  <c r="BB10" i="124"/>
  <c r="BC10" i="124"/>
  <c r="BA11" i="124"/>
  <c r="BB11" i="124"/>
  <c r="BC11" i="124"/>
  <c r="BA12" i="124"/>
  <c r="BB12" i="124"/>
  <c r="BC12" i="124"/>
  <c r="BA13" i="124"/>
  <c r="BB13" i="124"/>
  <c r="BC13" i="124"/>
  <c r="BA14" i="124"/>
  <c r="BB14" i="124"/>
  <c r="BC14" i="124"/>
  <c r="BA15" i="124"/>
  <c r="BB15" i="124"/>
  <c r="BC15" i="124"/>
  <c r="BA16" i="124"/>
  <c r="BB16" i="124"/>
  <c r="BC16" i="124"/>
  <c r="BA17" i="124"/>
  <c r="BB17" i="124"/>
  <c r="BC17" i="124"/>
  <c r="BA18" i="124"/>
  <c r="BB18" i="124"/>
  <c r="BC18" i="124"/>
  <c r="BA19" i="124"/>
  <c r="BB19" i="124"/>
  <c r="BC19" i="124"/>
  <c r="BA20" i="124"/>
  <c r="BB20" i="124"/>
  <c r="BC20" i="124"/>
  <c r="B93" i="127" l="1"/>
  <c r="B94" i="127" s="1"/>
  <c r="B95" i="127" s="1"/>
  <c r="B96" i="127" s="1"/>
  <c r="B97" i="127"/>
  <c r="B98" i="127" s="1"/>
  <c r="B99" i="127" s="1"/>
  <c r="B100" i="127" s="1"/>
  <c r="B101" i="127" s="1"/>
  <c r="B102" i="127" s="1"/>
  <c r="B103" i="127"/>
  <c r="B104" i="127" s="1"/>
  <c r="B105" i="127" s="1"/>
  <c r="B106" i="127" s="1"/>
  <c r="B107" i="127" s="1"/>
  <c r="B108" i="127" s="1"/>
  <c r="B109" i="127"/>
  <c r="B110" i="127" s="1"/>
  <c r="B111" i="127" s="1"/>
  <c r="B112" i="127" s="1"/>
  <c r="B113" i="127" s="1"/>
  <c r="B114" i="127" s="1"/>
  <c r="B115" i="127" s="1"/>
  <c r="B116" i="127" s="1"/>
  <c r="B117" i="127" s="1"/>
  <c r="B118" i="127" s="1"/>
  <c r="B119" i="127"/>
  <c r="B120" i="127" s="1"/>
  <c r="B121" i="127" s="1"/>
  <c r="B122" i="127" s="1"/>
  <c r="B123" i="127" s="1"/>
  <c r="B124" i="127" s="1"/>
  <c r="B125" i="127" s="1"/>
  <c r="B126" i="127" s="1"/>
  <c r="B127" i="127"/>
  <c r="B128" i="127" s="1"/>
  <c r="B129" i="127" s="1"/>
  <c r="B130" i="127" s="1"/>
  <c r="B131" i="127" s="1"/>
  <c r="B132" i="127" s="1"/>
  <c r="B133" i="127" s="1"/>
  <c r="B134" i="127" s="1"/>
  <c r="B135" i="127"/>
  <c r="B136" i="127" s="1"/>
  <c r="B137" i="127" s="1"/>
  <c r="B138" i="127" s="1"/>
  <c r="B139" i="127" s="1"/>
  <c r="B140" i="127" s="1"/>
  <c r="B141" i="127" s="1"/>
  <c r="B142" i="127" s="1"/>
  <c r="B143" i="127"/>
  <c r="B144" i="127" s="1"/>
  <c r="B145" i="127" s="1"/>
  <c r="B146" i="127" s="1"/>
  <c r="B147" i="127" s="1"/>
  <c r="B148" i="127" s="1"/>
  <c r="B149" i="127" s="1"/>
  <c r="B150" i="127" s="1"/>
  <c r="B151" i="127"/>
  <c r="B152" i="127" s="1"/>
  <c r="B153" i="127" s="1"/>
  <c r="B154" i="127" s="1"/>
  <c r="B155" i="127" s="1"/>
  <c r="B156" i="127" s="1"/>
  <c r="B157" i="127" s="1"/>
  <c r="B158" i="127" s="1"/>
  <c r="B159" i="127" s="1"/>
  <c r="B160" i="127" s="1"/>
  <c r="B161" i="127" s="1"/>
  <c r="B162" i="127" s="1"/>
  <c r="B163" i="127"/>
  <c r="B164" i="127" s="1"/>
  <c r="B165" i="127" s="1"/>
  <c r="B166" i="127" s="1"/>
  <c r="B167" i="127" s="1"/>
  <c r="B168" i="127" s="1"/>
  <c r="B169" i="127" s="1"/>
  <c r="B170" i="127" s="1"/>
  <c r="B171" i="127" s="1"/>
  <c r="B172" i="127" s="1"/>
  <c r="B173" i="127" s="1"/>
  <c r="B174" i="127" s="1"/>
  <c r="B175" i="127" s="1"/>
  <c r="B176" i="127" s="1"/>
  <c r="B177" i="127"/>
  <c r="B178" i="127" s="1"/>
  <c r="B179" i="127" s="1"/>
  <c r="B180" i="127" s="1"/>
  <c r="B181" i="127"/>
  <c r="B182" i="127" s="1"/>
  <c r="B183" i="127" s="1"/>
  <c r="B184" i="127" s="1"/>
  <c r="B185" i="127" s="1"/>
  <c r="B186" i="127"/>
  <c r="B187" i="127"/>
  <c r="B188" i="127" s="1"/>
  <c r="B189" i="127" s="1"/>
  <c r="B190" i="127" s="1"/>
  <c r="B191" i="127" s="1"/>
  <c r="B192" i="127"/>
  <c r="B193" i="127"/>
  <c r="B194" i="127" s="1"/>
  <c r="B195" i="127" s="1"/>
  <c r="B196" i="127" s="1"/>
  <c r="B197" i="127" s="1"/>
  <c r="B198" i="127" s="1"/>
  <c r="B199" i="127" s="1"/>
  <c r="B200" i="127" s="1"/>
  <c r="B201" i="127" s="1"/>
  <c r="B202" i="127"/>
  <c r="B203" i="127"/>
  <c r="B204" i="127" s="1"/>
  <c r="B205" i="127" s="1"/>
  <c r="B206" i="127" s="1"/>
  <c r="B207" i="127" s="1"/>
  <c r="B208" i="127" s="1"/>
  <c r="B209" i="127" s="1"/>
  <c r="B210" i="127" s="1"/>
  <c r="B211" i="127" s="1"/>
  <c r="B212" i="127" s="1"/>
  <c r="B213" i="127"/>
  <c r="B214" i="127" s="1"/>
  <c r="B215" i="127" s="1"/>
  <c r="B216" i="127" s="1"/>
  <c r="B217" i="127" s="1"/>
  <c r="B218" i="127" s="1"/>
  <c r="B219" i="127" s="1"/>
  <c r="B220" i="127" s="1"/>
  <c r="B221" i="127" s="1"/>
  <c r="B222" i="127"/>
  <c r="B223" i="127"/>
  <c r="B224" i="127" s="1"/>
  <c r="B225" i="127" s="1"/>
  <c r="B226" i="127" s="1"/>
  <c r="B227" i="127" s="1"/>
  <c r="B228" i="127" s="1"/>
  <c r="B229" i="127"/>
  <c r="B230" i="127" s="1"/>
  <c r="B231" i="127" s="1"/>
  <c r="B232" i="127" s="1"/>
  <c r="B233" i="127" s="1"/>
  <c r="B234" i="127" s="1"/>
  <c r="B235" i="127" s="1"/>
  <c r="B236" i="127"/>
  <c r="B237" i="127"/>
  <c r="B238" i="127" s="1"/>
  <c r="B239" i="127" s="1"/>
  <c r="B240" i="127"/>
  <c r="B241" i="127"/>
  <c r="B242" i="127" s="1"/>
  <c r="B243" i="127" s="1"/>
  <c r="B244" i="127" s="1"/>
  <c r="B91" i="127"/>
  <c r="AW7" i="124" l="1"/>
  <c r="AY7" i="124"/>
  <c r="AW8" i="124"/>
  <c r="AY8" i="124"/>
  <c r="AW9" i="124"/>
  <c r="AY9" i="124"/>
  <c r="AW10" i="124"/>
  <c r="AY10" i="124"/>
  <c r="AW11" i="124"/>
  <c r="AY11" i="124"/>
  <c r="AW12" i="124"/>
  <c r="AY12" i="124"/>
  <c r="AW13" i="124"/>
  <c r="AY13" i="124"/>
  <c r="AW14" i="124"/>
  <c r="AY14" i="124"/>
  <c r="AW15" i="124"/>
  <c r="AY15" i="124"/>
  <c r="AW16" i="124"/>
  <c r="AY16" i="124"/>
  <c r="AW17" i="124"/>
  <c r="AY17" i="124"/>
  <c r="AW18" i="124"/>
  <c r="AY18" i="124"/>
  <c r="AW19" i="124"/>
  <c r="AY19" i="124"/>
  <c r="AW20" i="124"/>
  <c r="AY20" i="124"/>
  <c r="AW6" i="124"/>
  <c r="AR6" i="124"/>
  <c r="BC6" i="124"/>
  <c r="BB6" i="124"/>
  <c r="BA6" i="124"/>
  <c r="AR7" i="124"/>
  <c r="AR8" i="124"/>
  <c r="AR9" i="124"/>
  <c r="AR10" i="124"/>
  <c r="AR11" i="124"/>
  <c r="AR12" i="124"/>
  <c r="AR13" i="124"/>
  <c r="AR14" i="124"/>
  <c r="AR15" i="124"/>
  <c r="AR16" i="124"/>
  <c r="AR17" i="124"/>
  <c r="AR18" i="124"/>
  <c r="AR19" i="124"/>
  <c r="AR20" i="124"/>
  <c r="AG7" i="124"/>
  <c r="AG8" i="124"/>
  <c r="AG9" i="124"/>
  <c r="AG10" i="124"/>
  <c r="AG11" i="124"/>
  <c r="AG12" i="124"/>
  <c r="AG13" i="124"/>
  <c r="AG14" i="124"/>
  <c r="AG15" i="124"/>
  <c r="AG16" i="124"/>
  <c r="AG17" i="124"/>
  <c r="AG18" i="124"/>
  <c r="AG19" i="124"/>
  <c r="AG20" i="124"/>
  <c r="AG6" i="124"/>
  <c r="V7" i="124"/>
  <c r="V8" i="124"/>
  <c r="V9" i="124"/>
  <c r="V10" i="124"/>
  <c r="V11" i="124"/>
  <c r="V12" i="124"/>
  <c r="V13" i="124"/>
  <c r="V14" i="124"/>
  <c r="V15" i="124"/>
  <c r="V16" i="124"/>
  <c r="V17" i="124"/>
  <c r="V18" i="124"/>
  <c r="V19" i="124"/>
  <c r="V20" i="124"/>
  <c r="V6" i="124"/>
  <c r="K6" i="124"/>
  <c r="K7" i="124"/>
  <c r="K8" i="124"/>
  <c r="K9" i="124"/>
  <c r="K10" i="124"/>
  <c r="K11" i="124"/>
  <c r="K12" i="124"/>
  <c r="K13" i="124"/>
  <c r="K14" i="124"/>
  <c r="K15" i="124"/>
  <c r="K16" i="124"/>
  <c r="K17" i="124"/>
  <c r="K18" i="124"/>
  <c r="K19" i="124"/>
  <c r="K20" i="124"/>
  <c r="M9" i="127"/>
  <c r="A1" i="127"/>
  <c r="Y32" i="127"/>
  <c r="Y31" i="127"/>
  <c r="Y30" i="127"/>
  <c r="Y29" i="127"/>
  <c r="Y28" i="127"/>
  <c r="Y27" i="127"/>
  <c r="Y26" i="127"/>
  <c r="Y25" i="127"/>
  <c r="Y24" i="127"/>
  <c r="Y23" i="127"/>
  <c r="Y22" i="127"/>
  <c r="Y21" i="127"/>
  <c r="Y20" i="127"/>
  <c r="Y19" i="127"/>
  <c r="Y18" i="127"/>
  <c r="Y17" i="127"/>
  <c r="Y16" i="127"/>
  <c r="Y15" i="127"/>
  <c r="Y14" i="127"/>
  <c r="Y13" i="127"/>
  <c r="Y12" i="127"/>
  <c r="Y11" i="127"/>
  <c r="Y10" i="127"/>
  <c r="Y9" i="127"/>
  <c r="Y1" i="127" l="1"/>
  <c r="M10" i="127"/>
  <c r="N10" i="127"/>
  <c r="O10" i="127"/>
  <c r="P10" i="127"/>
  <c r="Q10" i="127"/>
  <c r="M11" i="127"/>
  <c r="N11" i="127"/>
  <c r="O11" i="127"/>
  <c r="P11" i="127"/>
  <c r="Q11" i="127"/>
  <c r="M12" i="127"/>
  <c r="N12" i="127"/>
  <c r="O12" i="127"/>
  <c r="P12" i="127"/>
  <c r="Q12" i="127"/>
  <c r="M13" i="127"/>
  <c r="N13" i="127"/>
  <c r="O13" i="127"/>
  <c r="P13" i="127"/>
  <c r="Q13" i="127"/>
  <c r="M14" i="127"/>
  <c r="N14" i="127"/>
  <c r="O14" i="127"/>
  <c r="P14" i="127"/>
  <c r="Q14" i="127"/>
  <c r="M15" i="127"/>
  <c r="N15" i="127"/>
  <c r="O15" i="127"/>
  <c r="P15" i="127"/>
  <c r="Q15" i="127"/>
  <c r="M16" i="127"/>
  <c r="N16" i="127"/>
  <c r="O16" i="127"/>
  <c r="P16" i="127"/>
  <c r="Q16" i="127"/>
  <c r="M17" i="127"/>
  <c r="N17" i="127"/>
  <c r="O17" i="127"/>
  <c r="P17" i="127"/>
  <c r="Q17" i="127"/>
  <c r="M18" i="127"/>
  <c r="N18" i="127"/>
  <c r="O18" i="127"/>
  <c r="P18" i="127"/>
  <c r="Q18" i="127"/>
  <c r="M19" i="127"/>
  <c r="N19" i="127"/>
  <c r="O19" i="127"/>
  <c r="P19" i="127"/>
  <c r="Q19" i="127"/>
  <c r="M20" i="127"/>
  <c r="N20" i="127"/>
  <c r="O20" i="127"/>
  <c r="P20" i="127"/>
  <c r="Q20" i="127"/>
  <c r="M21" i="127"/>
  <c r="N21" i="127"/>
  <c r="O21" i="127"/>
  <c r="P21" i="127"/>
  <c r="Q21" i="127"/>
  <c r="M22" i="127"/>
  <c r="N22" i="127"/>
  <c r="O22" i="127"/>
  <c r="P22" i="127"/>
  <c r="Q22" i="127"/>
  <c r="M23" i="127"/>
  <c r="N23" i="127"/>
  <c r="O23" i="127"/>
  <c r="P23" i="127"/>
  <c r="Q23" i="127"/>
  <c r="M24" i="127"/>
  <c r="N24" i="127"/>
  <c r="O24" i="127"/>
  <c r="P24" i="127"/>
  <c r="Q24" i="127"/>
  <c r="M25" i="127"/>
  <c r="N25" i="127"/>
  <c r="O25" i="127"/>
  <c r="P25" i="127"/>
  <c r="Q25" i="127"/>
  <c r="M26" i="127"/>
  <c r="N26" i="127"/>
  <c r="O26" i="127"/>
  <c r="P26" i="127"/>
  <c r="Q26" i="127"/>
  <c r="M27" i="127"/>
  <c r="N27" i="127"/>
  <c r="O27" i="127"/>
  <c r="P27" i="127"/>
  <c r="Q27" i="127"/>
  <c r="M28" i="127"/>
  <c r="N28" i="127"/>
  <c r="O28" i="127"/>
  <c r="P28" i="127"/>
  <c r="Q28" i="127"/>
  <c r="M29" i="127"/>
  <c r="N29" i="127"/>
  <c r="O29" i="127"/>
  <c r="P29" i="127"/>
  <c r="Q29" i="127"/>
  <c r="M30" i="127"/>
  <c r="N30" i="127"/>
  <c r="O30" i="127"/>
  <c r="P30" i="127"/>
  <c r="Q30" i="127"/>
  <c r="M31" i="127"/>
  <c r="N31" i="127"/>
  <c r="O31" i="127"/>
  <c r="P31" i="127"/>
  <c r="Q31" i="127"/>
  <c r="M32" i="127"/>
  <c r="N32" i="127"/>
  <c r="O32" i="127"/>
  <c r="P32" i="127"/>
  <c r="Q32" i="127"/>
  <c r="Q9" i="127"/>
  <c r="P9" i="127"/>
  <c r="O9" i="127"/>
  <c r="N9" i="127"/>
  <c r="G9" i="127"/>
  <c r="R31" i="127" l="1"/>
  <c r="R27" i="127"/>
  <c r="R23" i="127"/>
  <c r="R19" i="127"/>
  <c r="R15" i="127"/>
  <c r="R11" i="127"/>
  <c r="R30" i="127"/>
  <c r="R26" i="127"/>
  <c r="R22" i="127"/>
  <c r="R18" i="127"/>
  <c r="R14" i="127"/>
  <c r="R10" i="127"/>
  <c r="R29" i="127"/>
  <c r="R25" i="127"/>
  <c r="R21" i="127"/>
  <c r="R17" i="127"/>
  <c r="R13" i="127"/>
  <c r="R32" i="127"/>
  <c r="R28" i="127"/>
  <c r="R24" i="127"/>
  <c r="R20" i="127"/>
  <c r="R16" i="127"/>
  <c r="R12" i="127"/>
  <c r="S9" i="127"/>
  <c r="R9" i="127"/>
  <c r="K32" i="127"/>
  <c r="W32" i="127" s="1"/>
  <c r="J32" i="127"/>
  <c r="V32" i="127" s="1"/>
  <c r="I32" i="127"/>
  <c r="U32" i="127" s="1"/>
  <c r="H32" i="127"/>
  <c r="T32" i="127" s="1"/>
  <c r="K31" i="127"/>
  <c r="W31" i="127" s="1"/>
  <c r="J31" i="127"/>
  <c r="V31" i="127" s="1"/>
  <c r="I31" i="127"/>
  <c r="U31" i="127" s="1"/>
  <c r="H31" i="127"/>
  <c r="T31" i="127" s="1"/>
  <c r="K30" i="127"/>
  <c r="W30" i="127" s="1"/>
  <c r="J30" i="127"/>
  <c r="V30" i="127" s="1"/>
  <c r="I30" i="127"/>
  <c r="U30" i="127" s="1"/>
  <c r="H30" i="127"/>
  <c r="T30" i="127" s="1"/>
  <c r="K29" i="127"/>
  <c r="W29" i="127" s="1"/>
  <c r="J29" i="127"/>
  <c r="V29" i="127" s="1"/>
  <c r="I29" i="127"/>
  <c r="U29" i="127" s="1"/>
  <c r="H29" i="127"/>
  <c r="T29" i="127" s="1"/>
  <c r="K28" i="127"/>
  <c r="W28" i="127" s="1"/>
  <c r="J28" i="127"/>
  <c r="V28" i="127" s="1"/>
  <c r="I28" i="127"/>
  <c r="U28" i="127" s="1"/>
  <c r="H28" i="127"/>
  <c r="T28" i="127" s="1"/>
  <c r="K27" i="127"/>
  <c r="W27" i="127" s="1"/>
  <c r="J27" i="127"/>
  <c r="V27" i="127" s="1"/>
  <c r="I27" i="127"/>
  <c r="U27" i="127" s="1"/>
  <c r="H27" i="127"/>
  <c r="T27" i="127" s="1"/>
  <c r="K26" i="127"/>
  <c r="W26" i="127" s="1"/>
  <c r="J26" i="127"/>
  <c r="V26" i="127" s="1"/>
  <c r="I26" i="127"/>
  <c r="U26" i="127" s="1"/>
  <c r="H26" i="127"/>
  <c r="T26" i="127" s="1"/>
  <c r="K25" i="127"/>
  <c r="W25" i="127" s="1"/>
  <c r="J25" i="127"/>
  <c r="V25" i="127" s="1"/>
  <c r="I25" i="127"/>
  <c r="U25" i="127" s="1"/>
  <c r="H25" i="127"/>
  <c r="T25" i="127" s="1"/>
  <c r="K24" i="127"/>
  <c r="W24" i="127" s="1"/>
  <c r="J24" i="127"/>
  <c r="V24" i="127" s="1"/>
  <c r="I24" i="127"/>
  <c r="U24" i="127" s="1"/>
  <c r="H24" i="127"/>
  <c r="T24" i="127" s="1"/>
  <c r="K23" i="127"/>
  <c r="W23" i="127" s="1"/>
  <c r="J23" i="127"/>
  <c r="V23" i="127" s="1"/>
  <c r="I23" i="127"/>
  <c r="U23" i="127" s="1"/>
  <c r="H23" i="127"/>
  <c r="T23" i="127" s="1"/>
  <c r="K22" i="127"/>
  <c r="W22" i="127" s="1"/>
  <c r="J22" i="127"/>
  <c r="V22" i="127" s="1"/>
  <c r="I22" i="127"/>
  <c r="U22" i="127" s="1"/>
  <c r="H22" i="127"/>
  <c r="T22" i="127" s="1"/>
  <c r="K21" i="127"/>
  <c r="W21" i="127" s="1"/>
  <c r="J21" i="127"/>
  <c r="V21" i="127" s="1"/>
  <c r="I21" i="127"/>
  <c r="U21" i="127" s="1"/>
  <c r="H21" i="127"/>
  <c r="T21" i="127" s="1"/>
  <c r="K20" i="127"/>
  <c r="W20" i="127" s="1"/>
  <c r="J20" i="127"/>
  <c r="V20" i="127" s="1"/>
  <c r="I20" i="127"/>
  <c r="U20" i="127" s="1"/>
  <c r="H20" i="127"/>
  <c r="T20" i="127" s="1"/>
  <c r="K19" i="127"/>
  <c r="W19" i="127" s="1"/>
  <c r="J19" i="127"/>
  <c r="V19" i="127" s="1"/>
  <c r="I19" i="127"/>
  <c r="U19" i="127" s="1"/>
  <c r="H19" i="127"/>
  <c r="T19" i="127" s="1"/>
  <c r="K18" i="127"/>
  <c r="W18" i="127" s="1"/>
  <c r="J18" i="127"/>
  <c r="V18" i="127" s="1"/>
  <c r="I18" i="127"/>
  <c r="U18" i="127" s="1"/>
  <c r="H18" i="127"/>
  <c r="T18" i="127" s="1"/>
  <c r="K17" i="127"/>
  <c r="W17" i="127" s="1"/>
  <c r="J17" i="127"/>
  <c r="V17" i="127" s="1"/>
  <c r="I17" i="127"/>
  <c r="U17" i="127" s="1"/>
  <c r="H17" i="127"/>
  <c r="T17" i="127" s="1"/>
  <c r="K16" i="127"/>
  <c r="W16" i="127" s="1"/>
  <c r="J16" i="127"/>
  <c r="V16" i="127" s="1"/>
  <c r="I16" i="127"/>
  <c r="U16" i="127" s="1"/>
  <c r="H16" i="127"/>
  <c r="T16" i="127" s="1"/>
  <c r="K15" i="127"/>
  <c r="W15" i="127" s="1"/>
  <c r="J15" i="127"/>
  <c r="V15" i="127" s="1"/>
  <c r="I15" i="127"/>
  <c r="U15" i="127" s="1"/>
  <c r="H15" i="127"/>
  <c r="T15" i="127" s="1"/>
  <c r="K14" i="127"/>
  <c r="W14" i="127" s="1"/>
  <c r="J14" i="127"/>
  <c r="V14" i="127" s="1"/>
  <c r="I14" i="127"/>
  <c r="U14" i="127" s="1"/>
  <c r="H14" i="127"/>
  <c r="T14" i="127" s="1"/>
  <c r="K13" i="127"/>
  <c r="W13" i="127" s="1"/>
  <c r="J13" i="127"/>
  <c r="V13" i="127" s="1"/>
  <c r="I13" i="127"/>
  <c r="U13" i="127" s="1"/>
  <c r="H13" i="127"/>
  <c r="T13" i="127" s="1"/>
  <c r="K12" i="127"/>
  <c r="W12" i="127" s="1"/>
  <c r="J12" i="127"/>
  <c r="V12" i="127" s="1"/>
  <c r="I12" i="127"/>
  <c r="U12" i="127" s="1"/>
  <c r="H12" i="127"/>
  <c r="T12" i="127" s="1"/>
  <c r="K11" i="127"/>
  <c r="W11" i="127" s="1"/>
  <c r="J11" i="127"/>
  <c r="V11" i="127" s="1"/>
  <c r="I11" i="127"/>
  <c r="U11" i="127" s="1"/>
  <c r="H11" i="127"/>
  <c r="T11" i="127" s="1"/>
  <c r="K10" i="127"/>
  <c r="W10" i="127" s="1"/>
  <c r="J10" i="127"/>
  <c r="V10" i="127" s="1"/>
  <c r="I10" i="127"/>
  <c r="U10" i="127" s="1"/>
  <c r="H10" i="127"/>
  <c r="T10" i="127" s="1"/>
  <c r="K9" i="127"/>
  <c r="W9" i="127" s="1"/>
  <c r="J9" i="127"/>
  <c r="I9" i="127"/>
  <c r="U9" i="127" s="1"/>
  <c r="H9" i="127"/>
  <c r="G32" i="127"/>
  <c r="S32" i="127" s="1"/>
  <c r="G31" i="127"/>
  <c r="S31" i="127" s="1"/>
  <c r="G30" i="127"/>
  <c r="S30" i="127" s="1"/>
  <c r="G29" i="127"/>
  <c r="S29" i="127" s="1"/>
  <c r="G28" i="127"/>
  <c r="S28" i="127" s="1"/>
  <c r="G27" i="127"/>
  <c r="S27" i="127" s="1"/>
  <c r="G26" i="127"/>
  <c r="S26" i="127" s="1"/>
  <c r="G25" i="127"/>
  <c r="S25" i="127" s="1"/>
  <c r="G24" i="127"/>
  <c r="S24" i="127" s="1"/>
  <c r="G23" i="127"/>
  <c r="S23" i="127" s="1"/>
  <c r="G22" i="127"/>
  <c r="S22" i="127" s="1"/>
  <c r="G21" i="127"/>
  <c r="S21" i="127" s="1"/>
  <c r="G20" i="127"/>
  <c r="S20" i="127" s="1"/>
  <c r="G19" i="127"/>
  <c r="S19" i="127" s="1"/>
  <c r="G18" i="127"/>
  <c r="S18" i="127" s="1"/>
  <c r="G17" i="127"/>
  <c r="S17" i="127" s="1"/>
  <c r="G16" i="127"/>
  <c r="S16" i="127" s="1"/>
  <c r="G15" i="127"/>
  <c r="S15" i="127" s="1"/>
  <c r="G14" i="127"/>
  <c r="S14" i="127" s="1"/>
  <c r="G13" i="127"/>
  <c r="S13" i="127" s="1"/>
  <c r="G12" i="127"/>
  <c r="S12" i="127" s="1"/>
  <c r="G11" i="127"/>
  <c r="S11" i="127" s="1"/>
  <c r="G10" i="127"/>
  <c r="S10" i="127" s="1"/>
  <c r="Q33" i="127"/>
  <c r="P33" i="127"/>
  <c r="O33" i="127"/>
  <c r="N33" i="127"/>
  <c r="M33" i="127"/>
  <c r="L32" i="127"/>
  <c r="X32" i="127" s="1"/>
  <c r="L31" i="127"/>
  <c r="X31" i="127" s="1"/>
  <c r="L30" i="127"/>
  <c r="L29" i="127"/>
  <c r="L28" i="127"/>
  <c r="L27" i="127"/>
  <c r="L26" i="127"/>
  <c r="L25" i="127"/>
  <c r="L24" i="127"/>
  <c r="L23" i="127"/>
  <c r="L22" i="127"/>
  <c r="L21" i="127"/>
  <c r="L20" i="127"/>
  <c r="L19" i="127"/>
  <c r="L18" i="127"/>
  <c r="L17" i="127"/>
  <c r="L16" i="127"/>
  <c r="L15" i="127"/>
  <c r="L14" i="127"/>
  <c r="L13" i="127"/>
  <c r="L12" i="127"/>
  <c r="L11" i="127"/>
  <c r="L10" i="127"/>
  <c r="L9" i="127"/>
  <c r="B51" i="127"/>
  <c r="B52" i="127" s="1"/>
  <c r="B53" i="127" s="1"/>
  <c r="B54" i="127" s="1"/>
  <c r="B55" i="127" s="1"/>
  <c r="B56" i="127" s="1"/>
  <c r="B57" i="127" s="1"/>
  <c r="B58" i="127" s="1"/>
  <c r="B59" i="127" s="1"/>
  <c r="B60" i="127" s="1"/>
  <c r="B61" i="127" s="1"/>
  <c r="B62" i="127"/>
  <c r="B63" i="127" s="1"/>
  <c r="B64" i="127" s="1"/>
  <c r="B65" i="127" s="1"/>
  <c r="B66" i="127" s="1"/>
  <c r="B67" i="127" s="1"/>
  <c r="B68" i="127" s="1"/>
  <c r="B69" i="127" s="1"/>
  <c r="B70" i="127" s="1"/>
  <c r="B71" i="127" s="1"/>
  <c r="B72" i="127" s="1"/>
  <c r="B73" i="127" s="1"/>
  <c r="B74" i="127"/>
  <c r="B75" i="127" s="1"/>
  <c r="B76" i="127" s="1"/>
  <c r="B77" i="127" s="1"/>
  <c r="B78" i="127" s="1"/>
  <c r="B79" i="127" s="1"/>
  <c r="B80" i="127" s="1"/>
  <c r="B81" i="127" s="1"/>
  <c r="B82" i="127" s="1"/>
  <c r="B83" i="127" s="1"/>
  <c r="B84" i="127" s="1"/>
  <c r="B85" i="127" s="1"/>
  <c r="B86" i="127" s="1"/>
  <c r="B87" i="127" s="1"/>
  <c r="B88" i="127" s="1"/>
  <c r="B89" i="127" s="1"/>
  <c r="B90" i="127" s="1"/>
  <c r="B92" i="127"/>
  <c r="B36" i="127"/>
  <c r="B37" i="127" s="1"/>
  <c r="B38" i="127" s="1"/>
  <c r="B39" i="127" s="1"/>
  <c r="B40" i="127" s="1"/>
  <c r="B41" i="127" s="1"/>
  <c r="B42" i="127" s="1"/>
  <c r="B43" i="127" s="1"/>
  <c r="B44" i="127" s="1"/>
  <c r="B45" i="127" s="1"/>
  <c r="B46" i="127" s="1"/>
  <c r="B47" i="127" s="1"/>
  <c r="B48" i="127" s="1"/>
  <c r="B49" i="127" s="1"/>
  <c r="B50" i="127" s="1"/>
  <c r="R33" i="127" l="1"/>
  <c r="BJ7" i="7" s="1"/>
  <c r="BM7" i="7" s="1"/>
  <c r="BM8" i="7" s="1"/>
  <c r="BM9" i="7" s="1"/>
  <c r="BM10" i="7" s="1"/>
  <c r="A2" i="7" s="1"/>
  <c r="L33" i="127"/>
  <c r="X24" i="127"/>
  <c r="X17" i="127"/>
  <c r="X10" i="127"/>
  <c r="X26" i="127"/>
  <c r="X19" i="127"/>
  <c r="J33" i="127"/>
  <c r="V33" i="127" s="1"/>
  <c r="V9" i="127"/>
  <c r="X12" i="127"/>
  <c r="X28" i="127"/>
  <c r="X21" i="127"/>
  <c r="X14" i="127"/>
  <c r="X30" i="127"/>
  <c r="X23" i="127"/>
  <c r="X16" i="127"/>
  <c r="X25" i="127"/>
  <c r="X18" i="127"/>
  <c r="X11" i="127"/>
  <c r="X27" i="127"/>
  <c r="H33" i="127"/>
  <c r="T33" i="127" s="1"/>
  <c r="T9" i="127"/>
  <c r="X9" i="127"/>
  <c r="X20" i="127"/>
  <c r="X13" i="127"/>
  <c r="X29" i="127"/>
  <c r="X22" i="127"/>
  <c r="X15" i="127"/>
  <c r="K33" i="127"/>
  <c r="W33" i="127" s="1"/>
  <c r="I33" i="127"/>
  <c r="U33" i="127" s="1"/>
  <c r="G33" i="127"/>
  <c r="S33" i="127" s="1"/>
  <c r="BM28" i="7"/>
  <c r="BL28" i="7"/>
  <c r="BM27" i="7"/>
  <c r="BL27" i="7"/>
  <c r="BM26" i="7"/>
  <c r="BL26" i="7"/>
  <c r="BM25" i="7"/>
  <c r="BL25" i="7"/>
  <c r="BM24" i="7"/>
  <c r="BL24" i="7"/>
  <c r="BM23" i="7"/>
  <c r="BL23" i="7"/>
  <c r="BM22" i="7"/>
  <c r="BL22" i="7"/>
  <c r="BM21" i="7"/>
  <c r="BL21" i="7"/>
  <c r="BM20" i="7"/>
  <c r="BL20" i="7"/>
  <c r="BM19" i="7"/>
  <c r="BL19" i="7"/>
  <c r="BM18" i="7"/>
  <c r="BL18" i="7"/>
  <c r="BM17" i="7"/>
  <c r="BL17" i="7"/>
  <c r="BM16" i="7"/>
  <c r="BL16" i="7"/>
  <c r="BM15" i="7"/>
  <c r="BL15" i="7"/>
  <c r="BM14" i="7"/>
  <c r="BL14" i="7"/>
  <c r="L28" i="7"/>
  <c r="L27" i="7"/>
  <c r="L26" i="7"/>
  <c r="L25" i="7"/>
  <c r="L24" i="7"/>
  <c r="L23" i="7"/>
  <c r="L22" i="7"/>
  <c r="L21" i="7"/>
  <c r="L20" i="7"/>
  <c r="L19" i="7"/>
  <c r="L18" i="7"/>
  <c r="L17" i="7"/>
  <c r="L16" i="7"/>
  <c r="L15" i="7"/>
  <c r="BK14" i="7"/>
  <c r="BJ14" i="7"/>
  <c r="BJ15" i="7" s="1"/>
  <c r="X33" i="127" l="1"/>
  <c r="BK15" i="7"/>
  <c r="B15" i="7" s="1"/>
  <c r="Y2" i="127" l="1"/>
  <c r="T2" i="127" s="1"/>
  <c r="BJ16" i="7"/>
  <c r="BK16" i="7" s="1"/>
  <c r="B16" i="7" s="1"/>
  <c r="BJ17" i="7" s="1"/>
  <c r="BK17" i="7"/>
  <c r="B17" i="7" l="1"/>
  <c r="BJ18" i="7" s="1"/>
  <c r="BF6" i="7"/>
  <c r="BK18" i="7" l="1"/>
  <c r="B18" i="7" s="1"/>
  <c r="BJ19" i="7" s="1"/>
  <c r="BK19" i="7" l="1"/>
  <c r="B19" i="7" s="1"/>
  <c r="BJ20" i="7" s="1"/>
  <c r="BK20" i="7" l="1"/>
  <c r="B20" i="7"/>
  <c r="BJ21" i="7" s="1"/>
  <c r="BK21" i="7" l="1"/>
  <c r="B21" i="7" s="1"/>
  <c r="BJ22" i="7" s="1"/>
  <c r="BK22" i="7" l="1"/>
  <c r="B22" i="7" s="1"/>
  <c r="BJ23" i="7" s="1"/>
  <c r="BK23" i="7" l="1"/>
  <c r="B23" i="7" s="1"/>
  <c r="BJ24" i="7" s="1"/>
  <c r="B2" i="122"/>
  <c r="BK24" i="7" l="1"/>
  <c r="B24" i="7"/>
  <c r="BJ25" i="7" s="1"/>
  <c r="A1" i="126"/>
  <c r="A1" i="124"/>
  <c r="A1" i="125"/>
  <c r="B2" i="121"/>
  <c r="AX19" i="126"/>
  <c r="AX18" i="126"/>
  <c r="AX17" i="126"/>
  <c r="AX16" i="126"/>
  <c r="AX15" i="126"/>
  <c r="AX14" i="126"/>
  <c r="AX13" i="126"/>
  <c r="AX12" i="126"/>
  <c r="AX11" i="126"/>
  <c r="AX10" i="126"/>
  <c r="AX9" i="126"/>
  <c r="AX7" i="126"/>
  <c r="AX6" i="126"/>
  <c r="AT19" i="126"/>
  <c r="AT18" i="126"/>
  <c r="AT17" i="126"/>
  <c r="AT16" i="126"/>
  <c r="AT15" i="126"/>
  <c r="AT14" i="126"/>
  <c r="AT13" i="126"/>
  <c r="AT12" i="126"/>
  <c r="AT11" i="126"/>
  <c r="AT10" i="126"/>
  <c r="AT9" i="126"/>
  <c r="AT8" i="126"/>
  <c r="AT7" i="126"/>
  <c r="AT6" i="126"/>
  <c r="AT5" i="126"/>
  <c r="AX5" i="126" s="1"/>
  <c r="R19" i="126"/>
  <c r="R18" i="126"/>
  <c r="R17" i="126"/>
  <c r="R16" i="126"/>
  <c r="R15" i="126"/>
  <c r="R14" i="126"/>
  <c r="R13" i="126"/>
  <c r="R12" i="126"/>
  <c r="R11" i="126"/>
  <c r="R10" i="126"/>
  <c r="R9" i="126"/>
  <c r="R8" i="126"/>
  <c r="AX8" i="126" s="1"/>
  <c r="R7" i="126"/>
  <c r="R6" i="126"/>
  <c r="R5" i="126"/>
  <c r="BK25" i="7" l="1"/>
  <c r="B25" i="7"/>
  <c r="BJ26" i="7" s="1"/>
  <c r="A15" i="126"/>
  <c r="A14" i="126"/>
  <c r="A13" i="126"/>
  <c r="A12" i="126"/>
  <c r="A11" i="126"/>
  <c r="A10" i="126"/>
  <c r="A9" i="126"/>
  <c r="A8" i="126"/>
  <c r="A7" i="126"/>
  <c r="A6" i="126"/>
  <c r="A5" i="126"/>
  <c r="A16" i="124"/>
  <c r="A15" i="124"/>
  <c r="A14" i="124"/>
  <c r="A13" i="124"/>
  <c r="A12" i="124"/>
  <c r="A11" i="124"/>
  <c r="A10" i="124"/>
  <c r="A9" i="124"/>
  <c r="A8" i="124"/>
  <c r="A7" i="124"/>
  <c r="A6" i="124"/>
  <c r="A16" i="125"/>
  <c r="A15" i="125"/>
  <c r="A14" i="125"/>
  <c r="A13" i="125"/>
  <c r="A12" i="125"/>
  <c r="A11" i="125"/>
  <c r="A10" i="125"/>
  <c r="A9" i="125"/>
  <c r="A8" i="125"/>
  <c r="A7" i="125"/>
  <c r="A6" i="125"/>
  <c r="BA20" i="125"/>
  <c r="AV20" i="125"/>
  <c r="AH20" i="125"/>
  <c r="AB20" i="125"/>
  <c r="Z20" i="125"/>
  <c r="AD20" i="125" s="1"/>
  <c r="X20" i="125"/>
  <c r="T20" i="125"/>
  <c r="P20" i="125"/>
  <c r="L20" i="125"/>
  <c r="H20" i="125"/>
  <c r="BA19" i="125"/>
  <c r="BB19" i="125" s="1"/>
  <c r="AX19" i="125" s="1"/>
  <c r="AV19" i="125"/>
  <c r="AH19" i="125"/>
  <c r="AB19" i="125"/>
  <c r="Z19" i="125"/>
  <c r="AD19" i="125" s="1"/>
  <c r="X19" i="125"/>
  <c r="T19" i="125"/>
  <c r="P19" i="125"/>
  <c r="L19" i="125"/>
  <c r="H19" i="125"/>
  <c r="BA18" i="125"/>
  <c r="BB18" i="125" s="1"/>
  <c r="AX18" i="125" s="1"/>
  <c r="AV18" i="125"/>
  <c r="AH18" i="125"/>
  <c r="AB18" i="125"/>
  <c r="Z18" i="125"/>
  <c r="X18" i="125"/>
  <c r="T18" i="125"/>
  <c r="P18" i="125"/>
  <c r="L18" i="125"/>
  <c r="H18" i="125"/>
  <c r="BA17" i="125"/>
  <c r="BB17" i="125" s="1"/>
  <c r="AX17" i="125" s="1"/>
  <c r="AV17" i="125"/>
  <c r="AH17" i="125"/>
  <c r="AB17" i="125"/>
  <c r="AD17" i="125" s="1"/>
  <c r="Z17" i="125"/>
  <c r="X17" i="125"/>
  <c r="T17" i="125"/>
  <c r="P17" i="125"/>
  <c r="L17" i="125"/>
  <c r="H17" i="125"/>
  <c r="BA16" i="125"/>
  <c r="BB16" i="125" s="1"/>
  <c r="AX16" i="125" s="1"/>
  <c r="AV16" i="125"/>
  <c r="AH16" i="125"/>
  <c r="AB16" i="125"/>
  <c r="Z16" i="125"/>
  <c r="AD16" i="125" s="1"/>
  <c r="X16" i="125"/>
  <c r="T16" i="125"/>
  <c r="P16" i="125"/>
  <c r="L16" i="125"/>
  <c r="H16" i="125"/>
  <c r="BA15" i="125"/>
  <c r="BB15" i="125" s="1"/>
  <c r="AX15" i="125" s="1"/>
  <c r="AV15" i="125"/>
  <c r="AH15" i="125"/>
  <c r="AB15" i="125"/>
  <c r="Z15" i="125"/>
  <c r="AD15" i="125" s="1"/>
  <c r="X15" i="125"/>
  <c r="T15" i="125"/>
  <c r="P15" i="125"/>
  <c r="L15" i="125"/>
  <c r="H15" i="125"/>
  <c r="BA14" i="125"/>
  <c r="BB14" i="125" s="1"/>
  <c r="AX14" i="125" s="1"/>
  <c r="AV14" i="125"/>
  <c r="AH14" i="125"/>
  <c r="AB14" i="125"/>
  <c r="Z14" i="125"/>
  <c r="X14" i="125"/>
  <c r="T14" i="125"/>
  <c r="P14" i="125"/>
  <c r="L14" i="125"/>
  <c r="H14" i="125"/>
  <c r="BA13" i="125"/>
  <c r="BB13" i="125" s="1"/>
  <c r="AX13" i="125" s="1"/>
  <c r="AV13" i="125"/>
  <c r="AH13" i="125"/>
  <c r="AB13" i="125"/>
  <c r="Z13" i="125"/>
  <c r="AD13" i="125" s="1"/>
  <c r="X13" i="125"/>
  <c r="T13" i="125"/>
  <c r="P13" i="125"/>
  <c r="L13" i="125"/>
  <c r="H13" i="125"/>
  <c r="BA12" i="125"/>
  <c r="BB12" i="125" s="1"/>
  <c r="AX12" i="125" s="1"/>
  <c r="AV12" i="125"/>
  <c r="AH12" i="125"/>
  <c r="AB12" i="125"/>
  <c r="Z12" i="125"/>
  <c r="AD12" i="125" s="1"/>
  <c r="X12" i="125"/>
  <c r="T12" i="125"/>
  <c r="P12" i="125"/>
  <c r="L12" i="125"/>
  <c r="H12" i="125"/>
  <c r="BA11" i="125"/>
  <c r="BB11" i="125" s="1"/>
  <c r="AX11" i="125" s="1"/>
  <c r="AV11" i="125"/>
  <c r="AH11" i="125"/>
  <c r="AB11" i="125"/>
  <c r="Z11" i="125"/>
  <c r="AD11" i="125" s="1"/>
  <c r="X11" i="125"/>
  <c r="T11" i="125"/>
  <c r="P11" i="125"/>
  <c r="L11" i="125"/>
  <c r="H11" i="125"/>
  <c r="BA10" i="125"/>
  <c r="BB10" i="125" s="1"/>
  <c r="AX10" i="125" s="1"/>
  <c r="AV10" i="125"/>
  <c r="AH10" i="125"/>
  <c r="AB10" i="125"/>
  <c r="Z10" i="125"/>
  <c r="X10" i="125"/>
  <c r="T10" i="125"/>
  <c r="P10" i="125"/>
  <c r="L10" i="125"/>
  <c r="H10" i="125"/>
  <c r="BA9" i="125"/>
  <c r="BB9" i="125" s="1"/>
  <c r="AX9" i="125" s="1"/>
  <c r="AV9" i="125"/>
  <c r="AH9" i="125"/>
  <c r="AB9" i="125"/>
  <c r="Z9" i="125"/>
  <c r="AD9" i="125" s="1"/>
  <c r="X9" i="125"/>
  <c r="T9" i="125"/>
  <c r="P9" i="125"/>
  <c r="L9" i="125"/>
  <c r="H9" i="125"/>
  <c r="BA8" i="125"/>
  <c r="BB8" i="125" s="1"/>
  <c r="AX8" i="125" s="1"/>
  <c r="AV8" i="125"/>
  <c r="AH8" i="125"/>
  <c r="AB8" i="125"/>
  <c r="Z8" i="125"/>
  <c r="AD8" i="125" s="1"/>
  <c r="X8" i="125"/>
  <c r="T8" i="125"/>
  <c r="P8" i="125"/>
  <c r="L8" i="125"/>
  <c r="H8" i="125"/>
  <c r="BA7" i="125"/>
  <c r="BB7" i="125" s="1"/>
  <c r="AX7" i="125" s="1"/>
  <c r="AV7" i="125"/>
  <c r="AH7" i="125"/>
  <c r="AD7" i="125"/>
  <c r="AB7" i="125"/>
  <c r="Z7" i="125"/>
  <c r="X7" i="125"/>
  <c r="T7" i="125"/>
  <c r="P7" i="125"/>
  <c r="L7" i="125"/>
  <c r="H7" i="125"/>
  <c r="AX6" i="125"/>
  <c r="AV6" i="125"/>
  <c r="AH6" i="125"/>
  <c r="AB6" i="125"/>
  <c r="Z6" i="125"/>
  <c r="X6" i="125"/>
  <c r="T6" i="125"/>
  <c r="P6" i="125"/>
  <c r="L6" i="125"/>
  <c r="H6" i="125"/>
  <c r="A17" i="125" l="1"/>
  <c r="A17" i="124"/>
  <c r="A16" i="126"/>
  <c r="BK26" i="7"/>
  <c r="B26" i="7"/>
  <c r="AD6" i="125"/>
  <c r="BC7" i="125" s="1"/>
  <c r="BD7" i="125" s="1"/>
  <c r="AD14" i="125"/>
  <c r="AD10" i="125"/>
  <c r="AD18" i="125"/>
  <c r="BB20" i="125"/>
  <c r="AX20" i="125" s="1"/>
  <c r="BJ27" i="7" l="1"/>
  <c r="A18" i="125"/>
  <c r="A17" i="126"/>
  <c r="A18" i="124"/>
  <c r="BK27" i="7" l="1"/>
  <c r="B27" i="7" s="1"/>
  <c r="BA6" i="7"/>
  <c r="BA5" i="7"/>
  <c r="AV5" i="7" s="1"/>
  <c r="BF7" i="7" s="1"/>
  <c r="BJ28" i="7" l="1"/>
  <c r="A18" i="126"/>
  <c r="A19" i="125"/>
  <c r="A19" i="124"/>
  <c r="BG8" i="7"/>
  <c r="BG9" i="7"/>
  <c r="BG16" i="7"/>
  <c r="BG12" i="7"/>
  <c r="BG15" i="7"/>
  <c r="BG11" i="7"/>
  <c r="BG18" i="7"/>
  <c r="BG14" i="7"/>
  <c r="BG10" i="7"/>
  <c r="BG17" i="7"/>
  <c r="BG13" i="7"/>
  <c r="BG19" i="7"/>
  <c r="AZ28" i="7"/>
  <c r="AZ27" i="7"/>
  <c r="AZ26" i="7"/>
  <c r="AZ25" i="7"/>
  <c r="AZ24" i="7"/>
  <c r="AZ23" i="7"/>
  <c r="AZ22" i="7"/>
  <c r="AZ21" i="7"/>
  <c r="AZ20" i="7"/>
  <c r="AZ19" i="7"/>
  <c r="AZ18" i="7"/>
  <c r="AZ17" i="7"/>
  <c r="AZ16" i="7"/>
  <c r="AZ15" i="7"/>
  <c r="AZ14" i="7"/>
  <c r="BK28" i="7" l="1"/>
  <c r="B28" i="7"/>
  <c r="BG6" i="7"/>
  <c r="BG7" i="7"/>
  <c r="A19" i="126" l="1"/>
  <c r="A20" i="125"/>
  <c r="A20" i="124"/>
  <c r="BH18" i="7"/>
  <c r="BI18" i="7" s="1"/>
  <c r="BH14" i="7"/>
  <c r="BI14" i="7" s="1"/>
  <c r="BH10" i="7"/>
  <c r="BI10" i="7" s="1"/>
  <c r="BH17" i="7"/>
  <c r="BI17" i="7" s="1"/>
  <c r="BH9" i="7"/>
  <c r="BI9" i="7" s="1"/>
  <c r="BH16" i="7"/>
  <c r="BI16" i="7" s="1"/>
  <c r="BH12" i="7"/>
  <c r="BI12" i="7" s="1"/>
  <c r="BH8" i="7"/>
  <c r="BI8" i="7" s="1"/>
  <c r="BH19" i="7"/>
  <c r="BI19" i="7" s="1"/>
  <c r="BH15" i="7"/>
  <c r="BI15" i="7" s="1"/>
  <c r="BH11" i="7"/>
  <c r="BI11" i="7" s="1"/>
  <c r="BH13" i="7"/>
  <c r="BI13" i="7" s="1"/>
  <c r="G11" i="7"/>
  <c r="E11" i="7" s="1"/>
  <c r="G10" i="7"/>
  <c r="E10" i="7" s="1"/>
  <c r="G9" i="7"/>
  <c r="E9" i="7" s="1"/>
</calcChain>
</file>

<file path=xl/sharedStrings.xml><?xml version="1.0" encoding="utf-8"?>
<sst xmlns="http://schemas.openxmlformats.org/spreadsheetml/2006/main" count="489" uniqueCount="397">
  <si>
    <t>I</t>
  </si>
  <si>
    <t>II</t>
  </si>
  <si>
    <t>III</t>
  </si>
  <si>
    <t>IV</t>
  </si>
  <si>
    <t>V</t>
  </si>
  <si>
    <t>VI</t>
  </si>
  <si>
    <t>VII</t>
  </si>
  <si>
    <t>VIII</t>
  </si>
  <si>
    <t>OBC</t>
  </si>
  <si>
    <t>SC</t>
  </si>
  <si>
    <t>GEN</t>
  </si>
  <si>
    <t>B</t>
  </si>
  <si>
    <t>G</t>
  </si>
  <si>
    <t>T</t>
  </si>
  <si>
    <t>ST</t>
  </si>
  <si>
    <t>C</t>
  </si>
  <si>
    <t>A</t>
  </si>
  <si>
    <t>D</t>
  </si>
  <si>
    <t>IX</t>
  </si>
  <si>
    <t>X</t>
  </si>
  <si>
    <t>SBC</t>
  </si>
  <si>
    <t>NO</t>
  </si>
  <si>
    <t>YES</t>
  </si>
  <si>
    <t>-</t>
  </si>
  <si>
    <t>XI</t>
  </si>
  <si>
    <t>XII</t>
  </si>
  <si>
    <t>PRIMARY</t>
  </si>
  <si>
    <t>STATE GOVT.</t>
  </si>
  <si>
    <t>PRIVATE</t>
  </si>
  <si>
    <t>CENTRAL GOVT.</t>
  </si>
  <si>
    <t>MADRSHA</t>
  </si>
  <si>
    <t>SANSKRIT SCHOOL</t>
  </si>
  <si>
    <t>PPP MODEL</t>
  </si>
  <si>
    <t>CO-EDU.</t>
  </si>
  <si>
    <t>BOYS</t>
  </si>
  <si>
    <t>GIRLS</t>
  </si>
  <si>
    <t xml:space="preserve">UPPER PRIMARY </t>
  </si>
  <si>
    <t>SECONDARY</t>
  </si>
  <si>
    <t>HIGHER SECONDARY</t>
  </si>
  <si>
    <t>A+</t>
  </si>
  <si>
    <t>%</t>
  </si>
  <si>
    <t>2016-17</t>
  </si>
  <si>
    <t>स्थापना तिथि-</t>
  </si>
  <si>
    <t>विद्यालय प्रबंधन-</t>
  </si>
  <si>
    <t>विद्यालय प्रकार-</t>
  </si>
  <si>
    <t>न्यूनतम कक्षा-</t>
  </si>
  <si>
    <t xml:space="preserve">विद्यालय स्तर-
</t>
  </si>
  <si>
    <t>अधिकतम कक्षा-</t>
  </si>
  <si>
    <t>मान्यता क्रमांक-</t>
  </si>
  <si>
    <t>डाईस कोड-</t>
  </si>
  <si>
    <t>NIC कोड-</t>
  </si>
  <si>
    <t>उच्च प्राथमिक स्तर-</t>
  </si>
  <si>
    <t>माध्यमिक स्तर-</t>
  </si>
  <si>
    <t>उच्च माध्यमिक स्तर-</t>
  </si>
  <si>
    <t>स्तर</t>
  </si>
  <si>
    <t>क्रमोन्नति विवरण</t>
  </si>
  <si>
    <t>मान्यता/क्रमोन्नति तिथि</t>
  </si>
  <si>
    <t>मान्यता/क्रमोन्नति आदेश एवं दिनांक</t>
  </si>
  <si>
    <t>मान्यता</t>
  </si>
  <si>
    <t>सत्र</t>
  </si>
  <si>
    <t>सत्रारंभ तिथि</t>
  </si>
  <si>
    <t>सत्रान्त तिथि</t>
  </si>
  <si>
    <t>कार्य दिवस</t>
  </si>
  <si>
    <t>अधिकतम कक्षा</t>
  </si>
  <si>
    <t>NA</t>
  </si>
  <si>
    <t xml:space="preserve"> -: बोर्ड परीक्षा परिणाम :- </t>
  </si>
  <si>
    <t>छात्र शिक्षक अनुपात</t>
  </si>
  <si>
    <t>विद्यालय विकास हेतु व्यय राशि</t>
  </si>
  <si>
    <t>प्र.अ.</t>
  </si>
  <si>
    <t>प्र.श्रे.</t>
  </si>
  <si>
    <t>द्वि.श्रे.</t>
  </si>
  <si>
    <t>तृ.श्रे.</t>
  </si>
  <si>
    <t>शा.शि.</t>
  </si>
  <si>
    <t>अन्य</t>
  </si>
  <si>
    <t>योग</t>
  </si>
  <si>
    <t>कुल विद्यार्थी</t>
  </si>
  <si>
    <t>कार्यरत कार्मिकों की संख्या</t>
  </si>
  <si>
    <t>अध्ययनरत विद्यार्थियों की संख्या</t>
  </si>
  <si>
    <t>कुल में से अल्पसंख्यक</t>
  </si>
  <si>
    <t xml:space="preserve"> -: मानव संसाधन :- </t>
  </si>
  <si>
    <t>:</t>
  </si>
  <si>
    <t>01</t>
  </si>
  <si>
    <t>CLASS - V</t>
  </si>
  <si>
    <t>CLASS - VIII</t>
  </si>
  <si>
    <t>CLASS - X</t>
  </si>
  <si>
    <t>CLASS - XII</t>
  </si>
  <si>
    <t>प्रविष्ट</t>
  </si>
  <si>
    <t>उत्तीर्ण ग्रेडवार</t>
  </si>
  <si>
    <t>RESULT DATE</t>
  </si>
  <si>
    <t>कुल प्रतिशत</t>
  </si>
  <si>
    <t>गुणात्मक प्रतिशत</t>
  </si>
  <si>
    <t xml:space="preserve"> -: वित्तीय संसाधन :- </t>
  </si>
  <si>
    <t>विद्यालय विकास हेतु प्राप्त राशि</t>
  </si>
  <si>
    <t>सरकार द्वारा</t>
  </si>
  <si>
    <t>जनसहयोग</t>
  </si>
  <si>
    <t>शुल्क द्वारा</t>
  </si>
  <si>
    <t>भौतिक विकास</t>
  </si>
  <si>
    <t>खेलकूद</t>
  </si>
  <si>
    <t>TLM</t>
  </si>
  <si>
    <t>स्वच्छता</t>
  </si>
  <si>
    <t>समारोह</t>
  </si>
  <si>
    <t>प्रोत्साहन</t>
  </si>
  <si>
    <t>वि.वि.</t>
  </si>
  <si>
    <t>अधिशेष</t>
  </si>
  <si>
    <t>क्र.सं.</t>
  </si>
  <si>
    <t>भामाशाह का नाम</t>
  </si>
  <si>
    <t>पिता/पति का नाम</t>
  </si>
  <si>
    <t>जाति</t>
  </si>
  <si>
    <t>पता</t>
  </si>
  <si>
    <t>नाम</t>
  </si>
  <si>
    <t>ब्राण्ड</t>
  </si>
  <si>
    <t>मात्रा</t>
  </si>
  <si>
    <t>रकम</t>
  </si>
  <si>
    <t>सामग्री या नकद का विवरण</t>
  </si>
  <si>
    <t>प्राप्ति दिनांक</t>
  </si>
  <si>
    <t>भामाशाह फोटो</t>
  </si>
  <si>
    <t xml:space="preserve"> -:विद्यालय के भामाशाह का विवरण:- </t>
  </si>
  <si>
    <t>विद्यार्थी का नाम</t>
  </si>
  <si>
    <t>पिता का नाम</t>
  </si>
  <si>
    <t>कक्षा</t>
  </si>
  <si>
    <t>विद्यार्थी फोटो</t>
  </si>
  <si>
    <t>विशेष उपलब्धि का विवरण</t>
  </si>
  <si>
    <t>योजना</t>
  </si>
  <si>
    <t>स्थान</t>
  </si>
  <si>
    <t>कक्षा में स्थान</t>
  </si>
  <si>
    <t>लेपटॉप योजना</t>
  </si>
  <si>
    <t>खेलकूद प्रतियोगिता</t>
  </si>
  <si>
    <t>वाद-विवाद प्रतियोगिता</t>
  </si>
  <si>
    <t>सांस्कृतिक प्रतियोगिता</t>
  </si>
  <si>
    <t>विज्ञान प्रदर्शनी</t>
  </si>
  <si>
    <t>शैक्षणिक प्रतियोगिता</t>
  </si>
  <si>
    <t>प्रथम</t>
  </si>
  <si>
    <t>द्वितीय</t>
  </si>
  <si>
    <t>तृतीय</t>
  </si>
  <si>
    <t xml:space="preserve"> -:विद्यालय के प्रतिभाशाली विद्यार्थियों का विवरण:- </t>
  </si>
  <si>
    <t>लक्ष्य प्राप्ति के भागीदार</t>
  </si>
  <si>
    <t>लक्ष्य प्राप्ति हेतु राशि</t>
  </si>
  <si>
    <t>राशि प्राप्ति के साधन</t>
  </si>
  <si>
    <t>प्रार्थना कार्यक्रम</t>
  </si>
  <si>
    <t>प्रार्थना स्थल को सीमेंट से लाइन पट्टी, रंगीन फूलों व हरियाली युक्त बनाना|</t>
  </si>
  <si>
    <t>प्रार्थना स्थल को छोटी व आकर्षक शिक्षाप्रद पेन्टिग सहित डिजाईनदार चारदीवारी बनाना</t>
  </si>
  <si>
    <t>प्रार्थना स्थल आधुनिक इको साउंड सिस्टम एवं वाद्ध्य यंत्रो से सुसज्जित करना</t>
  </si>
  <si>
    <t>कक्षा 1 से 5 तक का प्रार्थना कार्यक्रम दूसरी बड़ी कक्षाओं से अलग संचालित करना</t>
  </si>
  <si>
    <t>प्रार्थना कार्यक्रम दलीय व्यवस्था द्वारा विद्यार्थियों से संचालन करवाना</t>
  </si>
  <si>
    <t>प्रार्थना कार्यक्रम में सभी कार्मिकों की उपस्थिति सुनिश्चित करना</t>
  </si>
  <si>
    <t>प्रार्थना कार्यक्रम में प्रतिदिन रोटेशन से एक अध्यापक द्वारा नैतिकता का पाठ पढाना</t>
  </si>
  <si>
    <t>प्रार्थना कार्यक्रम में 10 प्रश्नोत्तर (हिन्दी, अंग्रेजी, गणित,सामान्य ज्ञान) समावेश करना</t>
  </si>
  <si>
    <t>प्रार्थना कार्यक्रम के 10 प्रश्नोत्तर सभी विद्यार्थियों को अलग अभ्यास पुस्तिका में लिखवाने, जाँच व याद करने हेतु दलनायक व दल प्रभारी का दायित्व सुनिश्चित करना</t>
  </si>
  <si>
    <t>प्रार्थना कार्यक्रम शांत व अनुशासित वातावरण हेतु वार अनुसार दल व कार्मिकों के दायित्व निर्धारण हेतु समय विभाग चक्र बनाना</t>
  </si>
  <si>
    <t>प्रश्नोत्तर कार्यक्रम में सही उत्तर देने वाले विद्यार्थी को 1 चाकलेट देने एवं गलत उत्तर देने वाले विद्यार्थी से आर्थिक सहयोग अक्षय पेटिका में लेने की व्यवस्था सुनिश्चित करना</t>
  </si>
  <si>
    <t>प्रार्थना कार्यक्रम प्रतिदिन 1 शिक्षाप्रद दोहा सरलार्थ सहित व सकारात्मक समाचार (स्थानीय विद्यालय सहित) वाचन करवाना</t>
  </si>
  <si>
    <t>प्रार्थना कार्यक्रम से पूर्व विद्यार्थी उपस्थिति कक्षाध्यापक द्वारा कक्षा में दर्ज कर लाइन से विद्यार्थियो को प्रार्थना स्थल पर लाना एवं लाइन से कक्षा में भेजने की व्यवस्था सुनिश्चित करना</t>
  </si>
  <si>
    <t>कक्षा कक्ष व्यवस्था</t>
  </si>
  <si>
    <t>प्रत्येक कक्षा हेतु अलग-अलग कक्ष की व्यवस्था करना</t>
  </si>
  <si>
    <t>प्रत्येक कक्षा-कक्ष में बैठक-व्यवस्था, शिक्षण व गृहकार्य जाँच समय विभाग चक्र, छात्रों का विवरण (छात्र विद्यालय कोड व फोटो सहित), वार्षिक व मासिक पाठ योजना, मूल्यांकन व बालसभा योजना के सुन्दर व आकर्षक चार्ट लगाना</t>
  </si>
  <si>
    <t>प्रत्येक कक्षा में उस कक्षा के पूर्व प्रतिभाशाली छात्रों तथा वर्तमान प्रतिभाशाली छात्रों (परिवर्तनीय) के चार्ट लगाना</t>
  </si>
  <si>
    <t>प्रत्येक कक्षा में ACB ग्रेड व दल अनुसार तथा प्रत्येक कक्षा की बैठक व्यवस्था अलग-अलग रेखागणितीय आकृतियों में प्रत्येक छात्र तक अध्यापक सुगम पहुँच अनुरूप करना</t>
  </si>
  <si>
    <t xml:space="preserve">प्रत्येक कक्षा-कक्ष में ग्रीन (चाक) एवं सफ़ेद (मार्कर) बोर्ड, चाक, मार्कर, डस्टर एवं उनके स्टेण्ड, कचरा-पात्र, घड़ी, सरस्वती माँ की फोटो की व्यवस्था सुचारू रखना </t>
  </si>
  <si>
    <t>प्रत्येक कक्षा में उस कक्षा से संबंधित सहायक सामग्री (छात्र-अध्यापक द्वारा निर्मित नाम सहित व क्रय) का कार्नर स्थापित कर उनका समुचित उपयोग करना</t>
  </si>
  <si>
    <t xml:space="preserve">प्रत्येक कक्षा मानिटरिंग समूह व्यवस्था मय कार्य विभाजन व नियम निर्धारण सहित सुदृढ़ करना  </t>
  </si>
  <si>
    <t>प्रत्येक कक्षा-कक्ष में समुचित हवा व प्रकाश हेतु पंखे, कूलर, AC एवं लाईट की व्यवस्था करना</t>
  </si>
  <si>
    <t>प्रत्येक कक्षा-कक्ष को कक्षानुरूप चित्रकारी, मॉडल, चार्ट, प्लास्टिक गुलदस्तों, गमलों व अन्य सामग्री द्वारा सुसज्जित करना</t>
  </si>
  <si>
    <t>प्रत्येक कक्षा-कक्ष को सुसज्जित करने हेतु प्रत्येक की अलग-अलग विस्तृत कार्ययोजना बनाना</t>
  </si>
  <si>
    <t>प्रधानाध्यापक कक्ष में संस्थाप्रधान की बड़ी कुर्सी, टेबल तथा 7-8 अन्य आरामदायक कुर्सियों, शुद्ध पानी का केम्पर, जग, काँच गिलास, कप, ट्रे, घड़ी, AC या कूलर की व्यवस्था सुचारू बनाये रखना</t>
  </si>
  <si>
    <t>प्रधानाध्यापक कक्ष को प्लास्टिक गुलदस्तों, महापुरुषों की तस्वीरों, ऐतिहासिक तस्वीरों, संक्षिप्त मार्मिक सुविचार, गमलों, पर्दों से सुसज्जित करना</t>
  </si>
  <si>
    <t xml:space="preserve">प्रधानाध्यापक कक्ष में परिवर्तनीय व आकर्षक बोर्डों पर विद्यालय योजना, संस्थापन (फोटो सहित), छात्र मानचित्र, समय विभाग चक्र, वार्षिक पाठ योजना व अन्य महत्वपूर्ण सूचनाएँ प्रदर्शित करना </t>
  </si>
  <si>
    <t>प्रधानाध्यापक कक्ष में प्रधानाध्यापक व अन्य प्रभारी अध्यापकों की सुन्दर पदनाम पट्टिका व्यवस्थित रूप से लगाना</t>
  </si>
  <si>
    <t xml:space="preserve">प्रधानाध्यापक कक्ष को सभी कक्षा-कक्षों व अन्य कक्षों को CCTV केमरों तथा साउंड सिस्टम से जोड़ना </t>
  </si>
  <si>
    <t>प्रधानाध्यापक कक्ष को कार्यालय कक्ष से जोड़ना</t>
  </si>
  <si>
    <t xml:space="preserve">प्रधानाध्यापक टेबल पर पूरे विद्यालय का समेकित विवरण प्रदर्शित करना तथा समस्त कार्यालय सामग्री (स्केल, पेन स्टेण्ड, आलपिन, स्टेपलर, गोंद, कप स्टीकर इत्यादि से सुसज्जित रखना </t>
  </si>
  <si>
    <t>कार्यालय कक्ष में फाईल व रजिस्टर व्यवस्थित रखने हेतु रेंक, अलमारी, बक्से की व्यवस्था करना</t>
  </si>
  <si>
    <t>कार्यालय कक्ष में कार्यालय सामग्री- फाईलें, रजिस्टर, सफ़ेद व रंगीन रिम, प्लास्टिक कवर, स्केल, सुईया, स्टेपलर, आलपिन, इत्यादि सामग्री की सुचारू रूप से बनाये रखना</t>
  </si>
  <si>
    <t>विद्यालय के समस्त लिखित कार्यालय कार्य, सूचनाएं व इन्टरनेट संबंधित कार्य कम्प्यूटर व प्रिंटर से कर सुव्यवस्थित व सुचारू रूप से फाईलिंग करने की व्यवस्था बनाये रखना</t>
  </si>
  <si>
    <t>कार्यालय कक्ष में 2 कम्प्यूटर, 2 प्रिंटर कम स्केनर-फोटो कॉपी, रंगीन प्रिंटर, ईनवेटर, कूलर, इन्टरनेट की व्यवस्था के साथ प्रेरक पोस्टरों से सुसज्जित करना</t>
  </si>
  <si>
    <t>प्रधानाध्यापक व कार्यालय कक्ष व्यवस्था</t>
  </si>
  <si>
    <t>प्रधानाध्यापक कक्ष में सभी कक्षों के चाबी स्टेण्ड, अग्निशमन यंत्र, अक्षय पेटिका, सुझाव पेटिका, प्राथमिक उपचार पेटिका व खोया-पाया पेटिका की व्यवस्था करना</t>
  </si>
  <si>
    <t>वाचनालय कक्ष व्यवस्था</t>
  </si>
  <si>
    <t>कक्षा 1 से 5 तक व 6 से 10 तक हेतु अलग-अलग वाचनालय कक्ष की व्यवस्था करना</t>
  </si>
  <si>
    <t>कक्षा 1 से 5 के वाचनालय कक्ष में बाजोट, दरी, टीवी, कम्प्यूटर, रेडियो तथा पाठ्यक्रम संबंधित केसेट व सहायक सामग्री की व्यवस्था करना</t>
  </si>
  <si>
    <t>कक्षा 1 से 5 के वाचनालय कक्ष में चित्रकारी हेतु पेपर, कलर व अन्य सामग्री, प्रेरक कहानियां की छोटी पुस्तकें, केरम बोर्ड, सांप सिडी, अन्य खेल सामग्री की व्यवस्था</t>
  </si>
  <si>
    <t>कक्षा 1 से 5 के वाचनालय कक्ष में सभी विषयों के स्थानीय अध्यापक द्वारा तैयार वर्क पेपर की व्यवस्था सुचारू रखना</t>
  </si>
  <si>
    <t>कक्षा 1 से 5 के वाचनालय कक्ष में मिट्टी के खिलोने बनाने की सामग्री तथा उनके द्वारा बनाये गए खिलोनों व चित्रकारी को प्रदर्शित करना</t>
  </si>
  <si>
    <t>कक्षा 1 से 5 के वाचनालय कक्ष में छोटी कक्षाओ के पूर्व प्रतिभाशाली छात्रों का फोटोयुक्त विवरण, वेट मशीन, ऊँचाई मापक यंत्र तथा इन कक्षाओं से संबधित मॉडल व चार्ट की व्यवस्था</t>
  </si>
  <si>
    <t>कक्षा 6 से 10 के वाचनालय कक्ष में भाषा शब्दकोष, व्याकरण, वैज्ञानिको व महापुरुषों की जीवनियाँ, करके सीखने, विज्ञान प्रयोग, कम्प्यूटर संबधी व समाचार-पत्र, प्रतियोगिता परीक्षा की पुस्तकें व पत्रिकाएँ की व्यवस्था</t>
  </si>
  <si>
    <t>प्रत्येक कक्षा में उस कक्षा के छात्रों की आयु के अनुरूप- अर्थात कक्षा-9व10 हेतु टेबल-कुर्सी, कक्षा-6-8 हेतु टेबल-स्टूल, कक्षा-3-5 हेतु बैंच-स्टूल, कक्षा-1व2 हेतु टेबल कम कुर्सी व बाजोट तथा कक्षा 6-10 में अध्यापक हेतु स्टेण्ड, कक्षा 1-5 में अध्यापक हेतु टेबल-कुर्सी की व्यवस्था करना</t>
  </si>
  <si>
    <t>कक्षा 6 से 10 के वाचनालय कक्ष में सहायक सामग्री निर्माण सामग्री- थर्माकोल शीट, कार्ड शीट, टेप, रंग, हार्ड बोर्ड इत्यादि की वर्षभर उपलब्धता सुनिश्चित करना</t>
  </si>
  <si>
    <t>कक्षा 6 से 10 के वाचनालय कक्ष में टेबल-कुर्सी, दरी, धीमी आवाज में प्रेरक संगीत बजने की व्यवस्था, अंग्रेजी बोलने के सिखाने के आधुनिक उपकरण की व्यवस्था</t>
  </si>
  <si>
    <t>कक्षा 6 से 10 के वाचनालय कक्ष में पुस्तकें वितरण रजिस्टर का संधारण एवं देरी से जमा करवाने पर विलम्ब शुल्क तथा 1 माह में एक बार भी पुस्तक नहीं लेने वाले छात्र से भी सहयोग राशि अक्षय पेटिका में डालने की व्यवस्था</t>
  </si>
  <si>
    <t>कक्षा 6 से 10 के वाचनालय कक्ष में वाचनालय नियम डिस्प्ले बोर्ड पर प्रदर्शित करना</t>
  </si>
  <si>
    <t>कक्षा 6 से 10 के वाचनालय कक्ष में भूतकाल में प्रतियोगिता विजेता प्रमाण-पत्र, शील्ड, भूतकाल में आयोजित समारोह की फोटो गेलेरी बनाना</t>
  </si>
  <si>
    <t xml:space="preserve">कक्षा 6 से 10 के वाचनालय कक्ष में महापुरुषों के फोटो जीवनी सहित, योगा आसन्न के फोटो, सरकार द्वारा छात्रों हेतु संचालित योजनाओं (विस्तृत विवरण सहित) के डिस्प्ले बोर्ड लगाना </t>
  </si>
  <si>
    <t xml:space="preserve">कक्षा 6 से 10 के वाचनालय कक्ष में आदर्श विद्यार्थी की दिनचर्या व नैतिक गुणों को सचित्र पेंटिंग द्वारा प्रदर्शित करना  </t>
  </si>
  <si>
    <t>कक्षा 6 से 10 के वाचनालय कक्ष में पुराने समाचार पत्रों व निशुल्क पाठ्य पुस्तकों के रख-रखाव की व्यवस्था करना</t>
  </si>
  <si>
    <t>कक्षा 1 से 5 के वाचनालय कक्ष में वर्ग पहेली, गणितीय संख्याओं की पहचान कार्ड, मानचित्रो को जोड़ना, अंग्रेजी में मीनिंग मिलान, हिन्दी में विलोम शब्द, पर्यायवाची शब्द आदि कार्डों का मिलान करने वाले छात्रों को चाकलेट की व्यवस्था</t>
  </si>
  <si>
    <t>लक्ष्य प्राप्ति दिनांक</t>
  </si>
  <si>
    <t>स्टाफ कक्ष व्यवस्था</t>
  </si>
  <si>
    <t>स्टाफ कक्ष में सभी अध्यापकों हेतु अलग-अलग टेबल-कुर्सी, अलमारी की व्यवस्था करना तथा कूलर, पंखे, दरी, पीने के पानी का केम्पर, गिलास, कप, ट्रे, कचरा-पात्र एवं कार्यालय सामग्री की व्यवस्था नियमित रखना</t>
  </si>
  <si>
    <t>स्टाफ कक्ष में सभी अध्यापकों के टेबल पर संबधित अध्यापक की डिग्री सहित नाम पट्टिका की व्यवस्था</t>
  </si>
  <si>
    <t>स्टाफ कक्ष में प्रत्येक अध्यापक के कार्यभार व कार्यभार संबधी योजना व नियम के डिस्प्ले बोर्ड लगाना</t>
  </si>
  <si>
    <t>स्टाफ कक्ष में परीक्षा प्रभारी हेतु परीक्षा सामग्री रखने हेतु अलग से अलमारी व्यवस्था करना</t>
  </si>
  <si>
    <t>स्टाफ कक्ष में प्रत्येक अध्यापक को उनके विषय की पुस्तक व अन्य संदर्भ पुस्तकें उपलब्ध करवाना</t>
  </si>
  <si>
    <t>कम्प्यूटर कक्ष व्यवस्था</t>
  </si>
  <si>
    <t>विद्यालय में एक 20-30 कम्प्यूटरों से सुसज्जित कक्ष की व्यवस्था, जिसमें टेबल-कुर्सी, इको साउंड सिस्टम, इन्टरनेट, आवाज रिकॉर्डर, ईनवेटर या सौर उर्जा एवं प्रोजेक्टर की व्यवस्था करना</t>
  </si>
  <si>
    <t>कम्प्यूटर कक्ष को AC या कूलर के साथ डस्ट रहित बनाना</t>
  </si>
  <si>
    <t>कम्प्यूटर कक्ष में कम्प्यूटर सिखाने हेतु कक्षा 6-10 का समय विभाग चक्र एवं प्रोजेक्टर पर शिक्षण कार्य का समय विभाग चक्र डिस्प्ले करना</t>
  </si>
  <si>
    <t>कम्प्यूटर कक्ष में कम्प्यूटर के विभिन्न डिवाईस के डिस्पले बोर्ड लगाना</t>
  </si>
  <si>
    <t>कम्प्यूटर कक्ष में आनलाइन शिक्षण संबधी साईटों की जानकारी अंकित करना</t>
  </si>
  <si>
    <t>कम्प्यूटर कक्ष में महान वैज्ञानिको की तस्वीरें व जीवनी तथा प्राकृतिक सौन्दर्य की तस्वीरें लगाना</t>
  </si>
  <si>
    <t>प्रयोगशाला कक्ष व्यवस्था</t>
  </si>
  <si>
    <t>विद्यालय में आधुनिक विज्ञान के उपकरणों व रसायन पदार्थों से सुसज्जित वातानुकूलित प्रयोगशाला की स्थापना करना</t>
  </si>
  <si>
    <t>प्रयोगशाला में टेबल-कुर्सी, कचरा-पात्र, पानी का नल व वाश तथा पीने के पानी की व्यवस्था</t>
  </si>
  <si>
    <t>प्रयोगशाला में कक्षा 6-10 स्तर के विज्ञान के चार्ट, मॉडल तथा ग्राफिक चार्ट प्रदर्शित करना</t>
  </si>
  <si>
    <t>प्रयोगशाला में कक्षा 6-10  के पाठ्यक्रम में सम्मिलित प्रयोगों की सूची प्रदर्शित करना</t>
  </si>
  <si>
    <t>प्रयोगशाला में कक्षा 6-10  के पाठ्यक्रम में सम्मिलित प्रयोगों की कार्यप्रणाली को डिस्प्ले बोर्डों पर प्रदर्शित करना</t>
  </si>
  <si>
    <t>प्रयोगशाला में प्रदूषण रोकथाम, बिमारियों रोकथाम, जल संचय संबधी चार्ट व मॉडल लगाना</t>
  </si>
  <si>
    <t>खेलकूद व सांस्कृतिक कक्ष व्यवस्था</t>
  </si>
  <si>
    <t xml:space="preserve">कक्षा 6 से 10 के वाचनालय कक्ष में कक्षा 6-10 के पूर्व प्रतिभाशाली छात्रों एवं इस विद्यालय भूतपूर्व छात्र जो सरकारी सेवा या बड़े व्यापारी, उच्च पदों पर आसीन है, के फोटो व विवरण सहित डिस्प्ले बोर्ड पर प्रदर्शित करना </t>
  </si>
  <si>
    <t>किसी 1 या 2 खेलों को छात्रों की रूचि व विद्यालय संसाधन के अनुसार विद्यालय खेल घोषित किये जाए</t>
  </si>
  <si>
    <t>विद्यालय खेलों हेतु विद्यालय परिसर के पास बालक व बालिकाओं हेतु अलग-अलग आधुनिक सुविधाओं युक्त खेल मैदान विकसित करना</t>
  </si>
  <si>
    <t>विद्यालय में एक खेलकूद व सांस्कृतिक कक्ष स्थापित किया जाय, जिसमें विद्यालय खेलों के पर्याप्त उपकरण एवं खिलाडियों की खेल पोशाकें (विद्यालय लोगो सहित) उपलब्ध करवाये जाय</t>
  </si>
  <si>
    <t>खेलकूद व सांस्कृतिक कक्ष में विद्यार्थियों की बुद्धि विकास हेतु केरम बोर्ड, सांप सीडी, चेस बोर्ड, अन्य खेल के उपकरण छात्र संख्या के अनुपात में उपलब्ध करवाये जाय</t>
  </si>
  <si>
    <t>खेलकूद व सांस्कृतिक कक्ष में सभी कक्षाओं का खेल कालांश का समय विभाग चक्र प्रदर्शित किया जाय</t>
  </si>
  <si>
    <t>खेलकूद व सांस्कृतिक कक्ष में प्राथमिक उपचार पेटिका, पीने का पानी, बड़ा दर्पण, टुवाल, तेल व कंघा, गोडीयाँ की व्यवस्था</t>
  </si>
  <si>
    <t>खेलकूद व सांस्कृतिक कक्ष में अंतर्राष्ट्रीय,राष्ट्रीय महान व  विद्यालय के पूर्व खिलाडियों की फोटो व जीवनी प्रदर्शित की जाय तथा विद्यालय द्वारा पूर्व में खेलकूद प्रतियोगिता विजेता प्रमाण-पत्र, विद्यालय खेलों के मैदान, नियम बोर्ड पर प्रदर्शित किये जाय</t>
  </si>
  <si>
    <t xml:space="preserve">खेलकूद व सांस्कृतिक कक्ष में स्काउटिंग ग्रुप की सुचना व केम्पों की समय-सारणी बोर्ड, स्काउटिंग सामग्री व पोशाकें, स्काउटिंग विधान बोर्ड की उपलब्धता </t>
  </si>
  <si>
    <t>खेलकूद व सांस्कृतिक कक्ष में आधुनिक संगीत उपकरण- हारमोनियम, ढोलक, पियोनो, इको साउंड सिस्टम, टेप रिकॉर्डर, रिकॉर्डर उपकरण, प्रसिद्द गायकों के केसेट, सीडी की व्यवस्था</t>
  </si>
  <si>
    <t>खेलकूद व सांस्कृतिक कक्ष में छोटे बच्चों हेतु महापुरुषों की पोशाकें, ताज,हथियार व श्रृंगार सामग्री की व्यवस्था</t>
  </si>
  <si>
    <t>शौचालय व पेयजल व्यवस्था</t>
  </si>
  <si>
    <t>विद्यालय में बालक व बालिका हेतु एक-एक शौचालय तथा संख्या के अनुपात में मूत्रालय की अलग-अलग व्यवस्था</t>
  </si>
  <si>
    <t>विद्यालय में स्टाफ हेतु महिला व पुरुष के लिए एक-एक शौचालय व मूत्रालय की व्यवस्था</t>
  </si>
  <si>
    <t>प्रत्येक शौचालय व मूत्रालय की सप्ताह में एक बार सफाई की व्यवस्था</t>
  </si>
  <si>
    <t>प्रत्येक शौचालय में नल से पानी, साबुन, हल्का तेजाब, ब्रुश, हाथ धोने हेतु वाश एवं शौचालय नामकरण की व्यवस्था</t>
  </si>
  <si>
    <t>प्रत्येक शौचालय के बाहर सुगंधित फूलों के पौधे लगाना तथा स्वच्छता संबधी चित्रकारी करवाना</t>
  </si>
  <si>
    <t>विद्यालय में एक या दो टांके की व्यवस्था, टांके में नल से जल की आपूर्ति तथा प्याऊ (फ्रीजर व नल सहित) की व्यवस्था सुचारू बनाये रखना</t>
  </si>
  <si>
    <t>विद्यालय में प्रत्येक कक्ष हेतु ठण्डे व शुद्द पानी के केम्पर व गिलास की व्यवस्था सुचारू बनाये रखना</t>
  </si>
  <si>
    <t>विद्यालय के टांके की 2-3 महीने में सफाई की व्यवस्था</t>
  </si>
  <si>
    <t>कार्यालय राजकीय माध्यमिक विद्यालय मण्डली चारणां भोपालगढ़-जोधपुर</t>
  </si>
  <si>
    <t xml:space="preserve">शिक्षा जगत में शिखर तक पहुँचाने की अचूक विद्यालय योजना </t>
  </si>
  <si>
    <t>रसोईघर व MDM व्यवस्था</t>
  </si>
  <si>
    <t>रसोईघर में भोजन बनाने, परोसने, खाने व दुग्ध योजना हेतु छात्रों के अनुपात में पर्याप्त बर्तन व गैस की व्यवस्था तथा उनको व्यवस्थित रखने हेतु स्टेण्ड व रेकों की व्यवस्था सुनिश्चित करना</t>
  </si>
  <si>
    <t>रसोईघर में गेंहूँ, चावल व अन्य खाद्य सामग्री को सुरक्षित रखने हेतु ड्रम या विशेष कक्ष की व्यवस्था करना</t>
  </si>
  <si>
    <t xml:space="preserve">बच्चों के मध्यान्ह भोजन हेतु बैठने की अलग से छायादार व व्यवस्थित कैम्पस का निर्माण करवाना </t>
  </si>
  <si>
    <t>बच्चों के मध्यान्ह भोजन हेतु प्रत्येक बच्चे को अलग-अलग व कतार में बैठाना</t>
  </si>
  <si>
    <t>मध्यान्ह भोजन से पूर्व व पश्चात् बच्चों के हाथ साबुन से धोने की व्यवस्था कैम्पस के पास ही की जाय</t>
  </si>
  <si>
    <t>भोजन बनाने, परोसने, खाने व दुग्ध के खाना बनाने व खाने के पूर्व व पश्चात्, दोनों समय साफ पानी से धोने की व्यवस्था सुनिश्चित की जाय</t>
  </si>
  <si>
    <t>भोजन व दुग्ध खाने व पीने से पूर्व प्रभारी अध्यापक द्वारा चखने की व्यवस्था सुनिश्चित की जाय</t>
  </si>
  <si>
    <t>भोजन खाने के बाद बचा या झूठा भोजन विद्यालय परिसर के बाहर पशुओं को खिलाया जाए</t>
  </si>
  <si>
    <t>वृक्षारोपण व बागवानी व्यवस्था</t>
  </si>
  <si>
    <t>विद्यालय परिसर में खाली पड़े परिक्षेत्र में पौधे व बगीचा व्यवस्थित रूप से भविष्य की आवश्यकता अनुसार लगाये जाय</t>
  </si>
  <si>
    <t>विद्यालय परिसर में लगाये गए सभी पौधों व बगीचों को नल से पर्याप्त पानी देने की व्यवस्था सुनिश्चित की जाय</t>
  </si>
  <si>
    <t xml:space="preserve">विद्यालय भवन के बरामदे के किनारे, प्रार्थना स्थल के चारों ओर, बगीचे में फूलदार गमले, जिस पर शिक्षण संबधी चित्रकारी करवाकर व्यवस्थित स्थापित किये जाय </t>
  </si>
  <si>
    <t>विद्यालय परिसर में लगाये गए सभी पौधों व बगीचों के सुनहरे भविष्य हेतु प्रत्येक बच्चे, दल व अध्यापक का दायित्व निर्धारित करते हुए विस्तृत कार्ययोजना बनाकर उसकी अनवरत पालना सुनिश्चित की जाए</t>
  </si>
  <si>
    <t>विद्यालय परिसर में लगाये गए सभी पौधों हेतु वर्षा के पानी ठहराव हेतु विद्यालय का पानी विद्यालय की व्यवस्था करना</t>
  </si>
  <si>
    <t>विद्यालय परिसर में लगाये गए सभी पौधों के चारों ओर मिट्टी या ईंटों से घेरा बनाकर रंगोली या रंगीन कंकड़ो से सुसज्जित करना</t>
  </si>
  <si>
    <t>विद्यालय परिसर में लगाये गए सभी पौधों की टहनियों पर लोहे के पीपे के चद्दर की ट्रे या मिट्टी के बर्तन लगाकर पक्षियों हेतु दाने व पानी की व्यवस्था करना तथा उन ट्रे के किनारे व पेंदे में गणितीय आकृतियों व सूत्र लिखवाना तथा टहनियों पर पक्षियों के घोंसले लगाना</t>
  </si>
  <si>
    <t>विद्यालय परिसर में लगाये गए पौधों के तने पर लोहे की चद्दर पर पौधे का नाम व उनके पालनकर्ता छात्र व दल का नाम लिखें</t>
  </si>
  <si>
    <t>अन्य व्यवस्था</t>
  </si>
  <si>
    <t>विद्यालय परिसर में खाली पड़े परिक्षेत्र में छात्रों हेतु साईकिल स्टेण्ड का शैड बनाना</t>
  </si>
  <si>
    <t>विद्यालय परिसर में खाली पड़े परिक्षेत्र में छात्रों हेतु पत्थर की टेबल व बेंच बनाकर उस पर लोहे के पाईप का झुला बनाकर बेलों से आच्छादित कर ओपन रूम की अवधारणा को मूर्त रूप देना</t>
  </si>
  <si>
    <t xml:space="preserve">विद्यालय के आकर्षक मुख्य द्वार का नजरी नक्शा बनाकर उसके निर्माण हेतु किसी भामाशाह को प्रेरित करना </t>
  </si>
  <si>
    <t>विद्यालय के आकर्षक मुख्य द्वार के अन्दर मुख्य रास्ते के किनारे व परिसर में जगह-जगह पर विद्यालय में स्थित विभिन्न कक्षों व अन्य सुविधाओं के दूरी व दिशा सहित छोटे संकेतांक बोर्ड लगाना</t>
  </si>
  <si>
    <t xml:space="preserve">विद्यालय के आकर्षक मुख्य द्वार के बाहर अध्यापकों के फोटो, नाम,पद,योग्यता,विषय सहित होर्डिंग्स लगाना </t>
  </si>
  <si>
    <t>विद्यालय के आकर्षक मुख्य द्वार के अन्दर मुख्य रास्ते के किनारे पर भामाशाह, प्रतिभाशाली छात्रो व विद्यालय की सुविधाओं के विवरण होर्डिंग्स लगाना</t>
  </si>
  <si>
    <t>विद्यालय भवन व परिसर की सफाई करने पर एकत्रित कचरे को विद्यालय परिसर में ही खड्डे वाला स्थान पर डालने व्यवस्था सुचारू बनाये रखना</t>
  </si>
  <si>
    <t xml:space="preserve">विद्यालय के किसी कक्ष में CCTV कैमरे से संचालित स्टेशनरी की सहकारी की दुकान के प्रभारी व नियम निर्धारित कर अनवरत चालू रखना </t>
  </si>
  <si>
    <t>कसरत कला घर व्यवस्था</t>
  </si>
  <si>
    <t>विद्यालय परिसर में एक कसरत कला घर विकसित करना जो शिक्षा के मुख्य उद्देश्य बच्चों का समग्र - मानसिक, शारीरिक व नैतिक विकास को पूरा कर सके</t>
  </si>
  <si>
    <t>कसरत कला घर में सुन्दर बगीचा, छायादार पौधे, दुब लगाकर मनमोहक वातावरण बनाना</t>
  </si>
  <si>
    <t>कक्षा 1 से 5 तक का प्रार्थना कार्यक्रम में छोटी अंग्रेजी व हिन्दी की कविताएँ, पहाड़े, संख्या-ज्ञान, स्थानीय स्तर के लघु प्रश्नोत्तर करने वाले छात्रों को चाकलेट देने की व्यवस्था करना</t>
  </si>
  <si>
    <t>प्रार्थना कार्यक्रम से पूर्व विद्यालय खुलते ही एवं मध्यान्ह सत्र में  धीमी व मधुर आवाज में प्रेरणा व देशभक्ति गीत, नैतिक भजन साउंड सिस्टम पर लगाना</t>
  </si>
  <si>
    <t>कसरत कला घर में कसरत व मनोरंजन हेतु विभिन्न झूले, कसरत उपकरण,फिसलन पट्टी, जिमनास्टिक उपकरण, आसन्न हेतु दूब व गिद्दे की व्यवस्था</t>
  </si>
  <si>
    <t>कसरत कला घर में भारत की भौगोलिक स्थिति, भारत, राजस्थान, जिले के मानचित्र, ग्रहों की स्थिति व अन्य मॉडल सीमेंट से रंगीन व आकर्षक बनाना</t>
  </si>
  <si>
    <t>कसरत कला घर की दीवार पर आसन्न के चित्र, गणितीय आकृतियों सीमेंट से बनाकर रंग भरना</t>
  </si>
  <si>
    <t>कसरत कला घर में विभिन्न आवागमन के साधन, भारत की विभिन्न वेशभूषा पहने हुए खिलोने, वर्गीकरण अनुसार जानवरों के खिलोने भारत की सिंचाई के साधनों का प्रदर्शन, अन्य खिलोनों का व्यवस्थित प्रदर्शन करना</t>
  </si>
  <si>
    <t>कसरत कला घर में सामान्य ज्ञान से संबधित लघु सूत्र को लिखना तथा खिलोनों से भारतीय शासन व्यवस्था के तीनों अंगो को प्रदर्शित करना</t>
  </si>
  <si>
    <t>कसरत कला घर में जमीन पर सीमेंट बोर्ड बनाकर वर्ग पहेलियों का चित्रण करवाना</t>
  </si>
  <si>
    <t>कसरत कला घर में हिन्दी व अंग्रेजी के विलोम शब्द, गणितीय सूत्र की लोहे के चद्दर से बनी चकरी लगाना</t>
  </si>
  <si>
    <t>कसरत कला घर में लगाये गए पौधों की टहनियों पर प्लास्टिक के खिलोने लटकाकर हिन्दी व अंग्रेजी की वर्णमाला,  गिनती के प्लास्टिक के कार्ड लटकाना</t>
  </si>
  <si>
    <t>कसरत कला घर में फुवारे लगाना व मध्य में ऊँचे स्टेण्ड पर लकड़ी से बना विद्यालय का मॉडल स्थापित करना</t>
  </si>
  <si>
    <t>शिक्षण व्यवस्था</t>
  </si>
  <si>
    <t>कसरत कला घर में स्वनिर्मित चुम्बकीय दिशासूचक यंत्र, वायु दिशासूचक यन्त्र, चंद्रकलाओं का मॉडल लगाना</t>
  </si>
  <si>
    <t>विद्यालय परिसर के मध्य लोहे का मजबूत स्टेण्ड के चारों दिशाओं में घड़ियाँ व साउंड लगाकर कम्प्यूटर से जोड़कर ओटोमेटिक कालांश की घंटी की व्यवस्था करना</t>
  </si>
  <si>
    <t>अध्यापकों की रूचि व विषय ज्ञान को ध्यान में रखते हुए एक प्रभावशाली समय विभाग चक्र बनाना, जिसमे सभी विषय, व्याकरण, लिखावट, वाचनालय, खेलकूद, कम्प्यूटर, उपचारात्मक शिक्षण, सहायक सामग्री निर्माण व अन्य गतिविधियों का संतुलित समावेश किया जाय</t>
  </si>
  <si>
    <t xml:space="preserve">ऐसी व्यवस्था विकसित की जाय कि किसी भी परिस्थिति में किसी भी कक्षा का किसी भी दिन कालांश खाली नहीं रहें </t>
  </si>
  <si>
    <t>सत्र के आरम्भ में ही प्रत्येक कक्षा व विषय, सहायक गतिविधि की वार्षिक व मासिक कार्ययोजना का निर्माण अवश्य किया जाय</t>
  </si>
  <si>
    <t>कक्षा कक्ष में 4-5 छात्रो के दल की मानिटरिंग व्यवस्था को प्रभावी बनाया जाय तथा प्रति माह मानीटर बदला जाय</t>
  </si>
  <si>
    <t>मानीटर दल प्रत्येक सदस्य का दायित्व निर्धारित कर रोटेशन प्रणाली अपनाई जाय</t>
  </si>
  <si>
    <t xml:space="preserve">कक्षा 1 से 5 में हिन्दी, गणित, अंग्रेजी, चित्रकला व लिखावट का 1-1 कालांश उपचारात्मक शिक्षण (अर्थात प्रत्येक कक्षा के कक्षा स्तर से नीचे के छात्रो का स्तर सुधर कर कक्षा स्तर तक लाना)  हेतु निर्धारित किया जाय </t>
  </si>
  <si>
    <t xml:space="preserve">उपचारात्मक शिक्षण हेतु कक्षा 1 से 5 तक प्रत्येक विषय में सूक्ष्म अधिगम बिन्दु का निर्धारण कर प्रत्येक छात्र का प्रत्येक विषय में प्रत्येक अधिगम बिन्दु के अनुसार प्रधानाध्यापक स्वयं द्वारा विद्यालय के संबधित विषय के सभी अध्यापकों के सहयोग से छात्रों का लिखित व मौखिक मूल्यांकन के द्वारा कक्षा स्तर निर्धारण कर, प्रत्येक निम्न स्तर के छात्र के प्रत्येक अधिगम बिन्दु की दिनांक निश्चित कर विषयाध्यापकों व कक्षा स्तर छात्रों के सहयोग से निश्चित अवधि से पूर्व लक्ष्य प्राप्ति की व्यवस्था की जाय </t>
  </si>
  <si>
    <t>कक्षा 6, 7, 9 के छात्रों में से निम्न स्तर के बच्चों की पहचान कर प्रतिदिन 1 कालांश (सर्वप्रथम हिन्दी का लक्ष्य, फिर गणित व अंत में अंग्रेजी विषय का लक्ष्य प्राप्ति तक)  की व्यवस्था की जाय</t>
  </si>
  <si>
    <t>प्रत्येक विषयाध्यापक अपने समस्त विषयों के इकाई वार नोट्स, प्रयोग, आकर्षक चित्र, नक़्शे, सारणी, लघु सूत्र, नियम, परिभाषाएँ, शिक्षण सहायक सामग्री, प्रश्न बैंक बच्चों के स्तर व सरल भाषा में अपनी एक व्यक्तिगत डायरी का संधारण करना</t>
  </si>
  <si>
    <t>प्रत्येक विषयाध्यापक सप्ताह में 2 कालाशों में अंतिम 5 मिनट अपने स्वयं का कक्षा-कक्ष शिक्षण का निर्धारित प्रपत्र में सूक्ष्म व निष्पक्ष स्वमूल्यांकन करना</t>
  </si>
  <si>
    <t xml:space="preserve">विद्यालय का एक भी छात्र कक्षा स्तर से नीचे होने तक उपचारात्मक शिक्षण अनवरत चालू रखी जाय </t>
  </si>
  <si>
    <t>प्रत्येक छात्र के घर पर सभी विषयों के स्वशिक्षण व गृहकार्य की समय सारणी निर्धारण कर प्रतिमाह 1 पेज पर प्रिंट करवाकर छात्रो से प्रतिदिन अभिभावक के हस्ताक्षर सहित संधारण करवाना तथा कभी-कभी अचानक कक्षाध्यापक द्वारा उसकी सत्यता की जाँच करना</t>
  </si>
  <si>
    <t>दीपावली के बाद बोर्ड कक्षाओं को प्रार्थना सभा, बालसभा जैसे कार्यक्रमों से दूर रखते हुए उस समय में व विद्यालय अवकाश के दिन अतिरिक्त कक्षाएं लगाना</t>
  </si>
  <si>
    <t>गृहकार्य जाँच व्यवस्था</t>
  </si>
  <si>
    <t>विद्यालय में प्रतिदिन प्रति कक्षा एक विषय या हाजरी नंबर के रोटेशन से प्रत्येक छात्र की एक विषय की  सूक्ष्म गृहकार्य जाँच हेतु प्रभावशाली समय विभाग चक्र की व्यवस्था</t>
  </si>
  <si>
    <t>विषयाध्यापक के द्वारा प्रत्येक दल के A स्तर के छात्र के गृहकार्य की जांच कर उससे अपने दल के अन्य छात्रों के गृहकार्य की जाँच अपने निर्देशन में करवाना</t>
  </si>
  <si>
    <t>गलत किये गए गृहकार्य को संबंधित छात्र से सुधार कार्य करवाना तथा गृहकार्य नहीं करने या गलत करने पर उसी समय छात्र के अभिभावक को फोन से अवगत कराना</t>
  </si>
  <si>
    <t>महीने में एक बार विषयाध्यापक द्वारा प्रत्येक छात्र का निर्धारित प्रपत्र भरकर ग्रेडिंग करना</t>
  </si>
  <si>
    <t>मूल्यांकन व्यवस्था</t>
  </si>
  <si>
    <t>कक्षा 1-5 तक के छात्रों का प्रिंटेड कार्यपत्रक से सप्ताह में एक बार सभी विषयों का मूल्यांकन सुनिश्चित करना</t>
  </si>
  <si>
    <t>कक्षा 6-10 तक के छात्रों का अति लघु प्रश्नों के प्रिंटेड पेपर से इकाई परख की व्यवस्था</t>
  </si>
  <si>
    <t>कक्षा 6-10 तक के छात्रों विभाग द्वारा निर्धारित परख व परीक्षाओं में मौखिक में गृहकार्य, लिखावट, समाज सेवा, स्वच्छता, अपने बस्ते की देखभाल, नैतिकता, प्रश्न पूछने, उत्तर देने की क्षमता के आधार पर निर्धारित प्रपत्र में अंक प्रदान करना</t>
  </si>
  <si>
    <t>वर्ष में दो बार कक्षा 6-10 तक के सभी छात्रों की भारतीय संस्कृति व समाज सेवा, नैतिकता संबधी बहु विकल्प के प्रश्न पत्रों से परीक्षा का आयोजन करना</t>
  </si>
  <si>
    <t>आधुनिक तकनीकी व्यवस्था</t>
  </si>
  <si>
    <t>विद्यालय में कक्षा 6 -10 तक के छात्रों को लेपटॉप क्रय करने हेतु प्रेरित करना, जिससे पेपरलेश विद्यालय का सपना पूरा हो सके</t>
  </si>
  <si>
    <t>विद्यालय की साईट बनाना, जिस पर विद्यालय की समस्त सूचनाएं व गतिविधियों की जानकारी अभिभावकों व छात्रों को प्राप्त हो सके</t>
  </si>
  <si>
    <t>विद्यालय की साईट पर विद्यालय के प्रतिभाशाली छात्रों व भामाशाहों की जानकारी अपलोड करना, जिससे छात्रों व भामाशाहों में प्रतिस्पर्धा व उत्साह का संचार हो सके</t>
  </si>
  <si>
    <t>प्रत्येक विषयाध्यापक को अपने विषय से संबधित इंटरनेट पर शिक्षण सामग्री की जानकारी प्राप्त करने हेतु विभिन्न लिंक का विवरण अपनी निजी शिक्षण डायरी में संग्रहित करना</t>
  </si>
  <si>
    <t>विद्यालय की साईट पर विभिन्न प्रश्न पत्रों को अपलोड कर ऑनलाइन परीक्षा की व्यवस्था की ओर अग्रसर होना</t>
  </si>
  <si>
    <t>विद्यालय के सभी अध्यापकों द्वारा छात्रों के सहयोग से कक्षा-कक्ष शिक्षण वीडियो, एप, स्लाईड्स, सहायक सामग्री व मॉडल के फोटो बनाकर साईट पर अपलोड करने हेतु प्रेरित करना, जिससे विद्यालय व सम्पूर्ण विद्यालय परिवार का ज्ञान व यश बढेगा</t>
  </si>
  <si>
    <t>छात्र नामांकन व उपस्थिति</t>
  </si>
  <si>
    <t>एक नायक के रूप में प्रधानाध्यापक</t>
  </si>
  <si>
    <t xml:space="preserve">विद्यालय प्रवेश का परिक्षेत्र का निर्धारण कर उनको खण्ड में विभाजन कर अभी से प्रत्येक खण्ड हेतु दो अध्यापक, उस क्षेत्र के 5 छात्र एवं 5 अभिभावक व गणमान्य व्यक्ति को प्रभारी नियुक्त करना </t>
  </si>
  <si>
    <t>खण्ड प्रभारी अध्यापक छात्र, अभिभावक व गणमान्य व्यक्ति के सहयोग से उस खण्ड के समस्त किसी भी विद्यालय में पढ़ने वाले व नवप्रवेशी समस्त छात्रों व अभिभावकों के नाम व मोबाईल नंबर एक रजिस्टर में संधारित करना</t>
  </si>
  <si>
    <t>खण्ड प्रभारी अध्यापक नए सत्र प्रारम्भ होने तक सामुदायिक सम्बन्ध कायम करने व विद्यालय की योजना व उपलब्धियों के प्रचार हेतु नियमित प्रत्येक रविवार को मोबाईल द्वारा बातचीत करना</t>
  </si>
  <si>
    <t>प्रधानाध्यापक द्वारा आज से ही विद्यालय प्रवेश का परिक्षेत्र में सरकारी, निजी प्राथमिक व उच्च प्राथमिक विद्यालयों में समय-समय पर जाकर संस्थाप्रधान को विद्यालय की योजना व उपलब्धियों के बारे में जानकारी साझा कर उस विद्यालय की उच्चतम कक्षा उत्तीर्ण करने वाले छात्रो को अपने विद्यालय से जुड़ने के लिए प्रेरित करना</t>
  </si>
  <si>
    <t>सत्र समाप्ति पर विद्यालय प्रवेश का परिक्षेत्र में स्थित गाँव व ढाणियों में विद्यालय की योजना व उपलब्धियों के बैनर लगाना व पेम्पलेट वितरण करवाना</t>
  </si>
  <si>
    <t>पारितोषिक, बालसभा व समारोह</t>
  </si>
  <si>
    <t>नए सत्र के प्रवेशोत्सव के दौरान खण्ड प्रभारी अध्यापक द्वारा पूर्व में निर्धारित लक्ष्य की शत-प्रतिशत प्राप्ति सुनिश्चित करना</t>
  </si>
  <si>
    <t>विद्यालय से 1 किमी से अधिक दुरी से आने वाले विद्यार्थियों हेतु अभिभावकों के आर्थिक सहयोग से आवागमन के साधन की व्यवस्था करना</t>
  </si>
  <si>
    <t>विद्यालय विकास में समुदाय से आर्थिक सहयोग प्राप्त करने हेतु सर्वप्रथम भामाशाहों का आर्थिक स्थिति के आधार पर वर्गीकरण कर उनका नाम व मोबाईल नंबर का संधारण रजिस्टर में करना</t>
  </si>
  <si>
    <t>भामाशाहों का आर्थिक स्थिति के आधार पर प्रत्येक को 1-1 विकास कार्य हेतु आर्थिक सहयोग करने हेतु प्रेरित करना</t>
  </si>
  <si>
    <t>5000 से अधिक आर्थिक सहयोग करने वाले भामाशाह का नाम विद्यालय परिसर में पत्थर की स्थायी नाम पट्टिका लगाना तथा इससे कम आर्थिक सहयोग करने वाले भामाशाह का नाम विद्यालय परिसर डिस्पले बोर्ड पर अंकित करवाया जाय</t>
  </si>
  <si>
    <t>समुदाय से वर्ष में बार-बार आर्थिक सहयोग न मांगकर विद्यालय के वार्षिकोत्सव में एक बार में ही अधिकाधिक आर्थिक सहयोग हेतु प्रेरित करना</t>
  </si>
  <si>
    <t>कक्षा 9-10 के छात्रों से विकास शुल्क SDMC सदस्यों के सहयोग से अधिकाधिक प्राप्त करना</t>
  </si>
  <si>
    <t>विद्यालय में आवश्यक विकास कार्यों का लागत सहित पूरा ब्यौरा समय-समय पर होने वाली SDMC की बैठक में प्रस्तुत करना</t>
  </si>
  <si>
    <t>विद्यालय के कक्षा 10 के छात्रो के विदाई समारोह का सादगी से आयोजन कर उन छात्रो से एक स्थायी सामग्री भेंट स्वरुप प्रदान करने की परंपरा डालना</t>
  </si>
  <si>
    <t>विद्यालय में आवश्यक कार्यालय, MDM एवं विकास की सामग्री वर्ष में अधिकतम 2 बार थोक व वाजिब भाव में खरीदने की व्यवस्था की जाय</t>
  </si>
  <si>
    <t>विद्यालय में सामग्री क्रय कम से कम 3  अध्यापकों की समिति से करवायी जाय तथा प्रत्येक माह के अंत में स्टाफ बैठक में आय-व्यय का लेखा सभी स्टाफ के सामने प्रस्तुत किया जाय</t>
  </si>
  <si>
    <t>विद्यालय में पुरानी व्यवस्थाओं को समाप्त न कर उसमें ही सुधार कर धन व समय का अपव्यय रोका जा सकता है</t>
  </si>
  <si>
    <t>विद्यालय से आपात कारण के बिना अनुपस्थित रहने वाले छात्र से आर्थिक सहयोग अक्षय पेटिका में प्राप्त करना तथा अनुपस्थित रहने वाले छात्र के अभिभावक को मोबाईल से उसी दिन प्रार्थना सत्र में ही सूचित करने तथा अनुपस्थित का कारण जानने की व्यवस्था वर्षभर सुचारू रखने हेतु 3 अध्यापकों की समिति को दायित्व सौंपा जाय</t>
  </si>
  <si>
    <t>विद्यालय में होने वाली सभी परीक्षाओं में उपस्थिति का अंकभार सुनिश्चित करते हुए बार-बार छात्रो को अवगत स्मरण करवाया जाय</t>
  </si>
  <si>
    <t>विद्यालय में अनुपस्थिति के कारण समय पर गृहकार्य नहीं करने वाले छात्र के अभिभावक को विद्यालय में बुलाया जाय</t>
  </si>
  <si>
    <t>विद्यालय में कबाड़ से जुगाड़ की नीति से कम मूल्य में आकर्षक सामग्री का निर्माण व क्रय करना</t>
  </si>
  <si>
    <t xml:space="preserve">विद्यालय में कक्षा 6-10 तक छात्रों के 6 दल बनाकर प्रभारी व सह-प्रभारी अध्यापक नियुक्त करना </t>
  </si>
  <si>
    <t>प्रत्येक दल को वार अनुसार प्रार्थना कार्यक्रम सञ्चालन, माहवार MDM व्यवस्था, स्वच्छता कार्यक्रम, वृक्षारोपण, बागवानी, वाचनालय, सहकारी दुकान की जिम्मेदारी रोटेशन के आधार पर तय करना</t>
  </si>
  <si>
    <t xml:space="preserve">विद्यालय में बार-बार अनुशासनहीनता करने वाले छात्र के अभिभावक को अधिकतम 3 बार विद्यालय में बुलाकर लिखित में अवगत करवाकर विद्यालय से नाम पृथक करने की कार्यवाही अमल में लाना </t>
  </si>
  <si>
    <t>अनुशासनहीनता से विद्यालय सम्पति का नुकसान करने वाले छात्र से नुकसान की भरपाई करना</t>
  </si>
  <si>
    <t>अनुशासनमय दलीय व्यवस्था</t>
  </si>
  <si>
    <t>विद्यालय की सभी प्रतियोगिता व गतिविधियों का आयोजन दलीय व्यवस्था के अनुसार करवाकर छात्रों में प्रतिस्पर्धा की भावना का विकास करना</t>
  </si>
  <si>
    <t>दल के A व B छात्रों को C छात्रों का स्तर सुधार की जिम्मेदारी सोंपना</t>
  </si>
  <si>
    <t>विद्यालय में अनुशासन व समाज-सेवा की भावना विकसित करने हेतु स्काउटिंग व केडर के दलों को सक्रिय करना</t>
  </si>
  <si>
    <t>वर्ष में एक बार विद्यालय के सभी छात्रों को एक अच्छे विद्यालय, विज्ञान प्रदर्शनी व ऐतिहासिक स्थलों का भ्रमण करवाना</t>
  </si>
  <si>
    <t>विद्यालय के सभी छात्रों को अनुशासन में रखने हेतु लघु व मध्यान्ह विश्राम के अलावा कक्षा के बाहर न निकलना तथा छात्रो को विद्यालय समय में व्यस्त रखना</t>
  </si>
  <si>
    <t>विद्यालय में प्रत्येक शनिवार को उपचारात्मक शिक्षण, लिखावट सुधार हेतु सुलेख, श्रुतिलेख, अनुलेख, सहायक सामग्री निर्माण की प्रतियोगिता तथा बालसभा का आयोजन करना</t>
  </si>
  <si>
    <t xml:space="preserve">शनिवारीय बालसभा में भाषा अन्त्याक्षरी, एक शब्द से अनेक शब्द,क्विज प्रतियोगिता, चित्रकला व निबंध प्रतियोगिता, एथलेटिक प्रतियोगिता, छोटी कक्षाओं के छात्रों को खेल खेल में सिखाने की प्रतियोगिताओं का आयोजन करना </t>
  </si>
  <si>
    <t>शनिवारीय बालसभा कार्यक्रम की जानकारी छात्रो को एक सप्ताह पूर्व देना तथा कार्यक्रमों का आयोजन दल के दो भाग- उच्च व निम्न कर पहले दल में से विजेता, उपविजेता का चयन, फिर सभी दलों के विजेता, उपविजेताओं में से विजेता, उपविजेता का चयन कर तीन रंग के प्लास्टिक के प्रोत्साहन राशि अंकित कूपन देना</t>
  </si>
  <si>
    <t>प्रार्थना कार्यक्रम प्रतिदिन सुन्दर लिखावट, समयबद्ध शिक्षण व गृहकार्य, स्वच्छता (मन व तन) में प्रथम 1 -1 विद्यार्थी को अलग-अलग रंग के बेज लगाना तथा प्रोत्साहन राशि अंकित प्लास्टिक कूपन देना एवं उनके नाम सूचना पट पर प्रदर्शित करना</t>
  </si>
  <si>
    <t>विद्यालय में राष्ट्रीय उत्सव, अन्य उत्सव सादगी से आयोजन करना</t>
  </si>
  <si>
    <t>विद्यालय में वार्षिकोत्सव का आयोजन वृहत स्तर पर अभिभावकों की खेती की आमदनी के समय करना जिसमें विद्यालय के प्रतिभाशाली, पूर्व प्रतिभाशाली छात्रों, भामाशाहों, विद्यालय परिक्षेत्र के हाल में चयनित सरकारी नौकर, प्रतिभाशाली छात्रों को सम्मानित करना</t>
  </si>
  <si>
    <t>विद्यालय में वार्षिकोत्सव में विद्यालय परिक्षेत्र के सभी सरकारी नौकर, विद्यालय के अभिभावक सघ के सदस्यों, स्थानीय जन प्रतिनिधियों, व्यापारियों, विभाग के उच्च अधिकारियों व राजस्थान सरकार के जन प्रतिनिधियों को निमंत्रण देना</t>
  </si>
  <si>
    <t>विद्यालय में वार्षिकोत्सव में वर्षभर की गतिविधियों, उपलब्धियों, आगामी कार्ययोजना व आय-व्यय का लेखा प्रस्तुत करते हुए वर्षभर जारी किये गए कूपन की राशि पारितोषिक के रूप में छात्रों में देना</t>
  </si>
  <si>
    <t>वर्ष में आयोजित सभी परख व परीक्षाओं में सभी विषयों व समग्र प्रथम, द्वितीय, तृतीय स्थान के छात्रों को राशि अंकित कूपन देना</t>
  </si>
  <si>
    <t xml:space="preserve">विद्यालय के संस्थाप्रधान को छात्र हित को सर्वोपरि रखते हुए मानवता के आधार पर कार्मिक की परिस्थितियों का ध्यान रखते हुए सभी कार्मिकों की योग्यताओं का अधिकाधिक उपयोग करते हुए अपने सिद्दांतो व व्यवहारिकता का समावेश करते हुए विद्यालय विकास के नए आयाम को हासिल करना </t>
  </si>
  <si>
    <t>विद्यालय में "कार्मिकों के धन से न तो विद्यालय चलाना व न ही विद्यालय के धन से कार्मिकों के घर चलाना" के सिद्दांत का पालन करते हुए विद्यालय कोष का पारदर्शिता से उपयोग कर एक अच्छे अर्थशास्त्री की पहचान कायम करना</t>
  </si>
  <si>
    <t>विद्यालय में अपनी सूझबूझ से पद के प्रभाव का उपयोग न कर प्यार व मानवता के प्रभाव का उपयोग कर विद्यालय में एक आनन्दमय व शिक्षाप्रद वातावरण बनाये रखना</t>
  </si>
  <si>
    <t xml:space="preserve">विद्यालय में संचालित सभी गतिविधियों का प्रभावी सञ्चालन व ओर सुधार हेतु माह के अंतिम दिवस में छात्रो संसद के सदस्यों की अलग बैठक कर फीडबैक लेना तथा SDMC सदस्यों की बैठक का फीडबैक को अध्यापक समीक्षा बैठक में सकारात्मक रूप से साझा कर कमियों को सुधार कर लक्ष्य प्राप्ति की ओर अग्रसर होना </t>
  </si>
  <si>
    <t>विद्यालय में संचालित सभी गतिविधियों का प्रभावी सञ्चालन हेतु नियमित अवलोकन करते हुए संबधित मानव संसाधन को प्रोत्साहित व सहयोग करना</t>
  </si>
  <si>
    <t>जब मानव संसाधन हो आवश्यकता अनुसार, उत्साह एवं विश्वास से भरपूर|</t>
  </si>
  <si>
    <t>दृढ संकल्प से होता है हर सपना साकार, हर योजना होगी सफल जरुर||</t>
  </si>
  <si>
    <t>"यह पथप्रदर्शक व आप पथिक, अनवरत चलने से शिखर होगा नजदीक"</t>
  </si>
  <si>
    <t>विद्यालय योजना लागु करने की तिथि-</t>
  </si>
  <si>
    <t>लक्ष्य प्राप्ति (दिनों में)</t>
  </si>
  <si>
    <t>विद्यालय योजना की स्थिति-</t>
  </si>
  <si>
    <t>क्षेत्र क्र.सं.</t>
  </si>
  <si>
    <t>लक्ष्य</t>
  </si>
  <si>
    <t>लक्ष्य क्र.सं.</t>
  </si>
  <si>
    <t>क्षेत्र</t>
  </si>
  <si>
    <t>वित्तीय प्रबंधन व समुदाय की भागीदारी</t>
  </si>
  <si>
    <t>बालिका शिक्षा</t>
  </si>
  <si>
    <t>आदर्श शिक्षक</t>
  </si>
  <si>
    <t>31 से 90</t>
  </si>
  <si>
    <t>91 से 180</t>
  </si>
  <si>
    <t>181 से 270</t>
  </si>
  <si>
    <t>271 से 365</t>
  </si>
  <si>
    <t>कुल लक्ष्य (प्राप्ति अवधि दिनों की सं.)</t>
  </si>
  <si>
    <t>प्राप्त लक्ष्य (प्राप्ति अवधि दिनों की सं.)</t>
  </si>
  <si>
    <t>लक्ष्य प्राप्ति % (प्राप्ति अवधि दिनों की सं.)</t>
  </si>
  <si>
    <t>1 से 30</t>
  </si>
  <si>
    <t></t>
  </si>
  <si>
    <t>बालिका शिक्षा को बढावा देने हेतु विद्यालय में अलग से बालिका शिक्षा कक्ष की स्थापना</t>
  </si>
  <si>
    <t>बालिका शिक्षा कक्ष में राष्ट्रीय, राज्य, स्थानीय स्तर की ख्याति प्राप्त बलिकिओं की फोटो व जीवनी प्रदर्शित करना</t>
  </si>
  <si>
    <t>बालिका शिक्षा कक्ष में विद्यालय के मीना मंच व गार्गी मंच के सदस्यों की सूची (फोटो सहित) व कार्य योजना प्रदर्शित करना</t>
  </si>
  <si>
    <t>बालिका शिक्षा कक्ष में केन्द्र व राज्य सरकार द्वारा बालिकाओं हेतु संचालित योजनाओं के पोस्टर लगाना तथा अधिकाधिक बालिकाओं को लाभान्वित करवाना</t>
  </si>
  <si>
    <t>बालिका शिक्षा कक्ष में कक्षा 6-10 की बालिकाओं को व्यावसायिक शिक्षा हेतु सिलाई मशीनें, कसीदा सामग्री, बुनाई सामग्री, मेहंदी सामग्री आदि उपलब्ध करवाकर प्रशिक्षित करने हेतु समय विभाग में स्थान देना</t>
  </si>
  <si>
    <t>बालिका शिक्षा कक्ष में नेपकिन वितरण की व्यवस्था रजिस्टर संधारण करते हुए नियमित सुचारू रखना</t>
  </si>
  <si>
    <t>बालिका शिक्षा कक्ष में गाईड हेतु पोशाकें व अन्य सामग्री उपलब्ध करवाना</t>
  </si>
  <si>
    <t>स्टाफ कक्ष में आदर्श शिक्षक संबधी पोस्टर, शिक्षण व गृहकार्य जाँच समय विभाग चक्र, वार्षिक व मासिक पाठ योजना, मूल्यांकन व बालसभा योजना के सुन्दर व आकर्षक चार्ट लगाना</t>
  </si>
  <si>
    <t>सभी शिक्षक आदर्श प्रस्तुत करते हुए विद्यालय प्रशासन द्वारा सौपें गए दायित्वों को निष्ठां व लगन से समय से पूर्व पूर्ण करने का भरसक प्रयास करना</t>
  </si>
  <si>
    <t>सभी शिक्षक अपने साथी शिक्षकों से अपनी व्यक्तिगत व विद्यालय दायित्व संबधी कठिनाईयों से साझा करते हुए उनका समाधान खोजना</t>
  </si>
  <si>
    <t>सभी शिक्षक अपने शिष्यों के साथ अपने स्वयं के बच्चों की तरह व मैं भी कभी बच्चा था को याद रखते हुए व्यवहार करते हुए छात्रों का सर्वागीण विकास करना</t>
  </si>
  <si>
    <t>सभी शिक्षक अपनी-अपनी योग्यता व कार्यकुशलता के अनुसार विद्यालय परिवार द्वारा भविष्य में चिर स्मरणीय पहचान कायम करना</t>
  </si>
  <si>
    <t>विद्यालय की रेकिंग ज्ञात करने हेतु वर्तमान सत्र से पूर्व का सत्र चयन करें</t>
  </si>
  <si>
    <t>2019-20</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</si>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</sst>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4009]dd\-mm\-yyyy;@"/>
    <numFmt numFmtId="165" formatCode="dd\-mm\-yyyy"/>
    <numFmt numFmtId="166" formatCode="dd\-mm\-yy"/>
  </numFmts>
  <fonts count="119" x14ac:knownFonts="1">
    <font>
      <sz val="11"/>
      <color theme="1"/>
      <name val="Calibri"/>
      <family val="2"/>
      <scheme val="minor"/>
    </font>
    <font>
      <sz val="10"/>
      <name val="Arial"/>
      <family val="2"/>
    </font>
    <font>
      <b/>
      <sz val="12"/>
      <name val="Arial"/>
      <family val="2"/>
    </font>
    <font>
      <sz val="10"/>
      <name val="Arial"/>
      <family val="2"/>
    </font>
    <font>
      <sz val="12"/>
      <color theme="1"/>
      <name val="Arial"/>
      <family val="2"/>
    </font>
    <font>
      <b/>
      <sz val="12"/>
      <color theme="1"/>
      <name val="Arial"/>
      <family val="2"/>
    </font>
    <font>
      <b/>
      <sz val="16"/>
      <color theme="0"/>
      <name val="Kruti Dev 010"/>
    </font>
    <font>
      <b/>
      <sz val="16"/>
      <color theme="1"/>
      <name val="Arial"/>
      <family val="2"/>
    </font>
    <font>
      <sz val="11"/>
      <color theme="1"/>
      <name val="Arial"/>
      <family val="2"/>
    </font>
    <font>
      <sz val="12"/>
      <color rgb="FF006600"/>
      <name val="Arial"/>
      <family val="2"/>
    </font>
    <font>
      <sz val="12"/>
      <color rgb="FF0000FF"/>
      <name val="Arial"/>
      <family val="2"/>
    </font>
    <font>
      <b/>
      <sz val="12"/>
      <color theme="0"/>
      <name val="Kruti Dev 010"/>
    </font>
    <font>
      <sz val="11"/>
      <color theme="1"/>
      <name val="Calibri"/>
      <family val="2"/>
      <scheme val="minor"/>
    </font>
    <font>
      <sz val="10"/>
      <name val="Arial"/>
      <family val="2"/>
    </font>
    <font>
      <sz val="12"/>
      <color rgb="FF0000FF"/>
      <name val="Calibri"/>
      <family val="2"/>
      <scheme val="minor"/>
    </font>
    <font>
      <b/>
      <sz val="12"/>
      <color rgb="FF0000FF"/>
      <name val="Times New Roman"/>
      <family val="1"/>
    </font>
    <font>
      <b/>
      <sz val="14"/>
      <color rgb="FFFF99FF"/>
      <name val="Arial"/>
      <family val="2"/>
    </font>
    <font>
      <b/>
      <sz val="12"/>
      <color rgb="FFFF99FF"/>
      <name val="Arial"/>
      <family val="2"/>
    </font>
    <font>
      <b/>
      <sz val="12"/>
      <color theme="1"/>
      <name val="Times New Roman"/>
      <family val="1"/>
    </font>
    <font>
      <b/>
      <sz val="12"/>
      <color rgb="FFFF99FF"/>
      <name val="Kruti Dev 010"/>
    </font>
    <font>
      <b/>
      <sz val="12"/>
      <color rgb="FFFF99FF"/>
      <name val="Times New Roman"/>
      <family val="1"/>
    </font>
    <font>
      <b/>
      <sz val="11"/>
      <color rgb="FFFF33CC"/>
      <name val="Arial"/>
      <family val="2"/>
    </font>
    <font>
      <b/>
      <sz val="12"/>
      <color rgb="FFFFFF00"/>
      <name val="Arial"/>
      <family val="2"/>
    </font>
    <font>
      <sz val="11"/>
      <color rgb="FF0000FF"/>
      <name val="Arial"/>
      <family val="2"/>
    </font>
    <font>
      <sz val="12"/>
      <color rgb="FFCC00CC"/>
      <name val="Arial"/>
      <family val="2"/>
    </font>
    <font>
      <sz val="12"/>
      <color rgb="FFC00000"/>
      <name val="Arial"/>
      <family val="2"/>
    </font>
    <font>
      <b/>
      <sz val="14"/>
      <color rgb="FF0000FF"/>
      <name val="Arial"/>
      <family val="2"/>
    </font>
    <font>
      <b/>
      <sz val="14"/>
      <color rgb="FF0000FF"/>
      <name val="Calibri"/>
      <family val="2"/>
      <scheme val="minor"/>
    </font>
    <font>
      <b/>
      <sz val="16"/>
      <color theme="5" tint="-0.249977111117893"/>
      <name val="Times New Roman"/>
      <family val="1"/>
    </font>
    <font>
      <b/>
      <sz val="16"/>
      <color theme="5" tint="-0.249977111117893"/>
      <name val="Arial"/>
      <family val="2"/>
    </font>
    <font>
      <b/>
      <sz val="16"/>
      <color rgb="FFCC00CC"/>
      <name val="Arial"/>
      <family val="2"/>
    </font>
    <font>
      <b/>
      <sz val="20"/>
      <color theme="1"/>
      <name val="Arial"/>
      <family val="2"/>
    </font>
    <font>
      <b/>
      <sz val="24"/>
      <color theme="1"/>
      <name val="Arial"/>
      <family val="2"/>
    </font>
    <font>
      <sz val="8"/>
      <color theme="0"/>
      <name val="Calibri"/>
      <family val="2"/>
      <scheme val="minor"/>
    </font>
    <font>
      <b/>
      <sz val="12"/>
      <color rgb="FFFFFF00"/>
      <name val="Calibri"/>
      <family val="2"/>
      <scheme val="minor"/>
    </font>
    <font>
      <b/>
      <sz val="12"/>
      <color rgb="FFFF33CC"/>
      <name val="Arial"/>
      <family val="2"/>
    </font>
    <font>
      <b/>
      <sz val="12"/>
      <color rgb="FF0000FF"/>
      <name val="Arial"/>
      <family val="2"/>
    </font>
    <font>
      <b/>
      <sz val="12"/>
      <color theme="8" tint="-0.249977111117893"/>
      <name val="Arial"/>
      <family val="2"/>
    </font>
    <font>
      <sz val="11"/>
      <color theme="0"/>
      <name val="Calibri"/>
      <family val="2"/>
      <scheme val="minor"/>
    </font>
    <font>
      <b/>
      <sz val="14"/>
      <color theme="0"/>
      <name val="Calibri"/>
      <family val="2"/>
      <scheme val="minor"/>
    </font>
    <font>
      <sz val="11"/>
      <color rgb="FFCC00CC"/>
      <name val="Calibri"/>
      <family val="2"/>
      <scheme val="minor"/>
    </font>
    <font>
      <b/>
      <sz val="14"/>
      <color rgb="FFCC00CC"/>
      <name val="Arial"/>
      <family val="2"/>
    </font>
    <font>
      <b/>
      <sz val="14"/>
      <color theme="5" tint="-0.249977111117893"/>
      <name val="Arial"/>
      <family val="2"/>
    </font>
    <font>
      <b/>
      <sz val="16"/>
      <color rgb="FF00B050"/>
      <name val="Arial"/>
      <family val="2"/>
    </font>
    <font>
      <b/>
      <sz val="14"/>
      <color rgb="FF00B050"/>
      <name val="Arial"/>
      <family val="2"/>
    </font>
    <font>
      <b/>
      <sz val="16"/>
      <color rgb="FF00B050"/>
      <name val="Times New Roman"/>
      <family val="1"/>
    </font>
    <font>
      <b/>
      <sz val="12"/>
      <color rgb="FF00FF00"/>
      <name val="Arial"/>
      <family val="2"/>
    </font>
    <font>
      <b/>
      <sz val="12"/>
      <color rgb="FF006600"/>
      <name val="Arial"/>
      <family val="2"/>
    </font>
    <font>
      <b/>
      <sz val="12"/>
      <color rgb="FFC00000"/>
      <name val="Arial"/>
      <family val="2"/>
    </font>
    <font>
      <b/>
      <sz val="12"/>
      <color rgb="FFCC00CC"/>
      <name val="Arial"/>
      <family val="2"/>
    </font>
    <font>
      <b/>
      <u/>
      <sz val="20"/>
      <color theme="0"/>
      <name val="Arial"/>
      <family val="2"/>
    </font>
    <font>
      <b/>
      <sz val="16"/>
      <color theme="0"/>
      <name val="Arial"/>
      <family val="2"/>
    </font>
    <font>
      <b/>
      <sz val="16"/>
      <color rgb="FFFF99FF"/>
      <name val="Arial"/>
      <family val="2"/>
    </font>
    <font>
      <b/>
      <sz val="12"/>
      <color theme="8" tint="0.39997558519241921"/>
      <name val="Arial"/>
      <family val="2"/>
    </font>
    <font>
      <b/>
      <sz val="16"/>
      <name val="Arial"/>
      <family val="2"/>
    </font>
    <font>
      <sz val="14"/>
      <color theme="5" tint="-0.249977111117893"/>
      <name val="Arial"/>
      <family val="2"/>
    </font>
    <font>
      <b/>
      <sz val="16"/>
      <color rgb="FFFFFF99"/>
      <name val="Times New Roman"/>
      <family val="1"/>
    </font>
    <font>
      <b/>
      <sz val="12"/>
      <color rgb="FFFFFF99"/>
      <name val="Kruti Dev 010"/>
    </font>
    <font>
      <b/>
      <sz val="12"/>
      <color rgb="FFFFFF99"/>
      <name val="Calibri"/>
      <family val="2"/>
      <scheme val="minor"/>
    </font>
    <font>
      <b/>
      <sz val="12"/>
      <color rgb="FFFFFF99"/>
      <name val="Times New Roman"/>
      <family val="1"/>
    </font>
    <font>
      <b/>
      <sz val="16"/>
      <color rgb="FFFF99FF"/>
      <name val="Times New Roman"/>
      <family val="1"/>
    </font>
    <font>
      <b/>
      <sz val="12"/>
      <color rgb="FFFF99FF"/>
      <name val="Calibri"/>
      <family val="2"/>
      <scheme val="minor"/>
    </font>
    <font>
      <b/>
      <sz val="16"/>
      <color theme="6" tint="0.39997558519241921"/>
      <name val="Times New Roman"/>
      <family val="1"/>
    </font>
    <font>
      <b/>
      <sz val="12"/>
      <color theme="6" tint="0.39997558519241921"/>
      <name val="Kruti Dev 010"/>
    </font>
    <font>
      <b/>
      <sz val="12"/>
      <color theme="6" tint="0.39997558519241921"/>
      <name val="Calibri"/>
      <family val="2"/>
      <scheme val="minor"/>
    </font>
    <font>
      <b/>
      <sz val="12"/>
      <color theme="6" tint="0.39997558519241921"/>
      <name val="Times New Roman"/>
      <family val="1"/>
    </font>
    <font>
      <b/>
      <sz val="16"/>
      <color theme="8" tint="0.39997558519241921"/>
      <name val="Times New Roman"/>
      <family val="1"/>
    </font>
    <font>
      <b/>
      <sz val="12"/>
      <color theme="8" tint="0.39997558519241921"/>
      <name val="Kruti Dev 010"/>
    </font>
    <font>
      <b/>
      <sz val="12"/>
      <color theme="8" tint="0.39997558519241921"/>
      <name val="Calibri"/>
      <family val="2"/>
      <scheme val="minor"/>
    </font>
    <font>
      <b/>
      <sz val="12"/>
      <color theme="8" tint="0.39997558519241921"/>
      <name val="Times New Roman"/>
      <family val="1"/>
    </font>
    <font>
      <b/>
      <sz val="10"/>
      <color rgb="FF00FFFF"/>
      <name val="Times New Roman"/>
      <family val="1"/>
    </font>
    <font>
      <b/>
      <sz val="12"/>
      <color theme="9" tint="0.39997558519241921"/>
      <name val="Arial"/>
      <family val="2"/>
    </font>
    <font>
      <sz val="12"/>
      <color rgb="FFC00000"/>
      <name val="Calibri"/>
      <family val="2"/>
      <scheme val="minor"/>
    </font>
    <font>
      <sz val="12"/>
      <color rgb="FFCC00CC"/>
      <name val="Calibri"/>
      <family val="2"/>
      <scheme val="minor"/>
    </font>
    <font>
      <sz val="12"/>
      <color rgb="FF006600"/>
      <name val="Calibri"/>
      <family val="2"/>
      <scheme val="minor"/>
    </font>
    <font>
      <sz val="14"/>
      <name val="Arial"/>
      <family val="2"/>
    </font>
    <font>
      <b/>
      <sz val="18"/>
      <name val="Arial"/>
      <family val="2"/>
    </font>
    <font>
      <b/>
      <sz val="18"/>
      <color rgb="FFFF99FF"/>
      <name val="Arial"/>
      <family val="2"/>
    </font>
    <font>
      <b/>
      <sz val="14"/>
      <color theme="5" tint="0.59999389629810485"/>
      <name val="Arial"/>
      <family val="2"/>
    </font>
    <font>
      <b/>
      <sz val="16"/>
      <color theme="8" tint="0.39997558519241921"/>
      <name val="Arial"/>
      <family val="2"/>
    </font>
    <font>
      <b/>
      <sz val="14"/>
      <color theme="8" tint="0.39997558519241921"/>
      <name val="Arial"/>
      <family val="2"/>
    </font>
    <font>
      <b/>
      <sz val="18"/>
      <color theme="8" tint="0.39997558519241921"/>
      <name val="Arial"/>
      <family val="2"/>
    </font>
    <font>
      <sz val="14"/>
      <color rgb="FFCC00CC"/>
      <name val="Arial"/>
      <family val="2"/>
    </font>
    <font>
      <sz val="14"/>
      <color rgb="FF0000FF"/>
      <name val="Arial"/>
      <family val="2"/>
    </font>
    <font>
      <b/>
      <sz val="12"/>
      <color theme="0"/>
      <name val="Arial"/>
      <family val="2"/>
    </font>
    <font>
      <b/>
      <sz val="22"/>
      <color theme="1"/>
      <name val="Calibri"/>
      <family val="2"/>
      <scheme val="minor"/>
    </font>
    <font>
      <b/>
      <sz val="20"/>
      <color rgb="FFFF0000"/>
      <name val="Calibri"/>
      <family val="2"/>
      <scheme val="minor"/>
    </font>
    <font>
      <sz val="14"/>
      <color rgb="FF006600"/>
      <name val="Arial"/>
      <family val="2"/>
    </font>
    <font>
      <sz val="14"/>
      <color rgb="FF7030A0"/>
      <name val="Arial"/>
      <family val="2"/>
    </font>
    <font>
      <b/>
      <sz val="14"/>
      <color rgb="FF006600"/>
      <name val="Arial"/>
      <family val="2"/>
    </font>
    <font>
      <b/>
      <sz val="14"/>
      <color rgb="FF7030A0"/>
      <name val="Arial"/>
      <family val="2"/>
    </font>
    <font>
      <b/>
      <sz val="16"/>
      <color rgb="FF006600"/>
      <name val="Calibri"/>
      <family val="2"/>
      <scheme val="minor"/>
    </font>
    <font>
      <b/>
      <sz val="14"/>
      <color theme="1"/>
      <name val="Calibri"/>
      <family val="2"/>
      <scheme val="minor"/>
    </font>
    <font>
      <b/>
      <sz val="10"/>
      <color theme="1"/>
      <name val="Arial"/>
      <family val="2"/>
    </font>
    <font>
      <b/>
      <sz val="12"/>
      <name val="Calibri"/>
      <family val="2"/>
      <scheme val="minor"/>
    </font>
    <font>
      <b/>
      <sz val="12"/>
      <color theme="1"/>
      <name val="Roman"/>
      <family val="1"/>
      <charset val="255"/>
    </font>
    <font>
      <sz val="11"/>
      <color theme="1"/>
      <name val="Webdings"/>
      <family val="1"/>
      <charset val="2"/>
    </font>
    <font>
      <b/>
      <sz val="24"/>
      <color theme="1"/>
      <name val="Calibri"/>
      <family val="2"/>
      <scheme val="minor"/>
    </font>
    <font>
      <b/>
      <sz val="16"/>
      <color rgb="FF0000FF"/>
      <name val="Calibri"/>
      <family val="2"/>
      <scheme val="minor"/>
    </font>
    <font>
      <b/>
      <sz val="14"/>
      <color theme="0"/>
      <name val="Arial"/>
      <family val="2"/>
    </font>
    <font>
      <b/>
      <sz val="18"/>
      <color theme="0"/>
      <name val="Calibri"/>
      <family val="2"/>
      <scheme val="minor"/>
    </font>
    <font>
      <b/>
      <sz val="11"/>
      <color theme="6" tint="0.39997558519241921"/>
      <name val="Arial"/>
      <family val="2"/>
    </font>
    <font>
      <b/>
      <sz val="16"/>
      <color theme="6" tint="0.39997558519241921"/>
      <name val="Arial"/>
      <family val="2"/>
    </font>
    <font>
      <b/>
      <sz val="14"/>
      <color theme="6" tint="0.39997558519241921"/>
      <name val="Arial"/>
      <family val="2"/>
    </font>
    <font>
      <b/>
      <sz val="14"/>
      <color theme="8" tint="0.59999389629810485"/>
      <name val="Arial"/>
      <family val="2"/>
    </font>
    <font>
      <b/>
      <sz val="14"/>
      <color theme="9" tint="0.39997558519241921"/>
      <name val="Arial"/>
      <family val="2"/>
    </font>
    <font>
      <b/>
      <sz val="12"/>
      <color theme="9" tint="0.39997558519241921"/>
      <name val="Calibri"/>
      <family val="2"/>
      <scheme val="minor"/>
    </font>
    <font>
      <b/>
      <sz val="11"/>
      <color theme="9" tint="0.39997558519241921"/>
      <name val="Arial"/>
      <family val="2"/>
    </font>
    <font>
      <b/>
      <sz val="16"/>
      <color theme="9" tint="0.39997558519241921"/>
      <name val="Arial"/>
      <family val="2"/>
    </font>
    <font>
      <b/>
      <sz val="12"/>
      <color theme="8" tint="0.59999389629810485"/>
      <name val="Calibri"/>
      <family val="2"/>
      <scheme val="minor"/>
    </font>
    <font>
      <b/>
      <sz val="11"/>
      <color theme="8" tint="0.59999389629810485"/>
      <name val="Arial"/>
      <family val="2"/>
    </font>
    <font>
      <b/>
      <sz val="16"/>
      <color theme="8" tint="0.59999389629810485"/>
      <name val="Arial"/>
      <family val="2"/>
    </font>
    <font>
      <sz val="14"/>
      <color rgb="FFC00000"/>
      <name val="Arial"/>
      <family val="2"/>
    </font>
    <font>
      <b/>
      <sz val="14"/>
      <color rgb="FFC00000"/>
      <name val="Arial"/>
      <family val="2"/>
    </font>
    <font>
      <sz val="11"/>
      <name val="Arial"/>
      <family val="2"/>
    </font>
    <font>
      <b/>
      <sz val="24"/>
      <color rgb="FFFF99FF"/>
      <name val="Webdings"/>
      <family val="1"/>
      <charset val="2"/>
    </font>
    <font>
      <b/>
      <sz val="14"/>
      <color rgb="FFFF0000"/>
      <name val="Calibri"/>
      <family val="2"/>
      <scheme val="minor"/>
    </font>
    <font>
      <b/>
      <sz val="24"/>
      <color rgb="FF0000FF"/>
      <name val="MS Gothic"/>
      <family val="3"/>
    </font>
    <font>
      <b/>
      <sz val="28"/>
      <color rgb="FFFF0000"/>
      <name val="Webdings"/>
      <family val="1"/>
      <charset val="2"/>
    </font>
  </fonts>
  <fills count="19">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5" tint="0.79998168889431442"/>
        <bgColor indexed="64"/>
      </patternFill>
    </fill>
    <fill>
      <gradientFill type="path" left="0.5" right="0.5" top="0.5" bottom="0.5">
        <stop position="0">
          <color theme="0"/>
        </stop>
        <stop position="1">
          <color theme="9" tint="0.40000610370189521"/>
        </stop>
      </gradientFill>
    </fill>
    <fill>
      <gradientFill type="path" left="0.5" right="0.5" top="0.5" bottom="0.5">
        <stop position="0">
          <color theme="0"/>
        </stop>
        <stop position="1">
          <color rgb="FFFFCCFF"/>
        </stop>
      </gradientFill>
    </fill>
    <fill>
      <gradientFill type="path" left="0.5" right="0.5" top="0.5" bottom="0.5">
        <stop position="0">
          <color theme="0"/>
        </stop>
        <stop position="1">
          <color theme="6" tint="0.59999389629810485"/>
        </stop>
      </gradientFill>
    </fill>
    <fill>
      <gradientFill type="path" left="0.5" right="0.5" top="0.5" bottom="0.5">
        <stop position="0">
          <color theme="0"/>
        </stop>
        <stop position="1">
          <color theme="7" tint="0.59999389629810485"/>
        </stop>
      </gradientFill>
    </fill>
    <fill>
      <gradientFill type="path" left="0.5" right="0.5" top="0.5" bottom="0.5">
        <stop position="0">
          <color theme="0"/>
        </stop>
        <stop position="1">
          <color theme="2" tint="-0.25098422193060094"/>
        </stop>
      </gradientFill>
    </fill>
    <fill>
      <gradientFill type="path" left="0.5" right="0.5" top="0.5" bottom="0.5">
        <stop position="0">
          <color theme="0"/>
        </stop>
        <stop position="1">
          <color rgb="FFFFFF99"/>
        </stop>
      </gradient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style="thin">
        <color theme="0"/>
      </left>
      <right style="thin">
        <color theme="0"/>
      </right>
      <top/>
      <bottom style="thin">
        <color theme="0"/>
      </bottom>
      <diagonal/>
    </border>
    <border>
      <left/>
      <right/>
      <top style="thin">
        <color theme="0"/>
      </top>
      <bottom/>
      <diagonal/>
    </border>
    <border>
      <left/>
      <right/>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bottom style="thin">
        <color theme="0"/>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2" fillId="0" borderId="0"/>
    <xf numFmtId="0" fontId="1" fillId="0" borderId="0"/>
    <xf numFmtId="0" fontId="13" fillId="0" borderId="0"/>
  </cellStyleXfs>
  <cellXfs count="350">
    <xf numFmtId="0" fontId="0" fillId="0" borderId="0" xfId="0"/>
    <xf numFmtId="0" fontId="0" fillId="0" borderId="0" xfId="0" applyProtection="1">
      <protection hidden="1"/>
    </xf>
    <xf numFmtId="0" fontId="84" fillId="2" borderId="13" xfId="0" applyFont="1" applyFill="1" applyBorder="1" applyAlignment="1" applyProtection="1">
      <alignment horizontal="center" vertical="center" wrapText="1"/>
      <protection hidden="1"/>
    </xf>
    <xf numFmtId="0" fontId="0" fillId="0" borderId="0" xfId="0" applyFill="1" applyBorder="1" applyProtection="1">
      <protection hidden="1"/>
    </xf>
    <xf numFmtId="0" fontId="83"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83" fillId="0" borderId="1" xfId="0" applyFont="1" applyBorder="1" applyAlignment="1" applyProtection="1">
      <alignment horizontal="left" vertical="center" wrapText="1"/>
      <protection locked="0"/>
    </xf>
    <xf numFmtId="2" fontId="83" fillId="0" borderId="1" xfId="0" applyNumberFormat="1" applyFont="1" applyBorder="1" applyAlignment="1" applyProtection="1">
      <alignment horizontal="center" vertical="center"/>
      <protection locked="0"/>
    </xf>
    <xf numFmtId="0" fontId="83" fillId="0" borderId="1" xfId="0" applyFont="1" applyBorder="1" applyAlignment="1" applyProtection="1">
      <alignment horizontal="left" vertical="center"/>
      <protection locked="0"/>
    </xf>
    <xf numFmtId="0" fontId="83"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55" fillId="0" borderId="1" xfId="0" applyFont="1" applyBorder="1" applyAlignment="1" applyProtection="1">
      <alignment horizontal="left" vertical="center" wrapText="1"/>
      <protection locked="0"/>
    </xf>
    <xf numFmtId="2" fontId="55" fillId="0" borderId="1" xfId="0" applyNumberFormat="1" applyFont="1" applyBorder="1" applyAlignment="1" applyProtection="1">
      <alignment horizontal="center" vertical="center"/>
      <protection locked="0"/>
    </xf>
    <xf numFmtId="0" fontId="55" fillId="0" borderId="1" xfId="0" applyFont="1" applyBorder="1" applyAlignment="1" applyProtection="1">
      <alignment horizontal="left" vertical="center"/>
      <protection locked="0"/>
    </xf>
    <xf numFmtId="0" fontId="55" fillId="0" borderId="1" xfId="0" applyFont="1" applyBorder="1" applyAlignment="1" applyProtection="1">
      <alignment horizontal="center" vertical="center"/>
      <protection locked="0"/>
    </xf>
    <xf numFmtId="0" fontId="87" fillId="0" borderId="1" xfId="0" applyFont="1" applyBorder="1" applyAlignment="1" applyProtection="1">
      <alignment horizontal="center" vertical="center" wrapText="1"/>
      <protection locked="0"/>
    </xf>
    <xf numFmtId="0" fontId="89" fillId="0" borderId="1" xfId="0" applyFont="1" applyBorder="1" applyAlignment="1" applyProtection="1">
      <alignment horizontal="center" vertical="center" wrapText="1"/>
      <protection locked="0"/>
    </xf>
    <xf numFmtId="0" fontId="87" fillId="0" borderId="1" xfId="0" applyFont="1" applyBorder="1" applyAlignment="1" applyProtection="1">
      <alignment horizontal="left" vertical="center" wrapText="1"/>
      <protection locked="0"/>
    </xf>
    <xf numFmtId="2" fontId="87" fillId="0" borderId="1" xfId="0" applyNumberFormat="1" applyFont="1" applyBorder="1" applyAlignment="1" applyProtection="1">
      <alignment horizontal="center" vertical="center"/>
      <protection locked="0"/>
    </xf>
    <xf numFmtId="0" fontId="87" fillId="0" borderId="1" xfId="0" applyFont="1" applyBorder="1" applyAlignment="1" applyProtection="1">
      <alignment horizontal="left" vertical="center"/>
      <protection locked="0"/>
    </xf>
    <xf numFmtId="0" fontId="87" fillId="0" borderId="1" xfId="0" applyFont="1" applyBorder="1" applyAlignment="1" applyProtection="1">
      <alignment horizontal="center" vertical="center"/>
      <protection locked="0"/>
    </xf>
    <xf numFmtId="0" fontId="88" fillId="0" borderId="1" xfId="0" applyFont="1" applyBorder="1" applyAlignment="1" applyProtection="1">
      <alignment horizontal="center" vertical="center" wrapText="1"/>
      <protection locked="0"/>
    </xf>
    <xf numFmtId="0" fontId="90" fillId="0" borderId="1" xfId="0" applyFont="1" applyBorder="1" applyAlignment="1" applyProtection="1">
      <alignment horizontal="center" vertical="center" wrapText="1"/>
      <protection locked="0"/>
    </xf>
    <xf numFmtId="0" fontId="88" fillId="0" borderId="1" xfId="0" applyFont="1" applyBorder="1" applyAlignment="1" applyProtection="1">
      <alignment horizontal="left" vertical="center" wrapText="1"/>
      <protection locked="0"/>
    </xf>
    <xf numFmtId="2" fontId="88" fillId="0" borderId="1" xfId="0" applyNumberFormat="1" applyFont="1" applyBorder="1" applyAlignment="1" applyProtection="1">
      <alignment horizontal="center" vertical="center"/>
      <protection locked="0"/>
    </xf>
    <xf numFmtId="0" fontId="88" fillId="0" borderId="1" xfId="0" applyFont="1" applyBorder="1" applyAlignment="1" applyProtection="1">
      <alignment horizontal="left" vertical="center"/>
      <protection locked="0"/>
    </xf>
    <xf numFmtId="0" fontId="88" fillId="0" borderId="1" xfId="0" applyFont="1" applyBorder="1" applyAlignment="1" applyProtection="1">
      <alignment horizontal="center" vertical="center"/>
      <protection locked="0"/>
    </xf>
    <xf numFmtId="0" fontId="82"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82" fillId="0" borderId="1" xfId="0" applyFont="1" applyBorder="1" applyAlignment="1" applyProtection="1">
      <alignment horizontal="left" vertical="center" wrapText="1"/>
      <protection locked="0"/>
    </xf>
    <xf numFmtId="2" fontId="82" fillId="0" borderId="1" xfId="0" applyNumberFormat="1" applyFont="1" applyBorder="1" applyAlignment="1" applyProtection="1">
      <alignment horizontal="center" vertical="center"/>
      <protection locked="0"/>
    </xf>
    <xf numFmtId="0" fontId="82" fillId="0" borderId="1" xfId="0" applyFont="1" applyBorder="1" applyAlignment="1" applyProtection="1">
      <alignment horizontal="left" vertical="center"/>
      <protection locked="0"/>
    </xf>
    <xf numFmtId="0" fontId="82" fillId="0" borderId="1" xfId="0" applyFont="1" applyBorder="1" applyAlignment="1" applyProtection="1">
      <alignment horizontal="center" vertical="center"/>
      <protection locked="0"/>
    </xf>
    <xf numFmtId="165" fontId="83" fillId="0" borderId="1" xfId="0" applyNumberFormat="1" applyFont="1" applyBorder="1" applyAlignment="1" applyProtection="1">
      <alignment horizontal="center" vertical="center" wrapText="1"/>
      <protection locked="0"/>
    </xf>
    <xf numFmtId="0" fontId="83" fillId="0" borderId="1" xfId="0" applyFont="1" applyBorder="1" applyAlignment="1" applyProtection="1">
      <alignment horizontal="right" vertical="center"/>
      <protection locked="0"/>
    </xf>
    <xf numFmtId="165" fontId="55" fillId="0" borderId="1" xfId="0" applyNumberFormat="1" applyFont="1" applyBorder="1" applyAlignment="1" applyProtection="1">
      <alignment horizontal="center" vertical="center" wrapText="1"/>
      <protection locked="0"/>
    </xf>
    <xf numFmtId="0" fontId="55" fillId="0" borderId="1" xfId="0" applyFont="1" applyBorder="1" applyAlignment="1" applyProtection="1">
      <alignment horizontal="right" vertical="center"/>
      <protection locked="0"/>
    </xf>
    <xf numFmtId="165" fontId="87" fillId="0" borderId="1" xfId="0" applyNumberFormat="1" applyFont="1" applyBorder="1" applyAlignment="1" applyProtection="1">
      <alignment horizontal="center" vertical="center" wrapText="1"/>
      <protection locked="0"/>
    </xf>
    <xf numFmtId="0" fontId="87" fillId="0" borderId="1" xfId="0" applyFont="1" applyBorder="1" applyAlignment="1" applyProtection="1">
      <alignment horizontal="right" vertical="center"/>
      <protection locked="0"/>
    </xf>
    <xf numFmtId="165" fontId="88" fillId="0" borderId="1" xfId="0" applyNumberFormat="1" applyFont="1" applyBorder="1" applyAlignment="1" applyProtection="1">
      <alignment horizontal="center" vertical="center" wrapText="1"/>
      <protection locked="0"/>
    </xf>
    <xf numFmtId="0" fontId="88" fillId="0" borderId="1" xfId="0" applyFont="1" applyBorder="1" applyAlignment="1" applyProtection="1">
      <alignment horizontal="right" vertical="center"/>
      <protection locked="0"/>
    </xf>
    <xf numFmtId="165" fontId="82" fillId="0" borderId="1" xfId="0" applyNumberFormat="1" applyFont="1" applyBorder="1" applyAlignment="1" applyProtection="1">
      <alignment horizontal="center" vertical="center" wrapText="1"/>
      <protection locked="0"/>
    </xf>
    <xf numFmtId="0" fontId="82" fillId="0" borderId="1" xfId="0" applyFont="1" applyBorder="1" applyAlignment="1" applyProtection="1">
      <alignment horizontal="right" vertical="center"/>
      <protection locked="0"/>
    </xf>
    <xf numFmtId="49" fontId="0" fillId="0" borderId="0" xfId="0" applyNumberFormat="1" applyProtection="1">
      <protection hidden="1"/>
    </xf>
    <xf numFmtId="0" fontId="23" fillId="13" borderId="27" xfId="0" applyFont="1" applyFill="1" applyBorder="1" applyAlignment="1" applyProtection="1">
      <alignment horizontal="center" vertical="center" textRotation="90"/>
      <protection locked="0"/>
    </xf>
    <xf numFmtId="0" fontId="23" fillId="15" borderId="1" xfId="0" applyFont="1" applyFill="1" applyBorder="1" applyAlignment="1" applyProtection="1">
      <alignment horizontal="center" vertical="center" textRotation="90"/>
      <protection locked="0"/>
    </xf>
    <xf numFmtId="14" fontId="0" fillId="0" borderId="0" xfId="0" applyNumberFormat="1" applyProtection="1">
      <protection hidden="1"/>
    </xf>
    <xf numFmtId="0" fontId="0" fillId="5" borderId="0" xfId="0" applyFill="1" applyProtection="1">
      <protection hidden="1"/>
    </xf>
    <xf numFmtId="0" fontId="53" fillId="2" borderId="12" xfId="0" applyFont="1" applyFill="1" applyBorder="1" applyAlignment="1" applyProtection="1">
      <alignment horizontal="center" vertical="center"/>
      <protection hidden="1"/>
    </xf>
    <xf numFmtId="0" fontId="22" fillId="2" borderId="12" xfId="0" applyFont="1" applyFill="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4" fillId="5" borderId="0" xfId="0" applyFont="1" applyFill="1" applyAlignment="1" applyProtection="1">
      <alignment vertical="center"/>
      <protection hidden="1"/>
    </xf>
    <xf numFmtId="0" fontId="5" fillId="5" borderId="0" xfId="0" applyFont="1" applyFill="1" applyAlignment="1" applyProtection="1">
      <alignment vertical="center"/>
      <protection hidden="1"/>
    </xf>
    <xf numFmtId="0" fontId="8" fillId="5" borderId="0" xfId="0" applyFont="1" applyFill="1" applyAlignment="1" applyProtection="1">
      <alignment vertical="center"/>
      <protection hidden="1"/>
    </xf>
    <xf numFmtId="0" fontId="15" fillId="5" borderId="0" xfId="0" applyFont="1" applyFill="1" applyBorder="1" applyAlignment="1" applyProtection="1">
      <alignment vertical="center"/>
      <protection hidden="1"/>
    </xf>
    <xf numFmtId="0" fontId="5" fillId="5" borderId="0" xfId="0" applyFont="1" applyFill="1" applyBorder="1" applyAlignment="1" applyProtection="1">
      <alignment vertical="center"/>
      <protection hidden="1"/>
    </xf>
    <xf numFmtId="0" fontId="0" fillId="5" borderId="0" xfId="0" applyFill="1" applyAlignment="1" applyProtection="1">
      <alignment vertical="center"/>
      <protection hidden="1"/>
    </xf>
    <xf numFmtId="0" fontId="38" fillId="5" borderId="0" xfId="0" applyFont="1" applyFill="1" applyAlignment="1" applyProtection="1">
      <alignment vertical="center"/>
      <protection hidden="1"/>
    </xf>
    <xf numFmtId="0" fontId="33" fillId="5" borderId="0" xfId="0" applyFont="1" applyFill="1" applyAlignment="1" applyProtection="1">
      <alignment vertical="center"/>
      <protection hidden="1"/>
    </xf>
    <xf numFmtId="0" fontId="0" fillId="0" borderId="0" xfId="0" applyNumberFormat="1" applyProtection="1">
      <protection hidden="1"/>
    </xf>
    <xf numFmtId="0" fontId="96" fillId="0" borderId="0" xfId="0" applyFont="1" applyProtection="1">
      <protection hidden="1"/>
    </xf>
    <xf numFmtId="0" fontId="92" fillId="5" borderId="0" xfId="0" applyFont="1" applyFill="1" applyAlignment="1" applyProtection="1">
      <alignment vertical="center"/>
      <protection hidden="1"/>
    </xf>
    <xf numFmtId="0" fontId="101" fillId="2" borderId="12" xfId="0" applyFont="1" applyFill="1" applyBorder="1" applyAlignment="1" applyProtection="1">
      <alignment horizontal="center" vertical="center" wrapText="1"/>
      <protection hidden="1"/>
    </xf>
    <xf numFmtId="0" fontId="102" fillId="2" borderId="12" xfId="0" applyFont="1" applyFill="1" applyBorder="1" applyAlignment="1" applyProtection="1">
      <alignment horizontal="center" vertical="center" wrapText="1"/>
      <protection hidden="1"/>
    </xf>
    <xf numFmtId="0" fontId="107" fillId="2" borderId="12" xfId="0" applyFont="1" applyFill="1" applyBorder="1" applyAlignment="1" applyProtection="1">
      <alignment horizontal="center" vertical="center" wrapText="1"/>
      <protection hidden="1"/>
    </xf>
    <xf numFmtId="0" fontId="108" fillId="2" borderId="12" xfId="0" applyFont="1" applyFill="1" applyBorder="1" applyAlignment="1" applyProtection="1">
      <alignment horizontal="center" vertical="center" wrapText="1"/>
      <protection hidden="1"/>
    </xf>
    <xf numFmtId="0" fontId="110" fillId="2" borderId="12" xfId="0" applyFont="1" applyFill="1" applyBorder="1" applyAlignment="1" applyProtection="1">
      <alignment horizontal="center" vertical="center" wrapText="1"/>
      <protection hidden="1"/>
    </xf>
    <xf numFmtId="0" fontId="111" fillId="2" borderId="12" xfId="0" applyFont="1" applyFill="1" applyBorder="1" applyAlignment="1" applyProtection="1">
      <alignment horizontal="center" vertical="center" wrapText="1"/>
      <protection hidden="1"/>
    </xf>
    <xf numFmtId="0" fontId="2" fillId="18" borderId="27" xfId="0" applyFont="1" applyFill="1" applyBorder="1" applyAlignment="1" applyProtection="1">
      <alignment horizontal="center" vertical="center"/>
      <protection hidden="1"/>
    </xf>
    <xf numFmtId="0" fontId="87" fillId="18" borderId="27" xfId="0" applyFont="1" applyFill="1" applyBorder="1" applyAlignment="1" applyProtection="1">
      <alignment horizontal="center" vertical="center"/>
      <protection hidden="1"/>
    </xf>
    <xf numFmtId="0" fontId="89" fillId="18" borderId="27" xfId="0" applyFont="1" applyFill="1" applyBorder="1" applyAlignment="1" applyProtection="1">
      <alignment horizontal="center" vertical="center"/>
      <protection hidden="1"/>
    </xf>
    <xf numFmtId="0" fontId="112" fillId="18" borderId="27" xfId="0" applyFont="1" applyFill="1" applyBorder="1" applyAlignment="1" applyProtection="1">
      <alignment horizontal="center" vertical="center"/>
      <protection hidden="1"/>
    </xf>
    <xf numFmtId="0" fontId="113" fillId="18" borderId="27" xfId="0" applyFont="1" applyFill="1" applyBorder="1" applyAlignment="1" applyProtection="1">
      <alignment horizontal="center" vertical="center"/>
      <protection hidden="1"/>
    </xf>
    <xf numFmtId="0" fontId="83" fillId="18" borderId="27" xfId="0" applyFont="1" applyFill="1" applyBorder="1" applyAlignment="1" applyProtection="1">
      <alignment horizontal="center" vertical="center"/>
      <protection hidden="1"/>
    </xf>
    <xf numFmtId="0" fontId="26" fillId="18" borderId="27" xfId="0" applyFont="1" applyFill="1" applyBorder="1" applyAlignment="1" applyProtection="1">
      <alignment horizontal="center" vertical="center"/>
      <protection hidden="1"/>
    </xf>
    <xf numFmtId="0" fontId="114" fillId="0" borderId="6" xfId="0" applyFont="1" applyFill="1" applyBorder="1" applyAlignment="1" applyProtection="1">
      <alignment horizontal="center" vertical="center"/>
      <protection hidden="1"/>
    </xf>
    <xf numFmtId="0" fontId="2" fillId="18" borderId="1" xfId="0" applyFont="1" applyFill="1" applyBorder="1" applyAlignment="1" applyProtection="1">
      <alignment horizontal="center" vertical="center"/>
      <protection hidden="1"/>
    </xf>
    <xf numFmtId="0" fontId="87" fillId="18" borderId="1" xfId="0" applyFont="1" applyFill="1" applyBorder="1" applyAlignment="1" applyProtection="1">
      <alignment horizontal="center" vertical="center"/>
      <protection hidden="1"/>
    </xf>
    <xf numFmtId="0" fontId="89" fillId="18" borderId="1" xfId="0" applyFont="1" applyFill="1" applyBorder="1" applyAlignment="1" applyProtection="1">
      <alignment horizontal="center" vertical="center"/>
      <protection hidden="1"/>
    </xf>
    <xf numFmtId="0" fontId="112" fillId="18" borderId="1" xfId="0" applyFont="1" applyFill="1" applyBorder="1" applyAlignment="1" applyProtection="1">
      <alignment horizontal="center" vertical="center"/>
      <protection hidden="1"/>
    </xf>
    <xf numFmtId="0" fontId="113" fillId="18" borderId="1" xfId="0" applyFont="1" applyFill="1" applyBorder="1" applyAlignment="1" applyProtection="1">
      <alignment horizontal="center" vertical="center"/>
      <protection hidden="1"/>
    </xf>
    <xf numFmtId="0" fontId="83" fillId="18" borderId="1" xfId="0" applyFont="1" applyFill="1" applyBorder="1" applyAlignment="1" applyProtection="1">
      <alignment horizontal="center" vertical="center"/>
      <protection hidden="1"/>
    </xf>
    <xf numFmtId="0" fontId="26" fillId="18" borderId="1" xfId="0" applyFont="1" applyFill="1" applyBorder="1" applyAlignment="1" applyProtection="1">
      <alignment horizontal="center" vertical="center"/>
      <protection hidden="1"/>
    </xf>
    <xf numFmtId="0" fontId="2" fillId="18" borderId="31" xfId="0" applyFont="1" applyFill="1" applyBorder="1" applyAlignment="1" applyProtection="1">
      <alignment horizontal="center" vertical="center"/>
      <protection hidden="1"/>
    </xf>
    <xf numFmtId="0" fontId="87" fillId="18" borderId="31" xfId="0" applyFont="1" applyFill="1" applyBorder="1" applyAlignment="1" applyProtection="1">
      <alignment horizontal="center" vertical="center"/>
      <protection hidden="1"/>
    </xf>
    <xf numFmtId="0" fontId="89" fillId="18" borderId="31" xfId="0" applyFont="1" applyFill="1" applyBorder="1" applyAlignment="1" applyProtection="1">
      <alignment horizontal="center" vertical="center"/>
      <protection hidden="1"/>
    </xf>
    <xf numFmtId="0" fontId="112" fillId="18" borderId="31" xfId="0" applyFont="1" applyFill="1" applyBorder="1" applyAlignment="1" applyProtection="1">
      <alignment horizontal="center" vertical="center"/>
      <protection hidden="1"/>
    </xf>
    <xf numFmtId="0" fontId="113" fillId="18" borderId="31" xfId="0" applyFont="1" applyFill="1" applyBorder="1" applyAlignment="1" applyProtection="1">
      <alignment horizontal="center" vertical="center"/>
      <protection hidden="1"/>
    </xf>
    <xf numFmtId="0" fontId="83" fillId="18" borderId="31" xfId="0" applyFont="1" applyFill="1" applyBorder="1" applyAlignment="1" applyProtection="1">
      <alignment horizontal="center" vertical="center"/>
      <protection hidden="1"/>
    </xf>
    <xf numFmtId="0" fontId="26" fillId="18" borderId="31" xfId="0" applyFont="1" applyFill="1" applyBorder="1" applyAlignment="1" applyProtection="1">
      <alignment horizontal="center" vertical="center"/>
      <protection hidden="1"/>
    </xf>
    <xf numFmtId="0" fontId="103" fillId="2" borderId="12" xfId="0" applyFont="1" applyFill="1" applyBorder="1" applyAlignment="1" applyProtection="1">
      <alignment horizontal="center" vertical="center"/>
      <protection hidden="1"/>
    </xf>
    <xf numFmtId="0" fontId="105" fillId="2" borderId="12" xfId="0" applyFont="1" applyFill="1" applyBorder="1" applyAlignment="1" applyProtection="1">
      <alignment horizontal="center" vertical="center"/>
      <protection hidden="1"/>
    </xf>
    <xf numFmtId="0" fontId="104" fillId="2" borderId="12" xfId="0" applyFont="1" applyFill="1" applyBorder="1" applyAlignment="1" applyProtection="1">
      <alignment horizontal="center" vertical="center"/>
      <protection hidden="1"/>
    </xf>
    <xf numFmtId="0" fontId="5" fillId="0" borderId="27" xfId="0" applyFont="1" applyBorder="1" applyAlignment="1" applyProtection="1">
      <alignment horizontal="center" vertical="center" wrapText="1"/>
      <protection hidden="1"/>
    </xf>
    <xf numFmtId="0" fontId="5" fillId="0" borderId="28" xfId="0" applyFont="1" applyBorder="1" applyAlignment="1" applyProtection="1">
      <alignment horizontal="center" vertical="center" wrapText="1"/>
      <protection hidden="1"/>
    </xf>
    <xf numFmtId="0" fontId="93" fillId="0" borderId="27" xfId="0" applyFont="1" applyBorder="1" applyAlignment="1" applyProtection="1">
      <alignment horizontal="center" vertical="center" wrapText="1"/>
      <protection hidden="1"/>
    </xf>
    <xf numFmtId="0" fontId="95" fillId="0" borderId="1"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locked="0"/>
    </xf>
    <xf numFmtId="0" fontId="116" fillId="0" borderId="21" xfId="0" applyFont="1" applyBorder="1" applyAlignment="1" applyProtection="1">
      <alignment horizontal="center" vertical="center" wrapText="1"/>
      <protection hidden="1"/>
    </xf>
    <xf numFmtId="0" fontId="116" fillId="0" borderId="19" xfId="0" applyFont="1" applyBorder="1" applyAlignment="1" applyProtection="1">
      <alignment horizontal="center" vertical="center" wrapText="1"/>
      <protection hidden="1"/>
    </xf>
    <xf numFmtId="0" fontId="116" fillId="0" borderId="20" xfId="0" applyFont="1" applyBorder="1" applyAlignment="1" applyProtection="1">
      <alignment horizontal="center" vertical="center" wrapText="1"/>
      <protection hidden="1"/>
    </xf>
    <xf numFmtId="0" fontId="116" fillId="0" borderId="8" xfId="0" applyFont="1" applyBorder="1" applyAlignment="1" applyProtection="1">
      <alignment horizontal="center" vertical="center" wrapText="1"/>
      <protection hidden="1"/>
    </xf>
    <xf numFmtId="0" fontId="116" fillId="0" borderId="0" xfId="0" applyFont="1" applyBorder="1" applyAlignment="1" applyProtection="1">
      <alignment horizontal="center" vertical="center" wrapText="1"/>
      <protection hidden="1"/>
    </xf>
    <xf numFmtId="0" fontId="116" fillId="0" borderId="7" xfId="0" applyFont="1" applyBorder="1" applyAlignment="1" applyProtection="1">
      <alignment horizontal="center" vertical="center" wrapText="1"/>
      <protection hidden="1"/>
    </xf>
    <xf numFmtId="0" fontId="116" fillId="0" borderId="38" xfId="0" applyFont="1" applyBorder="1" applyAlignment="1" applyProtection="1">
      <alignment horizontal="center" vertical="center" wrapText="1"/>
      <protection hidden="1"/>
    </xf>
    <xf numFmtId="0" fontId="116" fillId="0" borderId="39" xfId="0" applyFont="1" applyBorder="1" applyAlignment="1" applyProtection="1">
      <alignment horizontal="center" vertical="center" wrapText="1"/>
      <protection hidden="1"/>
    </xf>
    <xf numFmtId="0" fontId="116" fillId="0" borderId="40" xfId="0" applyFont="1" applyBorder="1" applyAlignment="1" applyProtection="1">
      <alignment horizontal="center" vertical="center" wrapText="1"/>
      <protection hidden="1"/>
    </xf>
    <xf numFmtId="0" fontId="117" fillId="0" borderId="21" xfId="0" applyFont="1" applyBorder="1" applyAlignment="1" applyProtection="1">
      <alignment horizontal="center" vertical="center"/>
      <protection locked="0"/>
    </xf>
    <xf numFmtId="0" fontId="117" fillId="0" borderId="19" xfId="0" applyFont="1" applyBorder="1" applyAlignment="1" applyProtection="1">
      <alignment horizontal="center" vertical="center"/>
      <protection locked="0"/>
    </xf>
    <xf numFmtId="0" fontId="117" fillId="0" borderId="20" xfId="0" applyFont="1" applyBorder="1" applyAlignment="1" applyProtection="1">
      <alignment horizontal="center" vertical="center"/>
      <protection locked="0"/>
    </xf>
    <xf numFmtId="0" fontId="117" fillId="0" borderId="38" xfId="0" applyFont="1" applyBorder="1" applyAlignment="1" applyProtection="1">
      <alignment horizontal="center" vertical="center"/>
      <protection locked="0"/>
    </xf>
    <xf numFmtId="0" fontId="117" fillId="0" borderId="39" xfId="0" applyFont="1" applyBorder="1" applyAlignment="1" applyProtection="1">
      <alignment horizontal="center" vertical="center"/>
      <protection locked="0"/>
    </xf>
    <xf numFmtId="0" fontId="117" fillId="0" borderId="40" xfId="0" applyFont="1" applyBorder="1" applyAlignment="1" applyProtection="1">
      <alignment horizontal="center" vertical="center"/>
      <protection locked="0"/>
    </xf>
    <xf numFmtId="0" fontId="29" fillId="5" borderId="1" xfId="0" applyFont="1" applyFill="1" applyBorder="1" applyAlignment="1" applyProtection="1">
      <alignment horizontal="center" vertical="center"/>
      <protection hidden="1"/>
    </xf>
    <xf numFmtId="165" fontId="42" fillId="5" borderId="1" xfId="0" applyNumberFormat="1" applyFont="1" applyFill="1" applyBorder="1" applyAlignment="1" applyProtection="1">
      <alignment horizontal="center" vertical="center"/>
      <protection hidden="1"/>
    </xf>
    <xf numFmtId="165" fontId="42" fillId="5" borderId="1" xfId="0" applyNumberFormat="1"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center" vertical="center"/>
      <protection locked="0"/>
    </xf>
    <xf numFmtId="165" fontId="44" fillId="5" borderId="1" xfId="0" applyNumberFormat="1" applyFont="1" applyFill="1" applyBorder="1" applyAlignment="1" applyProtection="1">
      <alignment horizontal="center" vertical="center"/>
      <protection hidden="1"/>
    </xf>
    <xf numFmtId="165" fontId="44" fillId="5" borderId="1" xfId="0" applyNumberFormat="1" applyFont="1" applyFill="1" applyBorder="1" applyAlignment="1" applyProtection="1">
      <alignment horizontal="center" vertical="center"/>
      <protection locked="0"/>
    </xf>
    <xf numFmtId="0" fontId="38" fillId="5" borderId="0" xfId="0" applyFont="1" applyFill="1" applyBorder="1" applyAlignment="1" applyProtection="1">
      <alignment horizontal="center" vertical="center"/>
      <protection locked="0"/>
    </xf>
    <xf numFmtId="0" fontId="31" fillId="7" borderId="0" xfId="0" applyFont="1" applyFill="1" applyAlignment="1" applyProtection="1">
      <alignment horizontal="center" vertical="center"/>
      <protection locked="0"/>
    </xf>
    <xf numFmtId="0" fontId="118" fillId="7" borderId="0" xfId="0" applyFont="1" applyFill="1" applyAlignment="1" applyProtection="1">
      <alignment horizontal="center" vertical="center"/>
      <protection locked="0"/>
    </xf>
    <xf numFmtId="0" fontId="5" fillId="9" borderId="11" xfId="0" applyFont="1" applyFill="1" applyBorder="1" applyAlignment="1" applyProtection="1">
      <alignment horizontal="center" vertical="center"/>
      <protection hidden="1"/>
    </xf>
    <xf numFmtId="0" fontId="5" fillId="9" borderId="10" xfId="0" applyFont="1" applyFill="1" applyBorder="1" applyAlignment="1" applyProtection="1">
      <alignment horizontal="center" vertical="center"/>
      <protection hidden="1"/>
    </xf>
    <xf numFmtId="0" fontId="21" fillId="6" borderId="10" xfId="0" applyFont="1" applyFill="1" applyBorder="1" applyAlignment="1" applyProtection="1">
      <alignment horizontal="center" vertical="center"/>
      <protection locked="0"/>
    </xf>
    <xf numFmtId="0" fontId="21" fillId="6" borderId="9" xfId="0" applyFont="1" applyFill="1" applyBorder="1" applyAlignment="1" applyProtection="1">
      <alignment horizontal="center" vertical="center"/>
      <protection locked="0"/>
    </xf>
    <xf numFmtId="0" fontId="5" fillId="9" borderId="11" xfId="0" applyFont="1" applyFill="1" applyBorder="1" applyAlignment="1" applyProtection="1">
      <alignment horizontal="left" vertical="center"/>
      <protection hidden="1"/>
    </xf>
    <xf numFmtId="0" fontId="5" fillId="9" borderId="10" xfId="0" applyFont="1" applyFill="1" applyBorder="1" applyAlignment="1" applyProtection="1">
      <alignment horizontal="left" vertical="center"/>
      <protection hidden="1"/>
    </xf>
    <xf numFmtId="164" fontId="35" fillId="6" borderId="10" xfId="0" applyNumberFormat="1" applyFont="1" applyFill="1" applyBorder="1" applyAlignment="1" applyProtection="1">
      <alignment horizontal="center" vertical="center"/>
      <protection locked="0"/>
    </xf>
    <xf numFmtId="164" fontId="35" fillId="6" borderId="9" xfId="0" applyNumberFormat="1" applyFont="1" applyFill="1" applyBorder="1" applyAlignment="1" applyProtection="1">
      <alignment horizontal="center" vertical="center"/>
      <protection locked="0"/>
    </xf>
    <xf numFmtId="0" fontId="36" fillId="4" borderId="10" xfId="0" applyFont="1" applyFill="1" applyBorder="1" applyAlignment="1" applyProtection="1">
      <alignment horizontal="center" vertical="center"/>
      <protection locked="0"/>
    </xf>
    <xf numFmtId="0" fontId="36" fillId="4" borderId="9" xfId="0" applyFont="1" applyFill="1" applyBorder="1" applyAlignment="1" applyProtection="1">
      <alignment horizontal="center" vertical="center"/>
      <protection locked="0"/>
    </xf>
    <xf numFmtId="0" fontId="5" fillId="10" borderId="11" xfId="0" applyFont="1" applyFill="1" applyBorder="1" applyAlignment="1" applyProtection="1">
      <alignment horizontal="center" vertical="center"/>
      <protection hidden="1"/>
    </xf>
    <xf numFmtId="0" fontId="5" fillId="10" borderId="10" xfId="0" applyFont="1" applyFill="1" applyBorder="1" applyAlignment="1" applyProtection="1">
      <alignment horizontal="center" vertical="center"/>
      <protection hidden="1"/>
    </xf>
    <xf numFmtId="0" fontId="2" fillId="11" borderId="21" xfId="0" applyFont="1" applyFill="1" applyBorder="1" applyAlignment="1" applyProtection="1">
      <alignment horizontal="center" vertical="center"/>
      <protection hidden="1"/>
    </xf>
    <xf numFmtId="0" fontId="2" fillId="11" borderId="19" xfId="0" applyFont="1" applyFill="1" applyBorder="1" applyAlignment="1" applyProtection="1">
      <alignment horizontal="center" vertical="center"/>
      <protection hidden="1"/>
    </xf>
    <xf numFmtId="0" fontId="37" fillId="3" borderId="19" xfId="0" applyFont="1" applyFill="1" applyBorder="1" applyAlignment="1" applyProtection="1">
      <alignment horizontal="center" vertical="center"/>
      <protection locked="0"/>
    </xf>
    <xf numFmtId="0" fontId="37" fillId="3" borderId="20" xfId="0" applyFont="1" applyFill="1" applyBorder="1" applyAlignment="1" applyProtection="1">
      <alignment horizontal="center" vertical="center"/>
      <protection locked="0"/>
    </xf>
    <xf numFmtId="0" fontId="43" fillId="5" borderId="1" xfId="0" applyFont="1" applyFill="1" applyBorder="1" applyAlignment="1" applyProtection="1">
      <alignment horizontal="center" vertical="center"/>
      <protection hidden="1"/>
    </xf>
    <xf numFmtId="0" fontId="6" fillId="2" borderId="12" xfId="0" applyFont="1" applyFill="1" applyBorder="1" applyAlignment="1" applyProtection="1">
      <alignment horizontal="center" vertical="center"/>
      <protection hidden="1"/>
    </xf>
    <xf numFmtId="0" fontId="29" fillId="5" borderId="27" xfId="0" applyFont="1" applyFill="1" applyBorder="1" applyAlignment="1" applyProtection="1">
      <alignment horizontal="center" vertical="center"/>
      <protection locked="0"/>
    </xf>
    <xf numFmtId="165" fontId="42" fillId="5" borderId="27" xfId="0" applyNumberFormat="1" applyFont="1" applyFill="1" applyBorder="1" applyAlignment="1" applyProtection="1">
      <alignment horizontal="center" vertical="center"/>
      <protection locked="0"/>
    </xf>
    <xf numFmtId="0" fontId="28" fillId="5" borderId="27" xfId="0" applyFont="1" applyFill="1" applyBorder="1" applyAlignment="1" applyProtection="1">
      <alignment horizontal="center" vertical="center"/>
      <protection locked="0"/>
    </xf>
    <xf numFmtId="0" fontId="42" fillId="5" borderId="27" xfId="0" applyFont="1" applyFill="1" applyBorder="1" applyAlignment="1" applyProtection="1">
      <alignment horizontal="center" vertical="center"/>
      <protection locked="0"/>
    </xf>
    <xf numFmtId="0" fontId="45" fillId="5" borderId="1" xfId="0" applyFont="1" applyFill="1" applyBorder="1" applyAlignment="1" applyProtection="1">
      <alignment horizontal="center" vertical="center"/>
      <protection locked="0"/>
    </xf>
    <xf numFmtId="0" fontId="44" fillId="5" borderId="1" xfId="0" applyFont="1" applyFill="1" applyBorder="1" applyAlignment="1" applyProtection="1">
      <alignment horizontal="center" vertical="center"/>
      <protection locked="0"/>
    </xf>
    <xf numFmtId="0" fontId="15" fillId="4" borderId="0" xfId="0" applyFont="1" applyFill="1" applyBorder="1" applyAlignment="1" applyProtection="1">
      <alignment horizontal="center" vertical="center"/>
      <protection locked="0"/>
    </xf>
    <xf numFmtId="0" fontId="15" fillId="4" borderId="7" xfId="0" applyFont="1" applyFill="1" applyBorder="1" applyAlignment="1" applyProtection="1">
      <alignment horizontal="center" vertical="center"/>
      <protection locked="0"/>
    </xf>
    <xf numFmtId="0" fontId="5" fillId="10" borderId="8" xfId="0" applyFont="1" applyFill="1" applyBorder="1" applyAlignment="1" applyProtection="1">
      <alignment horizontal="center" vertical="center"/>
      <protection hidden="1"/>
    </xf>
    <xf numFmtId="0" fontId="5" fillId="10" borderId="0" xfId="0" applyFont="1" applyFill="1" applyBorder="1" applyAlignment="1" applyProtection="1">
      <alignment horizontal="center" vertical="center"/>
      <protection hidden="1"/>
    </xf>
    <xf numFmtId="0" fontId="15" fillId="4" borderId="19" xfId="0" applyFont="1" applyFill="1" applyBorder="1" applyAlignment="1" applyProtection="1">
      <alignment horizontal="center" vertical="center"/>
      <protection hidden="1"/>
    </xf>
    <xf numFmtId="0" fontId="15" fillId="4" borderId="20" xfId="0" applyFont="1" applyFill="1" applyBorder="1" applyAlignment="1" applyProtection="1">
      <alignment horizontal="center" vertical="center"/>
      <protection hidden="1"/>
    </xf>
    <xf numFmtId="0" fontId="5" fillId="10" borderId="21" xfId="0" applyFont="1" applyFill="1" applyBorder="1" applyAlignment="1" applyProtection="1">
      <alignment horizontal="center" vertical="center"/>
      <protection hidden="1"/>
    </xf>
    <xf numFmtId="0" fontId="5" fillId="10" borderId="19" xfId="0" applyFont="1" applyFill="1" applyBorder="1" applyAlignment="1" applyProtection="1">
      <alignment horizontal="center" vertical="center"/>
      <protection hidden="1"/>
    </xf>
    <xf numFmtId="0" fontId="34" fillId="8" borderId="22" xfId="0" applyFont="1" applyFill="1" applyBorder="1" applyAlignment="1" applyProtection="1">
      <alignment horizontal="center" vertical="center"/>
      <protection hidden="1"/>
    </xf>
    <xf numFmtId="0" fontId="40" fillId="12" borderId="6" xfId="0" applyFont="1" applyFill="1" applyBorder="1" applyAlignment="1" applyProtection="1">
      <alignment horizontal="center" vertical="center"/>
      <protection locked="0"/>
    </xf>
    <xf numFmtId="0" fontId="34" fillId="8" borderId="23" xfId="0" applyFont="1" applyFill="1" applyBorder="1" applyAlignment="1" applyProtection="1">
      <alignment horizontal="center" vertical="center"/>
      <protection hidden="1"/>
    </xf>
    <xf numFmtId="0" fontId="40" fillId="12" borderId="26" xfId="0" applyFont="1" applyFill="1" applyBorder="1" applyAlignment="1" applyProtection="1">
      <alignment horizontal="center" vertical="center"/>
      <protection locked="0"/>
    </xf>
    <xf numFmtId="0" fontId="11" fillId="8" borderId="0" xfId="0" applyFont="1" applyFill="1" applyAlignment="1" applyProtection="1">
      <alignment horizontal="center" vertical="center" wrapText="1"/>
      <protection hidden="1"/>
    </xf>
    <xf numFmtId="0" fontId="34" fillId="8" borderId="24" xfId="0" applyFont="1" applyFill="1" applyBorder="1" applyAlignment="1" applyProtection="1">
      <alignment horizontal="center" vertical="center"/>
      <protection hidden="1"/>
    </xf>
    <xf numFmtId="0" fontId="34" fillId="8" borderId="16" xfId="0" applyFont="1" applyFill="1" applyBorder="1" applyAlignment="1" applyProtection="1">
      <alignment horizontal="center" vertical="center"/>
      <protection hidden="1"/>
    </xf>
    <xf numFmtId="0" fontId="27" fillId="12" borderId="25" xfId="0" applyFont="1" applyFill="1" applyBorder="1" applyAlignment="1" applyProtection="1">
      <alignment horizontal="right" vertical="center"/>
      <protection hidden="1"/>
    </xf>
    <xf numFmtId="0" fontId="27" fillId="12" borderId="6" xfId="0" applyFont="1" applyFill="1" applyBorder="1" applyAlignment="1" applyProtection="1">
      <alignment horizontal="right" vertical="center"/>
      <protection hidden="1"/>
    </xf>
    <xf numFmtId="0" fontId="39" fillId="5" borderId="0" xfId="0" applyFont="1" applyFill="1" applyBorder="1" applyAlignment="1" applyProtection="1">
      <alignment horizontal="right" vertical="center"/>
      <protection hidden="1"/>
    </xf>
    <xf numFmtId="0" fontId="55" fillId="13" borderId="1" xfId="0" applyFont="1" applyFill="1" applyBorder="1" applyAlignment="1" applyProtection="1">
      <alignment horizontal="center" vertical="center"/>
      <protection locked="0"/>
    </xf>
    <xf numFmtId="0" fontId="42" fillId="13" borderId="27" xfId="0" applyFont="1" applyFill="1" applyBorder="1" applyAlignment="1" applyProtection="1">
      <alignment horizontal="center" vertical="center"/>
      <protection hidden="1"/>
    </xf>
    <xf numFmtId="0" fontId="2" fillId="13" borderId="27" xfId="0" applyFont="1" applyFill="1" applyBorder="1" applyAlignment="1" applyProtection="1">
      <alignment horizontal="center" vertical="center"/>
      <protection hidden="1"/>
    </xf>
    <xf numFmtId="0" fontId="9" fillId="13" borderId="27" xfId="0" applyFont="1" applyFill="1" applyBorder="1" applyAlignment="1" applyProtection="1">
      <alignment horizontal="center" vertical="center"/>
      <protection hidden="1"/>
    </xf>
    <xf numFmtId="0" fontId="47" fillId="13" borderId="27" xfId="0" applyFont="1" applyFill="1" applyBorder="1" applyAlignment="1" applyProtection="1">
      <alignment horizontal="center" vertical="center"/>
      <protection hidden="1"/>
    </xf>
    <xf numFmtId="0" fontId="36" fillId="13" borderId="27" xfId="0" applyFont="1" applyFill="1" applyBorder="1" applyAlignment="1" applyProtection="1">
      <alignment horizontal="center" vertical="center"/>
      <protection hidden="1"/>
    </xf>
    <xf numFmtId="0" fontId="7" fillId="13" borderId="27" xfId="0" applyFont="1" applyFill="1" applyBorder="1" applyAlignment="1" applyProtection="1">
      <alignment horizontal="center" vertical="center"/>
      <protection hidden="1"/>
    </xf>
    <xf numFmtId="0" fontId="55" fillId="15" borderId="1" xfId="0" applyFont="1" applyFill="1" applyBorder="1" applyAlignment="1" applyProtection="1">
      <alignment horizontal="center" vertical="center"/>
      <protection locked="0"/>
    </xf>
    <xf numFmtId="0" fontId="30" fillId="15" borderId="1" xfId="0" applyFont="1" applyFill="1" applyBorder="1" applyAlignment="1" applyProtection="1">
      <alignment horizontal="center" vertical="center"/>
      <protection hidden="1"/>
    </xf>
    <xf numFmtId="0" fontId="36" fillId="15" borderId="1" xfId="0" applyFont="1" applyFill="1" applyBorder="1" applyAlignment="1" applyProtection="1">
      <alignment horizontal="center" vertical="center"/>
      <protection hidden="1"/>
    </xf>
    <xf numFmtId="0" fontId="42" fillId="15" borderId="1" xfId="0" applyFont="1" applyFill="1" applyBorder="1" applyAlignment="1" applyProtection="1">
      <alignment horizontal="center" vertical="center"/>
      <protection hidden="1"/>
    </xf>
    <xf numFmtId="0" fontId="2" fillId="15" borderId="1" xfId="0" applyFont="1" applyFill="1" applyBorder="1" applyAlignment="1" applyProtection="1">
      <alignment horizontal="center" vertical="center"/>
      <protection hidden="1"/>
    </xf>
    <xf numFmtId="0" fontId="9" fillId="15" borderId="1" xfId="0" applyFont="1" applyFill="1" applyBorder="1" applyAlignment="1" applyProtection="1">
      <alignment horizontal="center" vertical="center"/>
      <protection hidden="1"/>
    </xf>
    <xf numFmtId="0" fontId="47" fillId="15" borderId="1" xfId="0" applyFont="1" applyFill="1" applyBorder="1" applyAlignment="1" applyProtection="1">
      <alignment horizontal="center" vertical="center"/>
      <protection hidden="1"/>
    </xf>
    <xf numFmtId="0" fontId="52" fillId="2" borderId="12" xfId="0" applyFont="1" applyFill="1" applyBorder="1" applyAlignment="1" applyProtection="1">
      <alignment horizontal="center" vertical="center"/>
      <protection hidden="1"/>
    </xf>
    <xf numFmtId="0" fontId="55" fillId="13" borderId="27" xfId="0" applyFont="1" applyFill="1" applyBorder="1" applyAlignment="1" applyProtection="1">
      <alignment horizontal="center" vertical="center"/>
      <protection locked="0"/>
    </xf>
    <xf numFmtId="0" fontId="53" fillId="2" borderId="12" xfId="0" applyFont="1" applyFill="1" applyBorder="1" applyAlignment="1" applyProtection="1">
      <alignment horizontal="center" vertical="center"/>
      <protection hidden="1"/>
    </xf>
    <xf numFmtId="0" fontId="51" fillId="2" borderId="12" xfId="0" applyFont="1" applyFill="1" applyBorder="1" applyAlignment="1" applyProtection="1">
      <alignment horizontal="center" vertical="center"/>
      <protection hidden="1"/>
    </xf>
    <xf numFmtId="0" fontId="22" fillId="2" borderId="12" xfId="0" applyFont="1" applyFill="1" applyBorder="1" applyAlignment="1" applyProtection="1">
      <alignment horizontal="center" vertical="center"/>
      <protection hidden="1"/>
    </xf>
    <xf numFmtId="0" fontId="53" fillId="2" borderId="12" xfId="0" applyFont="1" applyFill="1" applyBorder="1" applyAlignment="1" applyProtection="1">
      <alignment horizontal="center" vertical="center" wrapText="1"/>
      <protection hidden="1"/>
    </xf>
    <xf numFmtId="0" fontId="46" fillId="2" borderId="12" xfId="0" applyFont="1" applyFill="1" applyBorder="1" applyAlignment="1" applyProtection="1">
      <alignment horizontal="center" vertical="center" wrapText="1"/>
      <protection hidden="1"/>
    </xf>
    <xf numFmtId="0" fontId="50" fillId="2" borderId="12" xfId="0" applyFont="1" applyFill="1" applyBorder="1" applyAlignment="1" applyProtection="1">
      <alignment horizontal="center" vertical="center"/>
      <protection hidden="1"/>
    </xf>
    <xf numFmtId="0" fontId="32" fillId="7" borderId="0" xfId="0" applyFont="1" applyFill="1" applyAlignment="1" applyProtection="1">
      <alignment horizontal="center" vertical="center"/>
      <protection hidden="1"/>
    </xf>
    <xf numFmtId="0" fontId="46" fillId="2" borderId="12" xfId="0" applyFont="1" applyFill="1" applyBorder="1" applyAlignment="1" applyProtection="1">
      <alignment horizontal="center" vertical="center"/>
      <protection hidden="1"/>
    </xf>
    <xf numFmtId="0" fontId="17" fillId="2" borderId="12" xfId="0" applyFont="1" applyFill="1" applyBorder="1" applyAlignment="1" applyProtection="1">
      <alignment horizontal="center" vertical="center"/>
      <protection hidden="1"/>
    </xf>
    <xf numFmtId="0" fontId="83" fillId="17" borderId="2" xfId="0" applyFont="1" applyFill="1" applyBorder="1" applyAlignment="1" applyProtection="1">
      <alignment horizontal="center" vertical="center"/>
      <protection locked="0"/>
    </xf>
    <xf numFmtId="0" fontId="83" fillId="17" borderId="5" xfId="0" applyFont="1" applyFill="1" applyBorder="1" applyAlignment="1" applyProtection="1">
      <alignment horizontal="center" vertical="center"/>
      <protection locked="0"/>
    </xf>
    <xf numFmtId="0" fontId="83" fillId="17" borderId="3" xfId="0" applyFont="1" applyFill="1" applyBorder="1" applyAlignment="1" applyProtection="1">
      <alignment horizontal="center" vertical="center"/>
      <protection locked="0"/>
    </xf>
    <xf numFmtId="0" fontId="26" fillId="17" borderId="28" xfId="0" applyFont="1" applyFill="1" applyBorder="1" applyAlignment="1" applyProtection="1">
      <alignment horizontal="center" vertical="center"/>
      <protection hidden="1"/>
    </xf>
    <xf numFmtId="0" fontId="26" fillId="17" borderId="4" xfId="0" applyFont="1" applyFill="1" applyBorder="1" applyAlignment="1" applyProtection="1">
      <alignment horizontal="center" vertical="center"/>
      <protection hidden="1"/>
    </xf>
    <xf numFmtId="0" fontId="26" fillId="17" borderId="29" xfId="0" applyFont="1" applyFill="1" applyBorder="1" applyAlignment="1" applyProtection="1">
      <alignment horizontal="center" vertical="center"/>
      <protection hidden="1"/>
    </xf>
    <xf numFmtId="0" fontId="2" fillId="17" borderId="28" xfId="0" applyFont="1" applyFill="1" applyBorder="1" applyAlignment="1" applyProtection="1">
      <alignment horizontal="center" vertical="center"/>
      <protection hidden="1"/>
    </xf>
    <xf numFmtId="0" fontId="2" fillId="17" borderId="4" xfId="0" applyFont="1" applyFill="1" applyBorder="1" applyAlignment="1" applyProtection="1">
      <alignment horizontal="center" vertical="center"/>
      <protection hidden="1"/>
    </xf>
    <xf numFmtId="0" fontId="2" fillId="17" borderId="29" xfId="0" applyFont="1" applyFill="1" applyBorder="1" applyAlignment="1" applyProtection="1">
      <alignment horizontal="center" vertical="center"/>
      <protection hidden="1"/>
    </xf>
    <xf numFmtId="0" fontId="82" fillId="16" borderId="2" xfId="0" applyFont="1" applyFill="1" applyBorder="1" applyAlignment="1" applyProtection="1">
      <alignment horizontal="center" vertical="center"/>
      <protection locked="0"/>
    </xf>
    <xf numFmtId="0" fontId="82" fillId="16" borderId="5" xfId="0" applyFont="1" applyFill="1" applyBorder="1" applyAlignment="1" applyProtection="1">
      <alignment horizontal="center" vertical="center"/>
      <protection locked="0"/>
    </xf>
    <xf numFmtId="0" fontId="82" fillId="16" borderId="3" xfId="0" applyFont="1" applyFill="1" applyBorder="1" applyAlignment="1" applyProtection="1">
      <alignment horizontal="center" vertical="center"/>
      <protection locked="0"/>
    </xf>
    <xf numFmtId="0" fontId="41" fillId="16" borderId="2" xfId="0" applyFont="1" applyFill="1" applyBorder="1" applyAlignment="1" applyProtection="1">
      <alignment horizontal="center" vertical="center"/>
      <protection hidden="1"/>
    </xf>
    <xf numFmtId="0" fontId="41" fillId="16" borderId="5" xfId="0" applyFont="1" applyFill="1" applyBorder="1" applyAlignment="1" applyProtection="1">
      <alignment horizontal="center" vertical="center"/>
      <protection hidden="1"/>
    </xf>
    <xf numFmtId="0" fontId="41" fillId="16" borderId="3" xfId="0" applyFont="1" applyFill="1" applyBorder="1" applyAlignment="1" applyProtection="1">
      <alignment horizontal="center" vertical="center"/>
      <protection hidden="1"/>
    </xf>
    <xf numFmtId="0" fontId="83" fillId="16" borderId="2" xfId="0" applyFont="1" applyFill="1" applyBorder="1" applyAlignment="1" applyProtection="1">
      <alignment horizontal="center" vertical="center"/>
      <protection locked="0"/>
    </xf>
    <xf numFmtId="0" fontId="83" fillId="16" borderId="5" xfId="0" applyFont="1" applyFill="1" applyBorder="1" applyAlignment="1" applyProtection="1">
      <alignment horizontal="center" vertical="center"/>
      <protection locked="0"/>
    </xf>
    <xf numFmtId="0" fontId="83" fillId="16" borderId="3" xfId="0" applyFont="1" applyFill="1" applyBorder="1" applyAlignment="1" applyProtection="1">
      <alignment horizontal="center" vertical="center"/>
      <protection locked="0"/>
    </xf>
    <xf numFmtId="0" fontId="26" fillId="16" borderId="2" xfId="0" applyFont="1" applyFill="1" applyBorder="1" applyAlignment="1" applyProtection="1">
      <alignment horizontal="center" vertical="center"/>
      <protection hidden="1"/>
    </xf>
    <xf numFmtId="0" fontId="26" fillId="16" borderId="5" xfId="0" applyFont="1" applyFill="1" applyBorder="1" applyAlignment="1" applyProtection="1">
      <alignment horizontal="center" vertical="center"/>
      <protection hidden="1"/>
    </xf>
    <xf numFmtId="0" fontId="26" fillId="16" borderId="3" xfId="0" applyFont="1" applyFill="1" applyBorder="1" applyAlignment="1" applyProtection="1">
      <alignment horizontal="center" vertical="center"/>
      <protection hidden="1"/>
    </xf>
    <xf numFmtId="0" fontId="2" fillId="16" borderId="2" xfId="0" applyFont="1" applyFill="1" applyBorder="1" applyAlignment="1" applyProtection="1">
      <alignment horizontal="center" vertical="center"/>
      <protection hidden="1"/>
    </xf>
    <xf numFmtId="0" fontId="2" fillId="16" borderId="5" xfId="0" applyFont="1" applyFill="1" applyBorder="1" applyAlignment="1" applyProtection="1">
      <alignment horizontal="center" vertical="center"/>
      <protection hidden="1"/>
    </xf>
    <xf numFmtId="0" fontId="2" fillId="16" borderId="3" xfId="0" applyFont="1" applyFill="1" applyBorder="1" applyAlignment="1" applyProtection="1">
      <alignment horizontal="center" vertical="center"/>
      <protection hidden="1"/>
    </xf>
    <xf numFmtId="0" fontId="82" fillId="17" borderId="2" xfId="0" applyFont="1" applyFill="1" applyBorder="1" applyAlignment="1" applyProtection="1">
      <alignment horizontal="center" vertical="center"/>
      <protection locked="0"/>
    </xf>
    <xf numFmtId="0" fontId="82" fillId="17" borderId="5" xfId="0" applyFont="1" applyFill="1" applyBorder="1" applyAlignment="1" applyProtection="1">
      <alignment horizontal="center" vertical="center"/>
      <protection locked="0"/>
    </xf>
    <xf numFmtId="0" fontId="82" fillId="17" borderId="3" xfId="0" applyFont="1" applyFill="1" applyBorder="1" applyAlignment="1" applyProtection="1">
      <alignment horizontal="center" vertical="center"/>
      <protection locked="0"/>
    </xf>
    <xf numFmtId="0" fontId="41" fillId="17" borderId="28" xfId="0" applyFont="1" applyFill="1" applyBorder="1" applyAlignment="1" applyProtection="1">
      <alignment horizontal="center" vertical="center"/>
      <protection hidden="1"/>
    </xf>
    <xf numFmtId="0" fontId="41" fillId="17" borderId="4" xfId="0" applyFont="1" applyFill="1" applyBorder="1" applyAlignment="1" applyProtection="1">
      <alignment horizontal="center" vertical="center"/>
      <protection hidden="1"/>
    </xf>
    <xf numFmtId="0" fontId="41" fillId="17" borderId="29" xfId="0" applyFont="1" applyFill="1" applyBorder="1" applyAlignment="1" applyProtection="1">
      <alignment horizontal="center" vertical="center"/>
      <protection hidden="1"/>
    </xf>
    <xf numFmtId="0" fontId="82" fillId="17" borderId="28" xfId="0" applyFont="1" applyFill="1" applyBorder="1" applyAlignment="1" applyProtection="1">
      <alignment horizontal="center" vertical="center"/>
      <protection locked="0"/>
    </xf>
    <xf numFmtId="0" fontId="82" fillId="17" borderId="4" xfId="0" applyFont="1" applyFill="1" applyBorder="1" applyAlignment="1" applyProtection="1">
      <alignment horizontal="center" vertical="center"/>
      <protection locked="0"/>
    </xf>
    <xf numFmtId="0" fontId="82" fillId="17" borderId="29" xfId="0" applyFont="1" applyFill="1" applyBorder="1" applyAlignment="1" applyProtection="1">
      <alignment horizontal="center" vertical="center"/>
      <protection locked="0"/>
    </xf>
    <xf numFmtId="0" fontId="83" fillId="17" borderId="28" xfId="0" applyFont="1" applyFill="1" applyBorder="1" applyAlignment="1" applyProtection="1">
      <alignment horizontal="center" vertical="center"/>
      <protection locked="0"/>
    </xf>
    <xf numFmtId="0" fontId="83" fillId="17" borderId="4" xfId="0" applyFont="1" applyFill="1" applyBorder="1" applyAlignment="1" applyProtection="1">
      <alignment horizontal="center" vertical="center"/>
      <protection locked="0"/>
    </xf>
    <xf numFmtId="0" fontId="83" fillId="17" borderId="29" xfId="0" applyFont="1" applyFill="1" applyBorder="1" applyAlignment="1" applyProtection="1">
      <alignment horizontal="center" vertical="center"/>
      <protection locked="0"/>
    </xf>
    <xf numFmtId="0" fontId="76" fillId="17" borderId="1" xfId="0" applyFont="1" applyFill="1" applyBorder="1" applyAlignment="1" applyProtection="1">
      <alignment horizontal="center" vertical="center"/>
      <protection hidden="1"/>
    </xf>
    <xf numFmtId="0" fontId="76" fillId="16" borderId="1" xfId="0" applyFont="1" applyFill="1" applyBorder="1" applyAlignment="1" applyProtection="1">
      <alignment horizontal="center" vertical="center"/>
      <protection hidden="1"/>
    </xf>
    <xf numFmtId="0" fontId="76" fillId="17" borderId="27" xfId="0" applyFont="1" applyFill="1" applyBorder="1" applyAlignment="1" applyProtection="1">
      <alignment horizontal="center" vertical="center"/>
      <protection hidden="1"/>
    </xf>
    <xf numFmtId="0" fontId="80" fillId="2" borderId="12" xfId="0" applyFont="1" applyFill="1" applyBorder="1" applyAlignment="1" applyProtection="1">
      <alignment horizontal="center" vertical="center" wrapText="1"/>
      <protection hidden="1"/>
    </xf>
    <xf numFmtId="0" fontId="81" fillId="2" borderId="12" xfId="0" applyFont="1" applyFill="1" applyBorder="1" applyAlignment="1" applyProtection="1">
      <alignment horizontal="center" vertical="center" wrapText="1"/>
      <protection hidden="1"/>
    </xf>
    <xf numFmtId="0" fontId="79" fillId="2" borderId="12" xfId="0" applyFont="1" applyFill="1" applyBorder="1" applyAlignment="1" applyProtection="1">
      <alignment horizontal="center" vertical="center"/>
      <protection hidden="1"/>
    </xf>
    <xf numFmtId="0" fontId="16" fillId="2" borderId="12" xfId="0" applyFont="1" applyFill="1" applyBorder="1" applyAlignment="1" applyProtection="1">
      <alignment horizontal="center" vertical="center" wrapText="1"/>
      <protection hidden="1"/>
    </xf>
    <xf numFmtId="0" fontId="77" fillId="2" borderId="12" xfId="0" applyFont="1" applyFill="1" applyBorder="1" applyAlignment="1" applyProtection="1">
      <alignment horizontal="center" vertical="center" wrapText="1"/>
      <protection hidden="1"/>
    </xf>
    <xf numFmtId="0" fontId="78" fillId="2" borderId="12" xfId="0" applyFont="1" applyFill="1" applyBorder="1" applyAlignment="1" applyProtection="1">
      <alignment horizontal="center" vertical="center"/>
      <protection hidden="1"/>
    </xf>
    <xf numFmtId="0" fontId="84" fillId="2" borderId="12" xfId="0" applyFont="1" applyFill="1" applyBorder="1" applyAlignment="1" applyProtection="1">
      <alignment horizontal="center" vertical="center" wrapText="1"/>
      <protection hidden="1"/>
    </xf>
    <xf numFmtId="0" fontId="84" fillId="2" borderId="13" xfId="0" applyFont="1" applyFill="1" applyBorder="1" applyAlignment="1" applyProtection="1">
      <alignment horizontal="center" vertical="center" wrapText="1"/>
      <protection hidden="1"/>
    </xf>
    <xf numFmtId="0" fontId="86" fillId="0" borderId="18" xfId="0" applyFont="1" applyBorder="1" applyAlignment="1" applyProtection="1">
      <alignment horizontal="center" vertical="center"/>
      <protection hidden="1"/>
    </xf>
    <xf numFmtId="0" fontId="85" fillId="7" borderId="0" xfId="0" applyFont="1" applyFill="1" applyAlignment="1" applyProtection="1">
      <alignment horizontal="center" vertical="center"/>
      <protection hidden="1"/>
    </xf>
    <xf numFmtId="0" fontId="84" fillId="2" borderId="30"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locked="0"/>
    </xf>
    <xf numFmtId="165"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5"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5" fillId="0" borderId="2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97" fillId="0" borderId="0" xfId="0" applyFont="1" applyAlignment="1" applyProtection="1">
      <alignment horizontal="center" vertical="center"/>
      <protection hidden="1"/>
    </xf>
    <xf numFmtId="0" fontId="98" fillId="0" borderId="0" xfId="0" applyFont="1" applyAlignment="1" applyProtection="1">
      <alignment horizontal="center" vertical="center"/>
      <protection hidden="1"/>
    </xf>
    <xf numFmtId="0" fontId="86" fillId="0" borderId="0" xfId="0" applyFont="1" applyAlignment="1" applyProtection="1">
      <alignment horizontal="center" vertical="center"/>
      <protection hidden="1"/>
    </xf>
    <xf numFmtId="0" fontId="91" fillId="0" borderId="0" xfId="0" applyFont="1" applyAlignment="1" applyProtection="1">
      <alignment horizontal="center" vertical="center"/>
      <protection hidden="1"/>
    </xf>
    <xf numFmtId="0" fontId="94" fillId="18" borderId="2" xfId="0" applyFont="1" applyFill="1" applyBorder="1" applyAlignment="1" applyProtection="1">
      <alignment horizontal="left" vertical="center"/>
      <protection hidden="1"/>
    </xf>
    <xf numFmtId="0" fontId="94" fillId="18" borderId="5" xfId="0" applyFont="1" applyFill="1" applyBorder="1" applyAlignment="1" applyProtection="1">
      <alignment horizontal="left" vertical="center"/>
      <protection hidden="1"/>
    </xf>
    <xf numFmtId="0" fontId="94" fillId="18" borderId="3" xfId="0" applyFont="1" applyFill="1" applyBorder="1" applyAlignment="1" applyProtection="1">
      <alignment horizontal="left" vertical="center"/>
      <protection hidden="1"/>
    </xf>
    <xf numFmtId="0" fontId="94" fillId="18" borderId="32" xfId="0" applyFont="1" applyFill="1" applyBorder="1" applyAlignment="1" applyProtection="1">
      <alignment horizontal="left" vertical="center"/>
      <protection hidden="1"/>
    </xf>
    <xf numFmtId="0" fontId="94" fillId="18" borderId="33" xfId="0" applyFont="1" applyFill="1" applyBorder="1" applyAlignment="1" applyProtection="1">
      <alignment horizontal="left" vertical="center"/>
      <protection hidden="1"/>
    </xf>
    <xf numFmtId="0" fontId="94" fillId="18" borderId="34" xfId="0" applyFont="1" applyFill="1" applyBorder="1" applyAlignment="1" applyProtection="1">
      <alignment horizontal="left" vertical="center"/>
      <protection hidden="1"/>
    </xf>
    <xf numFmtId="0" fontId="64" fillId="2" borderId="12" xfId="0" applyFont="1" applyFill="1" applyBorder="1" applyAlignment="1" applyProtection="1">
      <alignment horizontal="center" vertical="center" wrapText="1"/>
      <protection hidden="1"/>
    </xf>
    <xf numFmtId="0" fontId="106" fillId="2" borderId="12" xfId="0" applyFont="1" applyFill="1" applyBorder="1" applyAlignment="1" applyProtection="1">
      <alignment horizontal="center" vertical="center" wrapText="1"/>
      <protection hidden="1"/>
    </xf>
    <xf numFmtId="0" fontId="39" fillId="2" borderId="12" xfId="0" applyFont="1" applyFill="1" applyBorder="1" applyAlignment="1" applyProtection="1">
      <alignment horizontal="left" vertical="center"/>
      <protection hidden="1"/>
    </xf>
    <xf numFmtId="165" fontId="39" fillId="2" borderId="12" xfId="0" applyNumberFormat="1" applyFont="1" applyFill="1" applyBorder="1" applyAlignment="1" applyProtection="1">
      <alignment horizontal="center" vertical="center"/>
      <protection locked="0"/>
    </xf>
    <xf numFmtId="0" fontId="115" fillId="2" borderId="35" xfId="0" applyFont="1" applyFill="1" applyBorder="1" applyAlignment="1" applyProtection="1">
      <alignment vertical="center"/>
      <protection hidden="1"/>
    </xf>
    <xf numFmtId="0" fontId="115" fillId="2" borderId="36" xfId="0" applyFont="1" applyFill="1" applyBorder="1" applyAlignment="1" applyProtection="1">
      <alignment vertical="center"/>
      <protection hidden="1"/>
    </xf>
    <xf numFmtId="0" fontId="115" fillId="2" borderId="37" xfId="0" applyFont="1" applyFill="1" applyBorder="1" applyAlignment="1" applyProtection="1">
      <alignment vertical="center"/>
      <protection hidden="1"/>
    </xf>
    <xf numFmtId="0" fontId="39" fillId="2" borderId="12" xfId="0" applyFont="1" applyFill="1" applyBorder="1" applyAlignment="1" applyProtection="1">
      <alignment horizontal="center" vertical="center"/>
      <protection hidden="1"/>
    </xf>
    <xf numFmtId="0" fontId="5" fillId="0" borderId="28"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94" fillId="18" borderId="28" xfId="0" applyFont="1" applyFill="1" applyBorder="1" applyAlignment="1" applyProtection="1">
      <alignment horizontal="left" vertical="center"/>
      <protection hidden="1"/>
    </xf>
    <xf numFmtId="0" fontId="94" fillId="18" borderId="4" xfId="0" applyFont="1" applyFill="1" applyBorder="1" applyAlignment="1" applyProtection="1">
      <alignment horizontal="left" vertical="center"/>
      <protection hidden="1"/>
    </xf>
    <xf numFmtId="0" fontId="94" fillId="18" borderId="29" xfId="0" applyFont="1" applyFill="1" applyBorder="1" applyAlignment="1" applyProtection="1">
      <alignment horizontal="left" vertical="center"/>
      <protection hidden="1"/>
    </xf>
    <xf numFmtId="0" fontId="109" fillId="2" borderId="12" xfId="0" applyFont="1" applyFill="1" applyBorder="1" applyAlignment="1" applyProtection="1">
      <alignment horizontal="center" vertical="center" wrapText="1"/>
      <protection hidden="1"/>
    </xf>
    <xf numFmtId="0" fontId="100" fillId="2" borderId="12" xfId="0" applyFont="1" applyFill="1" applyBorder="1" applyAlignment="1" applyProtection="1">
      <alignment horizontal="center" vertical="center" wrapText="1"/>
      <protection hidden="1"/>
    </xf>
    <xf numFmtId="0" fontId="99" fillId="2" borderId="12" xfId="0" applyFont="1" applyFill="1" applyBorder="1" applyAlignment="1" applyProtection="1">
      <alignment horizontal="center" vertical="center" wrapText="1"/>
      <protection hidden="1"/>
    </xf>
    <xf numFmtId="0" fontId="6" fillId="2" borderId="14" xfId="0" applyFont="1" applyFill="1" applyBorder="1" applyAlignment="1" applyProtection="1">
      <alignment horizontal="center" vertical="center"/>
      <protection hidden="1"/>
    </xf>
    <xf numFmtId="0" fontId="6" fillId="2" borderId="17" xfId="0" applyFont="1" applyFill="1" applyBorder="1" applyAlignment="1" applyProtection="1">
      <alignment horizontal="center" vertical="center"/>
      <protection hidden="1"/>
    </xf>
    <xf numFmtId="0" fontId="56" fillId="2" borderId="12" xfId="0" applyFont="1" applyFill="1" applyBorder="1" applyAlignment="1" applyProtection="1">
      <alignment horizontal="center" vertical="center"/>
      <protection hidden="1"/>
    </xf>
    <xf numFmtId="0" fontId="66" fillId="2" borderId="12" xfId="0" applyFont="1" applyFill="1" applyBorder="1" applyAlignment="1" applyProtection="1">
      <alignment horizontal="center" vertical="center"/>
      <protection hidden="1"/>
    </xf>
    <xf numFmtId="0" fontId="60" fillId="2" borderId="12" xfId="0" applyFont="1" applyFill="1" applyBorder="1" applyAlignment="1" applyProtection="1">
      <alignment horizontal="center" vertical="center"/>
      <protection hidden="1"/>
    </xf>
    <xf numFmtId="0" fontId="62" fillId="2" borderId="12" xfId="0" applyFont="1" applyFill="1" applyBorder="1" applyAlignment="1" applyProtection="1">
      <alignment horizontal="center" vertical="center"/>
      <protection hidden="1"/>
    </xf>
    <xf numFmtId="0" fontId="70" fillId="2" borderId="12" xfId="0" applyFont="1" applyFill="1" applyBorder="1" applyAlignment="1" applyProtection="1">
      <alignment horizontal="center" vertical="center" wrapText="1"/>
      <protection hidden="1"/>
    </xf>
    <xf numFmtId="0" fontId="71" fillId="2" borderId="12" xfId="0" applyFont="1" applyFill="1" applyBorder="1" applyAlignment="1" applyProtection="1">
      <alignment horizontal="center" vertical="center" textRotation="90" wrapText="1"/>
      <protection hidden="1"/>
    </xf>
    <xf numFmtId="0" fontId="6" fillId="2" borderId="15"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hidden="1"/>
    </xf>
    <xf numFmtId="0" fontId="57" fillId="2" borderId="12" xfId="0" applyFont="1" applyFill="1" applyBorder="1" applyAlignment="1" applyProtection="1">
      <alignment horizontal="center" vertical="center" textRotation="90" wrapText="1"/>
      <protection hidden="1"/>
    </xf>
    <xf numFmtId="0" fontId="57" fillId="2" borderId="12" xfId="0" applyFont="1" applyFill="1" applyBorder="1" applyAlignment="1" applyProtection="1">
      <alignment horizontal="center" vertical="center" wrapText="1"/>
      <protection hidden="1"/>
    </xf>
    <xf numFmtId="0" fontId="58" fillId="2" borderId="12" xfId="0" applyFont="1" applyFill="1" applyBorder="1" applyAlignment="1" applyProtection="1">
      <alignment horizontal="center" vertical="center" wrapText="1"/>
      <protection hidden="1"/>
    </xf>
    <xf numFmtId="0" fontId="67" fillId="2" borderId="12" xfId="0" applyFont="1" applyFill="1" applyBorder="1" applyAlignment="1" applyProtection="1">
      <alignment horizontal="center" vertical="center" textRotation="90" wrapText="1"/>
      <protection hidden="1"/>
    </xf>
    <xf numFmtId="0" fontId="67" fillId="2" borderId="12" xfId="0" applyFont="1" applyFill="1" applyBorder="1" applyAlignment="1" applyProtection="1">
      <alignment horizontal="center" vertical="center" wrapText="1"/>
      <protection hidden="1"/>
    </xf>
    <xf numFmtId="0" fontId="68" fillId="2" borderId="12" xfId="0" applyFont="1" applyFill="1" applyBorder="1" applyAlignment="1" applyProtection="1">
      <alignment horizontal="center" vertical="center" wrapText="1"/>
      <protection hidden="1"/>
    </xf>
    <xf numFmtId="0" fontId="19" fillId="2" borderId="12" xfId="0" applyFont="1" applyFill="1" applyBorder="1" applyAlignment="1" applyProtection="1">
      <alignment horizontal="center" vertical="center" textRotation="90" wrapText="1"/>
      <protection hidden="1"/>
    </xf>
    <xf numFmtId="0" fontId="19" fillId="2" borderId="12" xfId="0" applyFont="1" applyFill="1" applyBorder="1" applyAlignment="1" applyProtection="1">
      <alignment horizontal="center" vertical="center" wrapText="1"/>
      <protection hidden="1"/>
    </xf>
    <xf numFmtId="0" fontId="61" fillId="2" borderId="12" xfId="0" applyFont="1" applyFill="1" applyBorder="1" applyAlignment="1" applyProtection="1">
      <alignment horizontal="center" vertical="center" wrapText="1"/>
      <protection hidden="1"/>
    </xf>
    <xf numFmtId="0" fontId="63" fillId="2" borderId="12" xfId="0" applyFont="1" applyFill="1" applyBorder="1" applyAlignment="1" applyProtection="1">
      <alignment horizontal="center" vertical="center" textRotation="90" wrapText="1"/>
      <protection hidden="1"/>
    </xf>
    <xf numFmtId="0" fontId="63" fillId="2" borderId="12" xfId="0" applyFont="1" applyFill="1" applyBorder="1" applyAlignment="1" applyProtection="1">
      <alignment horizontal="center" vertical="center" wrapText="1"/>
      <protection hidden="1"/>
    </xf>
    <xf numFmtId="0" fontId="57" fillId="2" borderId="13" xfId="0" applyFont="1" applyFill="1" applyBorder="1" applyAlignment="1" applyProtection="1">
      <alignment horizontal="center" vertical="center" textRotation="90" wrapText="1"/>
      <protection hidden="1"/>
    </xf>
    <xf numFmtId="0" fontId="59" fillId="2" borderId="13" xfId="0" applyFont="1" applyFill="1" applyBorder="1" applyAlignment="1" applyProtection="1">
      <alignment horizontal="center" vertical="center"/>
      <protection hidden="1"/>
    </xf>
    <xf numFmtId="0" fontId="59" fillId="2" borderId="13" xfId="0" applyFont="1" applyFill="1" applyBorder="1" applyAlignment="1" applyProtection="1">
      <alignment horizontal="center" vertical="center"/>
      <protection hidden="1"/>
    </xf>
    <xf numFmtId="0" fontId="58" fillId="2" borderId="13" xfId="0" applyFont="1" applyFill="1" applyBorder="1" applyAlignment="1" applyProtection="1">
      <alignment horizontal="center" vertical="center" wrapText="1"/>
      <protection hidden="1"/>
    </xf>
    <xf numFmtId="0" fontId="67" fillId="2" borderId="13" xfId="0" applyFont="1" applyFill="1" applyBorder="1" applyAlignment="1" applyProtection="1">
      <alignment horizontal="center" vertical="center" textRotation="90" wrapText="1"/>
      <protection hidden="1"/>
    </xf>
    <xf numFmtId="0" fontId="69" fillId="2" borderId="13" xfId="0" applyFont="1" applyFill="1" applyBorder="1" applyAlignment="1" applyProtection="1">
      <alignment horizontal="center" vertical="center"/>
      <protection hidden="1"/>
    </xf>
    <xf numFmtId="0" fontId="69" fillId="2" borderId="13" xfId="0" applyFont="1" applyFill="1" applyBorder="1" applyAlignment="1" applyProtection="1">
      <alignment horizontal="center" vertical="center"/>
      <protection hidden="1"/>
    </xf>
    <xf numFmtId="0" fontId="68" fillId="2" borderId="13" xfId="0" applyFont="1" applyFill="1" applyBorder="1" applyAlignment="1" applyProtection="1">
      <alignment horizontal="center" vertical="center" wrapText="1"/>
      <protection hidden="1"/>
    </xf>
    <xf numFmtId="0" fontId="19" fillId="2" borderId="13" xfId="0" applyFont="1" applyFill="1" applyBorder="1" applyAlignment="1" applyProtection="1">
      <alignment horizontal="center" vertical="center" textRotation="90" wrapText="1"/>
      <protection hidden="1"/>
    </xf>
    <xf numFmtId="0" fontId="20" fillId="2" borderId="13" xfId="0" applyFont="1" applyFill="1" applyBorder="1" applyAlignment="1" applyProtection="1">
      <alignment horizontal="center" vertical="center"/>
      <protection hidden="1"/>
    </xf>
    <xf numFmtId="0" fontId="20" fillId="2" borderId="13" xfId="0" applyFont="1" applyFill="1" applyBorder="1" applyAlignment="1" applyProtection="1">
      <alignment horizontal="center" vertical="center"/>
      <protection hidden="1"/>
    </xf>
    <xf numFmtId="0" fontId="61" fillId="2" borderId="13" xfId="0" applyFont="1" applyFill="1" applyBorder="1" applyAlignment="1" applyProtection="1">
      <alignment horizontal="center" vertical="center" wrapText="1"/>
      <protection hidden="1"/>
    </xf>
    <xf numFmtId="0" fontId="63" fillId="2" borderId="13" xfId="0" applyFont="1" applyFill="1" applyBorder="1" applyAlignment="1" applyProtection="1">
      <alignment horizontal="center" vertical="center" textRotation="90" wrapText="1"/>
      <protection hidden="1"/>
    </xf>
    <xf numFmtId="0" fontId="65" fillId="2" borderId="13" xfId="0" applyFont="1" applyFill="1" applyBorder="1" applyAlignment="1" applyProtection="1">
      <alignment horizontal="center" vertical="center"/>
      <protection hidden="1"/>
    </xf>
    <xf numFmtId="0" fontId="65" fillId="2" borderId="13" xfId="0" applyFont="1" applyFill="1" applyBorder="1" applyAlignment="1" applyProtection="1">
      <alignment horizontal="center" vertical="center"/>
      <protection hidden="1"/>
    </xf>
    <xf numFmtId="0" fontId="64" fillId="2" borderId="13" xfId="0" applyFont="1" applyFill="1" applyBorder="1" applyAlignment="1" applyProtection="1">
      <alignment horizontal="center" vertical="center" wrapText="1"/>
      <protection hidden="1"/>
    </xf>
    <xf numFmtId="0" fontId="70" fillId="2" borderId="13" xfId="0" applyFont="1" applyFill="1" applyBorder="1" applyAlignment="1" applyProtection="1">
      <alignment horizontal="center" vertical="center" wrapText="1"/>
      <protection hidden="1"/>
    </xf>
    <xf numFmtId="0" fontId="71" fillId="2" borderId="13" xfId="0" applyFont="1" applyFill="1" applyBorder="1" applyAlignment="1" applyProtection="1">
      <alignment horizontal="center" vertical="center" textRotation="90" wrapText="1"/>
      <protection hidden="1"/>
    </xf>
    <xf numFmtId="0" fontId="54" fillId="16" borderId="1" xfId="0" applyFont="1" applyFill="1" applyBorder="1" applyAlignment="1" applyProtection="1">
      <alignment horizontal="center" vertical="center"/>
      <protection hidden="1"/>
    </xf>
    <xf numFmtId="0" fontId="48" fillId="16" borderId="1"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49" fillId="14" borderId="1" xfId="0" applyFont="1" applyFill="1" applyBorder="1" applyAlignment="1" applyProtection="1">
      <alignment horizontal="center" vertical="center"/>
      <protection hidden="1"/>
    </xf>
    <xf numFmtId="0" fontId="47" fillId="14" borderId="1" xfId="0" applyFont="1" applyFill="1" applyBorder="1" applyAlignment="1" applyProtection="1">
      <alignment horizontal="center" vertical="center"/>
      <protection hidden="1"/>
    </xf>
    <xf numFmtId="0" fontId="75" fillId="16" borderId="1" xfId="0" applyFont="1" applyFill="1" applyBorder="1" applyAlignment="1" applyProtection="1">
      <alignment horizontal="center" vertical="center"/>
      <protection hidden="1"/>
    </xf>
    <xf numFmtId="0" fontId="54" fillId="14" borderId="1" xfId="0" applyFont="1" applyFill="1" applyBorder="1" applyAlignment="1" applyProtection="1">
      <alignment horizontal="center" vertical="center"/>
      <protection hidden="1"/>
    </xf>
    <xf numFmtId="0" fontId="48" fillId="16" borderId="1" xfId="0" applyFont="1" applyFill="1" applyBorder="1" applyAlignment="1" applyProtection="1">
      <alignment horizontal="center" vertical="center" textRotation="90"/>
      <protection locked="0"/>
    </xf>
    <xf numFmtId="0" fontId="25" fillId="16" borderId="1" xfId="0" applyFont="1" applyFill="1" applyBorder="1" applyAlignment="1" applyProtection="1">
      <alignment horizontal="center" vertical="center" textRotation="90"/>
      <protection locked="0"/>
    </xf>
    <xf numFmtId="0" fontId="48" fillId="14" borderId="1" xfId="0" applyFont="1" applyFill="1" applyBorder="1" applyAlignment="1" applyProtection="1">
      <alignment horizontal="center" vertical="center" textRotation="90"/>
      <protection locked="0"/>
    </xf>
    <xf numFmtId="0" fontId="25" fillId="14" borderId="1" xfId="0" applyFont="1" applyFill="1" applyBorder="1" applyAlignment="1" applyProtection="1">
      <alignment horizontal="center" vertical="center" textRotation="90"/>
      <protection locked="0"/>
    </xf>
    <xf numFmtId="166" fontId="72" fillId="16" borderId="1" xfId="0" applyNumberFormat="1" applyFont="1" applyFill="1" applyBorder="1" applyAlignment="1" applyProtection="1">
      <alignment horizontal="center" vertical="center"/>
      <protection locked="0"/>
    </xf>
    <xf numFmtId="166" fontId="72" fillId="14" borderId="1" xfId="0" applyNumberFormat="1" applyFont="1" applyFill="1" applyBorder="1" applyAlignment="1" applyProtection="1">
      <alignment horizontal="center" vertical="center"/>
      <protection locked="0"/>
    </xf>
    <xf numFmtId="0" fontId="49" fillId="16" borderId="1" xfId="0" applyFont="1" applyFill="1" applyBorder="1" applyAlignment="1" applyProtection="1">
      <alignment horizontal="center" vertical="center" textRotation="90"/>
      <protection locked="0"/>
    </xf>
    <xf numFmtId="0" fontId="24" fillId="16" borderId="1" xfId="0" applyFont="1" applyFill="1" applyBorder="1" applyAlignment="1" applyProtection="1">
      <alignment horizontal="center" vertical="center" textRotation="90"/>
      <protection locked="0"/>
    </xf>
    <xf numFmtId="0" fontId="49" fillId="14" borderId="1" xfId="0" applyFont="1" applyFill="1" applyBorder="1" applyAlignment="1" applyProtection="1">
      <alignment horizontal="center" vertical="center" textRotation="90"/>
      <protection locked="0"/>
    </xf>
    <xf numFmtId="0" fontId="24" fillId="14" borderId="1" xfId="0" applyFont="1" applyFill="1" applyBorder="1" applyAlignment="1" applyProtection="1">
      <alignment horizontal="center" vertical="center" textRotation="90"/>
      <protection locked="0"/>
    </xf>
    <xf numFmtId="166" fontId="14" fillId="16" borderId="1" xfId="0" applyNumberFormat="1" applyFont="1" applyFill="1" applyBorder="1" applyAlignment="1" applyProtection="1">
      <alignment horizontal="center" vertical="center"/>
      <protection locked="0"/>
    </xf>
    <xf numFmtId="166" fontId="14" fillId="14" borderId="1" xfId="0" applyNumberFormat="1" applyFont="1" applyFill="1" applyBorder="1" applyAlignment="1" applyProtection="1">
      <alignment horizontal="center" vertical="center"/>
      <protection locked="0"/>
    </xf>
    <xf numFmtId="0" fontId="36" fillId="16" borderId="1" xfId="0" applyFont="1" applyFill="1" applyBorder="1" applyAlignment="1" applyProtection="1">
      <alignment horizontal="center" vertical="center"/>
      <protection locked="0"/>
    </xf>
    <xf numFmtId="0" fontId="10" fillId="16" borderId="1" xfId="0" applyFont="1" applyFill="1" applyBorder="1" applyAlignment="1" applyProtection="1">
      <alignment horizontal="center" vertical="center"/>
      <protection locked="0"/>
    </xf>
    <xf numFmtId="0" fontId="36" fillId="14" borderId="1" xfId="0" applyFont="1" applyFill="1" applyBorder="1" applyAlignment="1" applyProtection="1">
      <alignment horizontal="center" vertical="center"/>
      <protection locked="0"/>
    </xf>
    <xf numFmtId="0" fontId="10" fillId="14" borderId="1" xfId="0" applyFont="1" applyFill="1" applyBorder="1" applyAlignment="1" applyProtection="1">
      <alignment horizontal="center" vertical="center"/>
      <protection locked="0"/>
    </xf>
    <xf numFmtId="166" fontId="73" fillId="16" borderId="1" xfId="0" applyNumberFormat="1" applyFont="1" applyFill="1" applyBorder="1" applyAlignment="1" applyProtection="1">
      <alignment horizontal="center" vertical="center"/>
      <protection locked="0"/>
    </xf>
    <xf numFmtId="0" fontId="47" fillId="16" borderId="1" xfId="0" applyFont="1" applyFill="1" applyBorder="1" applyAlignment="1" applyProtection="1">
      <alignment horizontal="center" vertical="center" textRotation="90"/>
      <protection locked="0"/>
    </xf>
    <xf numFmtId="0" fontId="9" fillId="16" borderId="1" xfId="0" applyFont="1" applyFill="1" applyBorder="1" applyAlignment="1" applyProtection="1">
      <alignment horizontal="center" vertical="center" textRotation="90"/>
      <protection locked="0"/>
    </xf>
    <xf numFmtId="166" fontId="73" fillId="14" borderId="1" xfId="0" applyNumberFormat="1" applyFont="1" applyFill="1" applyBorder="1" applyAlignment="1" applyProtection="1">
      <alignment horizontal="center" vertical="center"/>
      <protection locked="0"/>
    </xf>
    <xf numFmtId="0" fontId="47" fillId="14" borderId="1" xfId="0" applyFont="1" applyFill="1" applyBorder="1" applyAlignment="1" applyProtection="1">
      <alignment horizontal="center" vertical="center" textRotation="90"/>
      <protection locked="0"/>
    </xf>
    <xf numFmtId="0" fontId="9" fillId="14" borderId="1" xfId="0" applyFont="1" applyFill="1" applyBorder="1" applyAlignment="1" applyProtection="1">
      <alignment horizontal="center" vertical="center" textRotation="90"/>
      <protection locked="0"/>
    </xf>
    <xf numFmtId="166" fontId="74" fillId="16" borderId="1" xfId="0" applyNumberFormat="1" applyFont="1" applyFill="1" applyBorder="1" applyAlignment="1" applyProtection="1">
      <alignment horizontal="center" vertical="center"/>
      <protection locked="0"/>
    </xf>
    <xf numFmtId="166" fontId="74" fillId="14" borderId="1" xfId="0" applyNumberFormat="1" applyFont="1" applyFill="1" applyBorder="1" applyAlignment="1" applyProtection="1">
      <alignment horizontal="center" vertical="center"/>
      <protection locked="0"/>
    </xf>
  </cellXfs>
  <cellStyles count="13">
    <cellStyle name="Normal" xfId="0" builtinId="0"/>
    <cellStyle name="Normal 2" xfId="1"/>
    <cellStyle name="Normal 2 2" xfId="2"/>
    <cellStyle name="Normal 2 2 2" xfId="7"/>
    <cellStyle name="Normal 2 3" xfId="4"/>
    <cellStyle name="Normal 2 3 2" xfId="8"/>
    <cellStyle name="Normal 2 4" xfId="6"/>
    <cellStyle name="Normal 2 4 2" xfId="9"/>
    <cellStyle name="Normal 2 4 3" xfId="12"/>
    <cellStyle name="Normal 3" xfId="3"/>
    <cellStyle name="Normal 3 2" xfId="10"/>
    <cellStyle name="Normal 3 2 2" xfId="11"/>
    <cellStyle name="Normal 4" xfId="5"/>
  </cellStyles>
  <dxfs count="10">
    <dxf>
      <fill>
        <gradientFill type="path" left="0.5" right="0.5" top="0.5" bottom="0.5">
          <stop position="0">
            <color theme="0"/>
          </stop>
          <stop position="1">
            <color rgb="FFFFCCFF"/>
          </stop>
        </gradientFill>
      </fill>
    </dxf>
    <dxf>
      <font>
        <color theme="0"/>
      </font>
    </dxf>
    <dxf>
      <font>
        <color theme="0"/>
      </font>
    </dxf>
    <dxf>
      <font>
        <color theme="0"/>
      </font>
    </dxf>
    <dxf>
      <font>
        <color theme="0"/>
      </font>
    </dxf>
    <dxf>
      <font>
        <color theme="0"/>
      </font>
    </dxf>
    <dxf>
      <fill>
        <gradientFill type="path" left="0.5" right="0.5" top="0.5" bottom="0.5">
          <stop position="0">
            <color theme="0"/>
          </stop>
          <stop position="1">
            <color theme="4"/>
          </stop>
        </gradientFill>
      </fill>
    </dxf>
    <dxf>
      <fill>
        <gradientFill type="path" left="0.5" right="0.5" top="0.5" bottom="0.5">
          <stop position="0">
            <color theme="0"/>
          </stop>
          <stop position="1">
            <color rgb="FFFFC000"/>
          </stop>
        </gradientFill>
      </fill>
    </dxf>
    <dxf>
      <font>
        <color rgb="FF006600"/>
      </font>
      <fill>
        <patternFill>
          <bgColor theme="5" tint="0.79998168889431442"/>
        </patternFill>
      </fill>
      <border>
        <left style="thin">
          <color auto="1"/>
        </left>
        <right style="thin">
          <color auto="1"/>
        </right>
        <top style="thin">
          <color auto="1"/>
        </top>
        <bottom style="thin">
          <color auto="1"/>
        </bottom>
        <vertical/>
        <horizontal/>
      </border>
    </dxf>
    <dxf>
      <font>
        <color auto="1"/>
      </font>
      <fill>
        <patternFill>
          <bgColor theme="5" tint="0.79998168889431442"/>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0000FF"/>
      <color rgb="FFFF99FF"/>
      <color rgb="FFFFFF99"/>
      <color rgb="FFFFCCFF"/>
      <color rgb="FF006600"/>
      <color rgb="FF00FFFF"/>
      <color rgb="FFCC00CC"/>
      <color rgb="FF00FF00"/>
      <color rgb="FFFF33CC"/>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00000"/>
  </sheetPr>
  <dimension ref="A1:BX122"/>
  <sheetViews>
    <sheetView showWhiteSpace="0" view="pageBreakPreview" zoomScaleNormal="100" zoomScaleSheetLayoutView="100" workbookViewId="0">
      <pane xSplit="11" ySplit="13" topLeftCell="L14" activePane="bottomRight" state="frozen"/>
      <selection pane="topRight" activeCell="L1" sqref="L1"/>
      <selection pane="bottomLeft" activeCell="A14" sqref="A14"/>
      <selection pane="bottomRight" activeCell="L14" sqref="L14:U14"/>
    </sheetView>
  </sheetViews>
  <sheetFormatPr defaultRowHeight="15" x14ac:dyDescent="0.25"/>
  <cols>
    <col min="1" max="52" width="3.28515625" style="1" customWidth="1"/>
    <col min="53" max="53" width="3.7109375" style="1" hidden="1" customWidth="1"/>
    <col min="54" max="55" width="4" style="1" hidden="1" customWidth="1"/>
    <col min="56" max="56" width="17.42578125" style="1" hidden="1" customWidth="1"/>
    <col min="57" max="57" width="4" style="1" hidden="1" customWidth="1"/>
    <col min="58" max="58" width="8.42578125" style="1" hidden="1" customWidth="1"/>
    <col min="59" max="61" width="2.7109375" style="1" hidden="1" customWidth="1"/>
    <col min="62" max="62" width="6.85546875" style="1" hidden="1" customWidth="1"/>
    <col min="63" max="67" width="2.7109375" style="1" hidden="1" customWidth="1"/>
    <col min="68" max="101" width="2.7109375" style="1" customWidth="1"/>
    <col min="102" max="16384" width="9.140625" style="1"/>
  </cols>
  <sheetData>
    <row r="1" spans="1:76" ht="26.25" customHeight="1" x14ac:dyDescent="0.25">
      <c r="A1" s="123" t="s">
        <v>236</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 t="s">
        <v>26</v>
      </c>
      <c r="BB1" s="1">
        <v>1</v>
      </c>
      <c r="BC1" s="3" t="s">
        <v>4</v>
      </c>
      <c r="BD1" s="1" t="s">
        <v>29</v>
      </c>
      <c r="BF1" s="1" t="s">
        <v>33</v>
      </c>
      <c r="BH1" s="47">
        <v>36526</v>
      </c>
      <c r="BJ1" s="1">
        <f>IFERROR(IF(LEN(BP6)&gt;=7,VLOOKUP(BP6,RESULT!A6:AZ20,49,0),0),0)</f>
        <v>0</v>
      </c>
      <c r="BK1" s="1">
        <f>IFERROR(IF(LEN(BP6)&gt;=7,VLOOKUP(BP6,RESULT!A6:AZ20,51,0),0),0)</f>
        <v>0</v>
      </c>
      <c r="BM1" s="1">
        <f>IF(BJ1&gt;=1,ROUND(BJ1/10,0),0)</f>
        <v>0</v>
      </c>
      <c r="BP1" s="100" t="s">
        <v>394</v>
      </c>
      <c r="BQ1" s="101"/>
      <c r="BR1" s="101"/>
      <c r="BS1" s="101"/>
      <c r="BT1" s="101"/>
      <c r="BU1" s="101"/>
      <c r="BV1" s="101"/>
      <c r="BW1" s="101"/>
      <c r="BX1" s="102"/>
    </row>
    <row r="2" spans="1:76" ht="26.25" customHeight="1" x14ac:dyDescent="0.25">
      <c r="A2" s="124" t="str">
        <f>IF(LEN(BP6)&gt;=7,(IF(BM10&gt;=1,REPT(BK4,BM10),"")),"")</f>
        <v xml:space="preserve">  </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 t="s">
        <v>36</v>
      </c>
      <c r="BB2" s="1">
        <v>2</v>
      </c>
      <c r="BC2" s="3" t="s">
        <v>7</v>
      </c>
      <c r="BD2" s="1" t="s">
        <v>27</v>
      </c>
      <c r="BF2" s="1" t="s">
        <v>34</v>
      </c>
      <c r="BJ2" s="1">
        <f>IFERROR(IF(LEN(BP6)&gt;=7,VLOOKUP(BP6,STAFF!A6:BB20,54,0),0),0)</f>
        <v>0</v>
      </c>
      <c r="BK2" s="1">
        <f>IFERROR(IF(LEN(BP6)&gt;=7,VLOOKUP(BP6,STAFF!A6:BD20,56,0),0),0)</f>
        <v>0</v>
      </c>
      <c r="BM2" s="1">
        <f>IF(BK1&gt;=1,ROUND(BK1/10,0),0)</f>
        <v>0</v>
      </c>
      <c r="BP2" s="103"/>
      <c r="BQ2" s="104"/>
      <c r="BR2" s="104"/>
      <c r="BS2" s="104"/>
      <c r="BT2" s="104"/>
      <c r="BU2" s="104"/>
      <c r="BV2" s="104"/>
      <c r="BW2" s="104"/>
      <c r="BX2" s="105"/>
    </row>
    <row r="3" spans="1:76" ht="9.9499999999999993" customHeight="1" thickBot="1" x14ac:dyDescent="0.3">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1" t="s">
        <v>37</v>
      </c>
      <c r="BB3" s="1">
        <v>3</v>
      </c>
      <c r="BC3" s="3" t="s">
        <v>19</v>
      </c>
      <c r="BD3" s="1" t="s">
        <v>28</v>
      </c>
      <c r="BF3" s="1" t="s">
        <v>35</v>
      </c>
      <c r="BM3" s="1">
        <f>IF(BJ2&gt;=90,1,IF(BJ2&gt;=80,2,IF(BJ2&gt;=70,3,IF(BJ2&gt;=60,4,IF(BJ2&gt;=50,5,IF(BJ2&gt;=30,10,IF(BJ2&gt;=20,9,IF(BJ2&gt;=10,5,IF(BJ2&gt;=1,1,0)))))))))</f>
        <v>0</v>
      </c>
      <c r="BP3" s="103"/>
      <c r="BQ3" s="104"/>
      <c r="BR3" s="104"/>
      <c r="BS3" s="104"/>
      <c r="BT3" s="104"/>
      <c r="BU3" s="104"/>
      <c r="BV3" s="104"/>
      <c r="BW3" s="104"/>
      <c r="BX3" s="105"/>
    </row>
    <row r="4" spans="1:76" ht="24.95" customHeight="1" thickBot="1" x14ac:dyDescent="0.35">
      <c r="A4" s="129" t="s">
        <v>42</v>
      </c>
      <c r="B4" s="130"/>
      <c r="C4" s="130"/>
      <c r="D4" s="130"/>
      <c r="E4" s="130"/>
      <c r="F4" s="130"/>
      <c r="G4" s="131">
        <v>22191</v>
      </c>
      <c r="H4" s="131"/>
      <c r="I4" s="131"/>
      <c r="J4" s="131"/>
      <c r="K4" s="131"/>
      <c r="L4" s="131"/>
      <c r="M4" s="132"/>
      <c r="N4" s="52"/>
      <c r="O4" s="53"/>
      <c r="P4" s="53"/>
      <c r="Q4" s="135" t="s">
        <v>43</v>
      </c>
      <c r="R4" s="136"/>
      <c r="S4" s="136"/>
      <c r="T4" s="136"/>
      <c r="U4" s="136"/>
      <c r="V4" s="136"/>
      <c r="W4" s="136"/>
      <c r="X4" s="133" t="s">
        <v>27</v>
      </c>
      <c r="Y4" s="133"/>
      <c r="Z4" s="133"/>
      <c r="AA4" s="133"/>
      <c r="AB4" s="133"/>
      <c r="AC4" s="133"/>
      <c r="AD4" s="133"/>
      <c r="AE4" s="133"/>
      <c r="AF4" s="133"/>
      <c r="AG4" s="133"/>
      <c r="AH4" s="133"/>
      <c r="AI4" s="133"/>
      <c r="AJ4" s="134"/>
      <c r="AK4" s="54"/>
      <c r="AL4" s="54"/>
      <c r="AM4" s="54"/>
      <c r="AN4" s="125" t="s">
        <v>44</v>
      </c>
      <c r="AO4" s="126"/>
      <c r="AP4" s="126"/>
      <c r="AQ4" s="126"/>
      <c r="AR4" s="126"/>
      <c r="AS4" s="126"/>
      <c r="AT4" s="127" t="s">
        <v>33</v>
      </c>
      <c r="AU4" s="127"/>
      <c r="AV4" s="127"/>
      <c r="AW4" s="127"/>
      <c r="AX4" s="127"/>
      <c r="AY4" s="127"/>
      <c r="AZ4" s="128"/>
      <c r="BA4" s="1" t="s">
        <v>38</v>
      </c>
      <c r="BB4" s="1">
        <v>4</v>
      </c>
      <c r="BC4" s="3" t="s">
        <v>25</v>
      </c>
      <c r="BD4" s="1" t="s">
        <v>30</v>
      </c>
      <c r="BJ4" s="1">
        <f>IFERROR(IF(LEN(BP6)&gt;=7,VLOOKUP(BP6,AMOUNT!A5:AZ19,10,0),0),0)</f>
        <v>75000</v>
      </c>
      <c r="BK4" s="61" t="s">
        <v>396</v>
      </c>
      <c r="BM4" s="1">
        <f>IF(BK2&gt;=20,10,IF(BK2&gt;=15,9,IF(BK2&gt;=10,8,IF(BK2&gt;=5,5,IF(BK2&gt;=1,1,0)))))</f>
        <v>0</v>
      </c>
      <c r="BP4" s="103"/>
      <c r="BQ4" s="104"/>
      <c r="BR4" s="104"/>
      <c r="BS4" s="104"/>
      <c r="BT4" s="104"/>
      <c r="BU4" s="104"/>
      <c r="BV4" s="104"/>
      <c r="BW4" s="104"/>
      <c r="BX4" s="105"/>
    </row>
    <row r="5" spans="1:76" ht="24.95" customHeight="1" thickBot="1" x14ac:dyDescent="0.3">
      <c r="A5" s="52"/>
      <c r="B5" s="151" t="s">
        <v>45</v>
      </c>
      <c r="C5" s="152"/>
      <c r="D5" s="152"/>
      <c r="E5" s="152"/>
      <c r="F5" s="152"/>
      <c r="G5" s="152"/>
      <c r="H5" s="152"/>
      <c r="I5" s="149" t="s">
        <v>0</v>
      </c>
      <c r="J5" s="149"/>
      <c r="K5" s="149"/>
      <c r="L5" s="150"/>
      <c r="M5" s="55"/>
      <c r="N5" s="55"/>
      <c r="O5" s="52"/>
      <c r="P5" s="52"/>
      <c r="Q5" s="56"/>
      <c r="R5" s="137" t="s">
        <v>46</v>
      </c>
      <c r="S5" s="138"/>
      <c r="T5" s="138"/>
      <c r="U5" s="138"/>
      <c r="V5" s="138"/>
      <c r="W5" s="138"/>
      <c r="X5" s="138"/>
      <c r="Y5" s="139" t="s">
        <v>38</v>
      </c>
      <c r="Z5" s="139"/>
      <c r="AA5" s="139"/>
      <c r="AB5" s="139"/>
      <c r="AC5" s="139"/>
      <c r="AD5" s="139"/>
      <c r="AE5" s="139"/>
      <c r="AF5" s="139"/>
      <c r="AG5" s="139"/>
      <c r="AH5" s="139"/>
      <c r="AI5" s="140"/>
      <c r="AJ5" s="56"/>
      <c r="AK5" s="54"/>
      <c r="AL5" s="54"/>
      <c r="AM5" s="56"/>
      <c r="AN5" s="56"/>
      <c r="AO5" s="155" t="s">
        <v>47</v>
      </c>
      <c r="AP5" s="156"/>
      <c r="AQ5" s="156"/>
      <c r="AR5" s="156"/>
      <c r="AS5" s="156"/>
      <c r="AT5" s="156"/>
      <c r="AU5" s="156"/>
      <c r="AV5" s="153" t="str">
        <f>IF(LEN(I5)&gt;=1,(IF(BA5&gt;=1,VLOOKUP(BA5,BB1:BC4,2,0),0)),0)</f>
        <v>XII</v>
      </c>
      <c r="AW5" s="153"/>
      <c r="AX5" s="153"/>
      <c r="AY5" s="154"/>
      <c r="AZ5" s="54"/>
      <c r="BA5" s="1">
        <f>IF(LEN(Y5)&gt;=5,VLOOKUP(Y5,BA1:BB4,2,0),0)</f>
        <v>4</v>
      </c>
      <c r="BD5" s="1" t="s">
        <v>31</v>
      </c>
      <c r="BJ5" s="1">
        <f>IFERROR(IF(LEN(BP6)&gt;=7,COUNTIF(TALENT!C6:C255,BP6),0),0)</f>
        <v>0</v>
      </c>
      <c r="BM5" s="1">
        <f>IF(BJ4&gt;=100000,10,IF(BJ4&gt;=10000,ROUND(BJ4/10000,0),IF(BJ4&gt;=1000,1,0)))</f>
        <v>8</v>
      </c>
      <c r="BP5" s="106"/>
      <c r="BQ5" s="107"/>
      <c r="BR5" s="107"/>
      <c r="BS5" s="107"/>
      <c r="BT5" s="107"/>
      <c r="BU5" s="107"/>
      <c r="BV5" s="107"/>
      <c r="BW5" s="107"/>
      <c r="BX5" s="108"/>
    </row>
    <row r="6" spans="1:76" ht="24.95" customHeight="1" thickBot="1" x14ac:dyDescent="0.3">
      <c r="A6" s="129" t="s">
        <v>48</v>
      </c>
      <c r="B6" s="130"/>
      <c r="C6" s="130"/>
      <c r="D6" s="130"/>
      <c r="E6" s="130"/>
      <c r="F6" s="130"/>
      <c r="G6" s="131">
        <v>22191</v>
      </c>
      <c r="H6" s="131"/>
      <c r="I6" s="131"/>
      <c r="J6" s="131"/>
      <c r="K6" s="131"/>
      <c r="L6" s="131"/>
      <c r="M6" s="132"/>
      <c r="N6" s="52"/>
      <c r="O6" s="53"/>
      <c r="P6" s="53"/>
      <c r="Q6" s="135" t="s">
        <v>49</v>
      </c>
      <c r="R6" s="136"/>
      <c r="S6" s="136"/>
      <c r="T6" s="136"/>
      <c r="U6" s="136"/>
      <c r="V6" s="136"/>
      <c r="W6" s="136"/>
      <c r="X6" s="133"/>
      <c r="Y6" s="133"/>
      <c r="Z6" s="133"/>
      <c r="AA6" s="133"/>
      <c r="AB6" s="133"/>
      <c r="AC6" s="133"/>
      <c r="AD6" s="133"/>
      <c r="AE6" s="133"/>
      <c r="AF6" s="133"/>
      <c r="AG6" s="133"/>
      <c r="AH6" s="133"/>
      <c r="AI6" s="133"/>
      <c r="AJ6" s="134"/>
      <c r="AK6" s="54"/>
      <c r="AL6" s="54"/>
      <c r="AM6" s="54"/>
      <c r="AN6" s="125" t="s">
        <v>50</v>
      </c>
      <c r="AO6" s="126"/>
      <c r="AP6" s="126"/>
      <c r="AQ6" s="126"/>
      <c r="AR6" s="126"/>
      <c r="AS6" s="126"/>
      <c r="AT6" s="127"/>
      <c r="AU6" s="127"/>
      <c r="AV6" s="127"/>
      <c r="AW6" s="127"/>
      <c r="AX6" s="127"/>
      <c r="AY6" s="127"/>
      <c r="AZ6" s="128"/>
      <c r="BA6" s="1">
        <f>IF(LEN(I5)&gt;=1,VLOOKUP(I5,BA8:BB19,2,0),0)</f>
        <v>1</v>
      </c>
      <c r="BD6" s="1" t="s">
        <v>32</v>
      </c>
      <c r="BF6" s="1">
        <f>IF(LEN($I$5)&gt;=1,VLOOKUP($I$5,$BA$8:$BF$19,6,0),0)</f>
        <v>1</v>
      </c>
      <c r="BG6" s="1">
        <f>COUNTIF(BG8:BG19,"0")</f>
        <v>0</v>
      </c>
      <c r="BJ6" s="1">
        <f>YOJANA!L33</f>
        <v>210</v>
      </c>
      <c r="BM6" s="1">
        <f>IF(BJ5&gt;=20,10,IF(BJ5&gt;=1,ROUND(BJ5/20,0),0))</f>
        <v>0</v>
      </c>
      <c r="BP6" s="109" t="s">
        <v>395</v>
      </c>
      <c r="BQ6" s="110"/>
      <c r="BR6" s="110"/>
      <c r="BS6" s="110"/>
      <c r="BT6" s="110"/>
      <c r="BU6" s="110"/>
      <c r="BV6" s="110"/>
      <c r="BW6" s="110"/>
      <c r="BX6" s="111"/>
    </row>
    <row r="7" spans="1:76" ht="24.95" customHeight="1" thickBot="1" x14ac:dyDescent="0.3">
      <c r="A7" s="161" t="s">
        <v>55</v>
      </c>
      <c r="B7" s="161"/>
      <c r="C7" s="161"/>
      <c r="D7" s="161"/>
      <c r="E7" s="161"/>
      <c r="F7" s="161"/>
      <c r="G7" s="162" t="s">
        <v>54</v>
      </c>
      <c r="H7" s="163"/>
      <c r="I7" s="163"/>
      <c r="J7" s="163"/>
      <c r="K7" s="163"/>
      <c r="L7" s="163"/>
      <c r="M7" s="163"/>
      <c r="N7" s="157"/>
      <c r="O7" s="157"/>
      <c r="P7" s="157" t="s">
        <v>56</v>
      </c>
      <c r="Q7" s="157"/>
      <c r="R7" s="157"/>
      <c r="S7" s="157"/>
      <c r="T7" s="157"/>
      <c r="U7" s="157"/>
      <c r="V7" s="157"/>
      <c r="W7" s="157"/>
      <c r="X7" s="157"/>
      <c r="Y7" s="157" t="s">
        <v>57</v>
      </c>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9"/>
      <c r="BF7" s="1">
        <f>IF(LEN($AV$5)&gt;=1,VLOOKUP($AV$5,$BA$8:$BF$19,6,0),0)</f>
        <v>12</v>
      </c>
      <c r="BG7" s="1">
        <f>COUNTIF(BG8:BG19,"&gt;=1")</f>
        <v>12</v>
      </c>
      <c r="BJ7" s="1">
        <f>YOJANA!R33</f>
        <v>0</v>
      </c>
      <c r="BM7" s="1">
        <f>IF(BJ6&gt;=1,ROUND(BJ7/BJ6*10,0),0)</f>
        <v>0</v>
      </c>
      <c r="BP7" s="112"/>
      <c r="BQ7" s="113"/>
      <c r="BR7" s="113"/>
      <c r="BS7" s="113"/>
      <c r="BT7" s="113"/>
      <c r="BU7" s="113"/>
      <c r="BV7" s="113"/>
      <c r="BW7" s="113"/>
      <c r="BX7" s="114"/>
    </row>
    <row r="8" spans="1:76" ht="24.95" customHeight="1" x14ac:dyDescent="0.25">
      <c r="A8" s="161"/>
      <c r="B8" s="161"/>
      <c r="C8" s="161"/>
      <c r="D8" s="161"/>
      <c r="E8" s="161"/>
      <c r="F8" s="161"/>
      <c r="G8" s="164" t="s">
        <v>58</v>
      </c>
      <c r="H8" s="165"/>
      <c r="I8" s="165"/>
      <c r="J8" s="165"/>
      <c r="K8" s="165"/>
      <c r="L8" s="165"/>
      <c r="M8" s="165"/>
      <c r="N8" s="165"/>
      <c r="O8" s="165"/>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60"/>
      <c r="BA8" s="1" t="s">
        <v>0</v>
      </c>
      <c r="BB8" s="1">
        <v>1</v>
      </c>
      <c r="BD8" s="1" t="s">
        <v>51</v>
      </c>
      <c r="BE8" s="1">
        <v>2</v>
      </c>
      <c r="BF8" s="1">
        <v>1</v>
      </c>
      <c r="BG8" s="1">
        <f>IF(BF8&gt;=$BF$6,(IF(BF8&lt;=$BF$7,BF8,0)),0)</f>
        <v>1</v>
      </c>
      <c r="BH8" s="1">
        <f>IF($BG$7&gt;=BF8,SMALL($BG$8:$BG$19,$BG$6+BF8),0)</f>
        <v>1</v>
      </c>
      <c r="BI8" s="1" t="str">
        <f>IF(BH8&gt;=1,INDEX($BA$8:$BF$19,MATCH(BH8,$BF$8:$BF$19,0),1),"")</f>
        <v>I</v>
      </c>
      <c r="BM8" s="1">
        <f>SUM(BM1:BM7)</f>
        <v>8</v>
      </c>
    </row>
    <row r="9" spans="1:76" ht="24.95" customHeight="1" x14ac:dyDescent="0.25">
      <c r="A9" s="57"/>
      <c r="B9" s="57"/>
      <c r="C9" s="57"/>
      <c r="D9" s="57"/>
      <c r="E9" s="58">
        <f>LEN(G9)</f>
        <v>19</v>
      </c>
      <c r="F9" s="57"/>
      <c r="G9" s="166" t="str">
        <f>IF(BA6=1,(IF(BA5&gt;=2,BD8,"")),IF(BA6=2,(IF(BA5&gt;=3,BD9,"")),IF(BA6=3,(IF(BA5&gt;=4,BD10,"")),"")))</f>
        <v>उच्च प्राथमिक स्तर-</v>
      </c>
      <c r="H9" s="166"/>
      <c r="I9" s="166"/>
      <c r="J9" s="166"/>
      <c r="K9" s="166"/>
      <c r="L9" s="166"/>
      <c r="M9" s="166"/>
      <c r="N9" s="166"/>
      <c r="O9" s="166"/>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 t="s">
        <v>1</v>
      </c>
      <c r="BB9" s="1">
        <v>1</v>
      </c>
      <c r="BD9" s="1" t="s">
        <v>52</v>
      </c>
      <c r="BE9" s="1">
        <v>3</v>
      </c>
      <c r="BF9" s="1">
        <v>2</v>
      </c>
      <c r="BG9" s="1">
        <f t="shared" ref="BG9:BG19" si="0">IF(BF9&gt;=$BF$6,(IF(BF9&lt;=$BF$7,BF9,0)),0)</f>
        <v>2</v>
      </c>
      <c r="BH9" s="1">
        <f t="shared" ref="BH9:BH19" si="1">IF($BG$7&gt;=BF9,SMALL($BG$8:$BG$19,$BG$6+BF9),0)</f>
        <v>2</v>
      </c>
      <c r="BI9" s="1" t="str">
        <f t="shared" ref="BI9:BI19" si="2">IF(BH9&gt;=1,INDEX($BA$8:$BF$19,MATCH(BH9,$BF$8:$BF$19,0),1),"")</f>
        <v>II</v>
      </c>
      <c r="BM9" s="1">
        <f>IF(BM8&gt;=1,ROUND(BM8/70*100,0),0)</f>
        <v>11</v>
      </c>
    </row>
    <row r="10" spans="1:76" ht="24.95" customHeight="1" x14ac:dyDescent="0.25">
      <c r="A10" s="57"/>
      <c r="B10" s="57"/>
      <c r="C10" s="57"/>
      <c r="D10" s="57"/>
      <c r="E10" s="58">
        <f>LEN(G10)</f>
        <v>14</v>
      </c>
      <c r="F10" s="57"/>
      <c r="G10" s="166" t="str">
        <f>IF(BA6=1,(IF(BA5&gt;=3,BD9,"")),IF(BA6=2,(IF(BA5&gt;=4,BD10,"")),""))</f>
        <v>माध्यमिक स्तर-</v>
      </c>
      <c r="H10" s="166"/>
      <c r="I10" s="166"/>
      <c r="J10" s="166"/>
      <c r="K10" s="166"/>
      <c r="L10" s="166"/>
      <c r="M10" s="166"/>
      <c r="N10" s="166"/>
      <c r="O10" s="166"/>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 t="s">
        <v>2</v>
      </c>
      <c r="BB10" s="1">
        <v>1</v>
      </c>
      <c r="BD10" s="1" t="s">
        <v>53</v>
      </c>
      <c r="BE10" s="1">
        <v>4</v>
      </c>
      <c r="BF10" s="1">
        <v>3</v>
      </c>
      <c r="BG10" s="1">
        <f t="shared" si="0"/>
        <v>3</v>
      </c>
      <c r="BH10" s="1">
        <f t="shared" si="1"/>
        <v>3</v>
      </c>
      <c r="BI10" s="1" t="str">
        <f t="shared" si="2"/>
        <v>III</v>
      </c>
      <c r="BM10" s="1">
        <f>IF(BM9&gt;=90,7,IF(BM9&gt;=80,6,IF(BM9&gt;=70,5,IF(BM9&gt;=60,4,IF(BM9&gt;=50,3,IF(BM9&gt;=40,2,IF(BM9&gt;=10,1,0)))))))</f>
        <v>1</v>
      </c>
    </row>
    <row r="11" spans="1:76" ht="24.95" customHeight="1" x14ac:dyDescent="0.25">
      <c r="A11" s="48"/>
      <c r="B11" s="48"/>
      <c r="C11" s="48"/>
      <c r="D11" s="48"/>
      <c r="E11" s="58">
        <f>LEN(G11)</f>
        <v>19</v>
      </c>
      <c r="F11" s="48"/>
      <c r="G11" s="166" t="str">
        <f>IF(BA6=1,(IF(BA5&gt;=4,BD10,"")),"")</f>
        <v>उच्च माध्यमिक स्तर-</v>
      </c>
      <c r="H11" s="166"/>
      <c r="I11" s="166"/>
      <c r="J11" s="166"/>
      <c r="K11" s="166"/>
      <c r="L11" s="166"/>
      <c r="M11" s="166"/>
      <c r="N11" s="166"/>
      <c r="O11" s="166"/>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3" t="s">
        <v>3</v>
      </c>
      <c r="BB11" s="3">
        <v>1</v>
      </c>
      <c r="BC11" s="3"/>
      <c r="BF11" s="1">
        <v>4</v>
      </c>
      <c r="BG11" s="1">
        <f t="shared" si="0"/>
        <v>4</v>
      </c>
      <c r="BH11" s="1">
        <f t="shared" si="1"/>
        <v>4</v>
      </c>
      <c r="BI11" s="1" t="str">
        <f t="shared" si="2"/>
        <v>IV</v>
      </c>
    </row>
    <row r="12" spans="1:76" ht="11.25" customHeight="1" x14ac:dyDescent="0.25">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59"/>
      <c r="BA12" s="3" t="s">
        <v>4</v>
      </c>
      <c r="BB12" s="3">
        <v>1</v>
      </c>
      <c r="BC12" s="3"/>
      <c r="BF12" s="1">
        <v>5</v>
      </c>
      <c r="BG12" s="1">
        <f t="shared" si="0"/>
        <v>5</v>
      </c>
      <c r="BH12" s="1">
        <f t="shared" si="1"/>
        <v>5</v>
      </c>
      <c r="BI12" s="1" t="str">
        <f t="shared" si="2"/>
        <v>V</v>
      </c>
    </row>
    <row r="13" spans="1:76" ht="24.95" customHeight="1" x14ac:dyDescent="0.25">
      <c r="A13" s="58"/>
      <c r="B13" s="142" t="s">
        <v>59</v>
      </c>
      <c r="C13" s="142"/>
      <c r="D13" s="142"/>
      <c r="E13" s="142"/>
      <c r="F13" s="142"/>
      <c r="G13" s="142"/>
      <c r="H13" s="142"/>
      <c r="I13" s="142"/>
      <c r="J13" s="142"/>
      <c r="K13" s="142"/>
      <c r="L13" s="142" t="s">
        <v>60</v>
      </c>
      <c r="M13" s="142"/>
      <c r="N13" s="142"/>
      <c r="O13" s="142"/>
      <c r="P13" s="142"/>
      <c r="Q13" s="142"/>
      <c r="R13" s="142"/>
      <c r="S13" s="142"/>
      <c r="T13" s="142"/>
      <c r="U13" s="142"/>
      <c r="V13" s="142" t="s">
        <v>61</v>
      </c>
      <c r="W13" s="142"/>
      <c r="X13" s="142"/>
      <c r="Y13" s="142"/>
      <c r="Z13" s="142"/>
      <c r="AA13" s="142"/>
      <c r="AB13" s="142"/>
      <c r="AC13" s="142"/>
      <c r="AD13" s="142"/>
      <c r="AE13" s="142"/>
      <c r="AF13" s="142" t="s">
        <v>63</v>
      </c>
      <c r="AG13" s="142"/>
      <c r="AH13" s="142"/>
      <c r="AI13" s="142"/>
      <c r="AJ13" s="142"/>
      <c r="AK13" s="142"/>
      <c r="AL13" s="142"/>
      <c r="AM13" s="142"/>
      <c r="AN13" s="142"/>
      <c r="AO13" s="142"/>
      <c r="AP13" s="142" t="s">
        <v>62</v>
      </c>
      <c r="AQ13" s="142"/>
      <c r="AR13" s="142"/>
      <c r="AS13" s="142"/>
      <c r="AT13" s="142"/>
      <c r="AU13" s="142"/>
      <c r="AV13" s="142"/>
      <c r="AW13" s="142"/>
      <c r="AX13" s="142"/>
      <c r="AY13" s="142"/>
      <c r="AZ13" s="59" t="s">
        <v>3</v>
      </c>
      <c r="BA13" s="3" t="s">
        <v>5</v>
      </c>
      <c r="BB13" s="3">
        <v>2</v>
      </c>
      <c r="BC13" s="3"/>
      <c r="BD13" s="1" t="s">
        <v>22</v>
      </c>
      <c r="BF13" s="1">
        <v>6</v>
      </c>
      <c r="BG13" s="1">
        <f t="shared" si="0"/>
        <v>6</v>
      </c>
      <c r="BH13" s="1">
        <f t="shared" si="1"/>
        <v>6</v>
      </c>
      <c r="BI13" s="1" t="str">
        <f t="shared" si="2"/>
        <v>VI</v>
      </c>
      <c r="BJ13" s="44" t="s">
        <v>23</v>
      </c>
    </row>
    <row r="14" spans="1:76" ht="24.95" customHeight="1" x14ac:dyDescent="0.25">
      <c r="A14" s="58">
        <v>1</v>
      </c>
      <c r="B14" s="143" t="s">
        <v>41</v>
      </c>
      <c r="C14" s="143"/>
      <c r="D14" s="143"/>
      <c r="E14" s="143"/>
      <c r="F14" s="143"/>
      <c r="G14" s="143"/>
      <c r="H14" s="143"/>
      <c r="I14" s="143"/>
      <c r="J14" s="143"/>
      <c r="K14" s="143"/>
      <c r="L14" s="144">
        <v>42856</v>
      </c>
      <c r="M14" s="144"/>
      <c r="N14" s="144"/>
      <c r="O14" s="144"/>
      <c r="P14" s="144"/>
      <c r="Q14" s="144"/>
      <c r="R14" s="144"/>
      <c r="S14" s="144"/>
      <c r="T14" s="144"/>
      <c r="U14" s="144"/>
      <c r="V14" s="144">
        <v>43225</v>
      </c>
      <c r="W14" s="144"/>
      <c r="X14" s="144"/>
      <c r="Y14" s="144"/>
      <c r="Z14" s="144"/>
      <c r="AA14" s="144"/>
      <c r="AB14" s="144"/>
      <c r="AC14" s="144"/>
      <c r="AD14" s="144"/>
      <c r="AE14" s="144"/>
      <c r="AF14" s="145" t="s">
        <v>2</v>
      </c>
      <c r="AG14" s="145"/>
      <c r="AH14" s="145"/>
      <c r="AI14" s="145"/>
      <c r="AJ14" s="145"/>
      <c r="AK14" s="145"/>
      <c r="AL14" s="145"/>
      <c r="AM14" s="145"/>
      <c r="AN14" s="145"/>
      <c r="AO14" s="145"/>
      <c r="AP14" s="146">
        <v>220</v>
      </c>
      <c r="AQ14" s="146"/>
      <c r="AR14" s="146"/>
      <c r="AS14" s="146"/>
      <c r="AT14" s="146"/>
      <c r="AU14" s="146"/>
      <c r="AV14" s="146"/>
      <c r="AW14" s="146"/>
      <c r="AX14" s="146"/>
      <c r="AY14" s="146"/>
      <c r="AZ14" s="59">
        <f>MOD(A14,2)</f>
        <v>1</v>
      </c>
      <c r="BA14" s="3" t="s">
        <v>6</v>
      </c>
      <c r="BB14" s="3">
        <v>2</v>
      </c>
      <c r="BC14" s="3"/>
      <c r="BD14" s="1" t="s">
        <v>21</v>
      </c>
      <c r="BF14" s="1">
        <v>7</v>
      </c>
      <c r="BG14" s="1">
        <f t="shared" si="0"/>
        <v>7</v>
      </c>
      <c r="BH14" s="1">
        <f t="shared" si="1"/>
        <v>7</v>
      </c>
      <c r="BI14" s="1" t="str">
        <f t="shared" si="2"/>
        <v>VII</v>
      </c>
      <c r="BJ14" s="60">
        <f>IF(LEN(B14)&gt;=7,LEFT(B14,4)*1,0)</f>
        <v>2016</v>
      </c>
      <c r="BK14" s="1">
        <f>IF(LEN(B14)&gt;=7,RIGHT(B14,2)*1,0)</f>
        <v>17</v>
      </c>
      <c r="BL14" s="1">
        <f>IF(L14&gt;$BH$1,1,0)</f>
        <v>1</v>
      </c>
      <c r="BM14" s="1">
        <f>IF(V14&gt;$BH$1,1,0)</f>
        <v>1</v>
      </c>
    </row>
    <row r="15" spans="1:76" ht="24.95" customHeight="1" x14ac:dyDescent="0.25">
      <c r="A15" s="58">
        <v>2</v>
      </c>
      <c r="B15" s="141" t="str">
        <f>IF(LEN($B$14)&gt;=7,CONCATENATE(BJ15,$BJ$13,BK15),"")</f>
        <v>2017-18</v>
      </c>
      <c r="C15" s="141"/>
      <c r="D15" s="141"/>
      <c r="E15" s="141"/>
      <c r="F15" s="141"/>
      <c r="G15" s="141"/>
      <c r="H15" s="141"/>
      <c r="I15" s="141"/>
      <c r="J15" s="141"/>
      <c r="K15" s="141"/>
      <c r="L15" s="120">
        <f t="shared" ref="L15:L28" si="3">V14+1</f>
        <v>43226</v>
      </c>
      <c r="M15" s="120"/>
      <c r="N15" s="120"/>
      <c r="O15" s="120"/>
      <c r="P15" s="120"/>
      <c r="Q15" s="120"/>
      <c r="R15" s="120"/>
      <c r="S15" s="120"/>
      <c r="T15" s="120"/>
      <c r="U15" s="120"/>
      <c r="V15" s="121">
        <v>43585</v>
      </c>
      <c r="W15" s="121"/>
      <c r="X15" s="121"/>
      <c r="Y15" s="121"/>
      <c r="Z15" s="121"/>
      <c r="AA15" s="121"/>
      <c r="AB15" s="121"/>
      <c r="AC15" s="121"/>
      <c r="AD15" s="121"/>
      <c r="AE15" s="121"/>
      <c r="AF15" s="147" t="s">
        <v>3</v>
      </c>
      <c r="AG15" s="147"/>
      <c r="AH15" s="147"/>
      <c r="AI15" s="147"/>
      <c r="AJ15" s="147"/>
      <c r="AK15" s="147"/>
      <c r="AL15" s="147"/>
      <c r="AM15" s="147"/>
      <c r="AN15" s="147"/>
      <c r="AO15" s="147"/>
      <c r="AP15" s="148"/>
      <c r="AQ15" s="148"/>
      <c r="AR15" s="148"/>
      <c r="AS15" s="148"/>
      <c r="AT15" s="148"/>
      <c r="AU15" s="148"/>
      <c r="AV15" s="148"/>
      <c r="AW15" s="148"/>
      <c r="AX15" s="148"/>
      <c r="AY15" s="148"/>
      <c r="AZ15" s="59">
        <f t="shared" ref="AZ15:AZ28" si="4">MOD(A15,2)</f>
        <v>0</v>
      </c>
      <c r="BA15" s="3" t="s">
        <v>7</v>
      </c>
      <c r="BB15" s="3">
        <v>2</v>
      </c>
      <c r="BC15" s="3"/>
      <c r="BD15" s="1" t="s">
        <v>64</v>
      </c>
      <c r="BF15" s="1">
        <v>8</v>
      </c>
      <c r="BG15" s="1">
        <f t="shared" si="0"/>
        <v>8</v>
      </c>
      <c r="BH15" s="1">
        <f t="shared" si="1"/>
        <v>8</v>
      </c>
      <c r="BI15" s="1" t="str">
        <f t="shared" si="2"/>
        <v>VIII</v>
      </c>
      <c r="BJ15" s="1">
        <f>IF(LEN(B14)&gt;=7,BJ14+1,0)</f>
        <v>2017</v>
      </c>
      <c r="BK15" s="1">
        <f>IF(BJ15&gt;=2000,BK14+1,0)</f>
        <v>18</v>
      </c>
      <c r="BL15" s="1">
        <f t="shared" ref="BL15:BL28" si="5">IF(L15&gt;$BH$1,1,0)</f>
        <v>1</v>
      </c>
      <c r="BM15" s="1">
        <f t="shared" ref="BM15:BM28" si="6">IF(V15&gt;$BH$1,1,0)</f>
        <v>1</v>
      </c>
    </row>
    <row r="16" spans="1:76" ht="24.95" customHeight="1" x14ac:dyDescent="0.25">
      <c r="A16" s="58">
        <v>3</v>
      </c>
      <c r="B16" s="115" t="str">
        <f>IF(LEN($B$14)&gt;=7,CONCATENATE(BJ16,$BJ$13,BK16),"")</f>
        <v>2018-19</v>
      </c>
      <c r="C16" s="115"/>
      <c r="D16" s="115"/>
      <c r="E16" s="115"/>
      <c r="F16" s="115"/>
      <c r="G16" s="115"/>
      <c r="H16" s="115"/>
      <c r="I16" s="115"/>
      <c r="J16" s="115"/>
      <c r="K16" s="115"/>
      <c r="L16" s="116">
        <f t="shared" si="3"/>
        <v>43586</v>
      </c>
      <c r="M16" s="116"/>
      <c r="N16" s="116"/>
      <c r="O16" s="116"/>
      <c r="P16" s="116"/>
      <c r="Q16" s="116"/>
      <c r="R16" s="116"/>
      <c r="S16" s="116"/>
      <c r="T16" s="116"/>
      <c r="U16" s="116"/>
      <c r="V16" s="117"/>
      <c r="W16" s="117"/>
      <c r="X16" s="117"/>
      <c r="Y16" s="117"/>
      <c r="Z16" s="117"/>
      <c r="AA16" s="117"/>
      <c r="AB16" s="117"/>
      <c r="AC16" s="117"/>
      <c r="AD16" s="117"/>
      <c r="AE16" s="117"/>
      <c r="AF16" s="118"/>
      <c r="AG16" s="118"/>
      <c r="AH16" s="118"/>
      <c r="AI16" s="118"/>
      <c r="AJ16" s="118"/>
      <c r="AK16" s="118"/>
      <c r="AL16" s="118"/>
      <c r="AM16" s="118"/>
      <c r="AN16" s="118"/>
      <c r="AO16" s="118"/>
      <c r="AP16" s="119"/>
      <c r="AQ16" s="119"/>
      <c r="AR16" s="119"/>
      <c r="AS16" s="119"/>
      <c r="AT16" s="119"/>
      <c r="AU16" s="119"/>
      <c r="AV16" s="119"/>
      <c r="AW16" s="119"/>
      <c r="AX16" s="119"/>
      <c r="AY16" s="119"/>
      <c r="AZ16" s="59">
        <f t="shared" si="4"/>
        <v>1</v>
      </c>
      <c r="BA16" s="3" t="s">
        <v>18</v>
      </c>
      <c r="BB16" s="3">
        <v>3</v>
      </c>
      <c r="BC16" s="3"/>
      <c r="BF16" s="1">
        <v>9</v>
      </c>
      <c r="BG16" s="1">
        <f t="shared" si="0"/>
        <v>9</v>
      </c>
      <c r="BH16" s="1">
        <f t="shared" si="1"/>
        <v>9</v>
      </c>
      <c r="BI16" s="1" t="str">
        <f t="shared" si="2"/>
        <v>IX</v>
      </c>
      <c r="BJ16" s="1">
        <f t="shared" ref="BJ16:BJ28" si="7">IF(LEN(B15)&gt;=7,BJ15+1,0)</f>
        <v>2018</v>
      </c>
      <c r="BK16" s="1">
        <f t="shared" ref="BK16:BK28" si="8">IF(BJ16&gt;=2000,BK15+1,0)</f>
        <v>19</v>
      </c>
      <c r="BL16" s="1">
        <f t="shared" si="5"/>
        <v>1</v>
      </c>
      <c r="BM16" s="1">
        <f t="shared" si="6"/>
        <v>0</v>
      </c>
    </row>
    <row r="17" spans="1:65" ht="24.95" customHeight="1" x14ac:dyDescent="0.25">
      <c r="A17" s="58">
        <v>4</v>
      </c>
      <c r="B17" s="141" t="str">
        <f t="shared" ref="B17:B28" si="9">IF(LEN($B$14)&gt;=7,CONCATENATE(BJ17,$BJ$13,BK17),"")</f>
        <v>2019-20</v>
      </c>
      <c r="C17" s="141"/>
      <c r="D17" s="141"/>
      <c r="E17" s="141"/>
      <c r="F17" s="141"/>
      <c r="G17" s="141"/>
      <c r="H17" s="141"/>
      <c r="I17" s="141"/>
      <c r="J17" s="141"/>
      <c r="K17" s="141"/>
      <c r="L17" s="120">
        <f t="shared" si="3"/>
        <v>1</v>
      </c>
      <c r="M17" s="120"/>
      <c r="N17" s="120"/>
      <c r="O17" s="120"/>
      <c r="P17" s="120"/>
      <c r="Q17" s="120"/>
      <c r="R17" s="120"/>
      <c r="S17" s="120"/>
      <c r="T17" s="120"/>
      <c r="U17" s="120"/>
      <c r="V17" s="121"/>
      <c r="W17" s="121"/>
      <c r="X17" s="121"/>
      <c r="Y17" s="121"/>
      <c r="Z17" s="121"/>
      <c r="AA17" s="121"/>
      <c r="AB17" s="121"/>
      <c r="AC17" s="121"/>
      <c r="AD17" s="121"/>
      <c r="AE17" s="121"/>
      <c r="AF17" s="147"/>
      <c r="AG17" s="147"/>
      <c r="AH17" s="147"/>
      <c r="AI17" s="147"/>
      <c r="AJ17" s="147"/>
      <c r="AK17" s="147"/>
      <c r="AL17" s="147"/>
      <c r="AM17" s="147"/>
      <c r="AN17" s="147"/>
      <c r="AO17" s="147"/>
      <c r="AP17" s="148"/>
      <c r="AQ17" s="148"/>
      <c r="AR17" s="148"/>
      <c r="AS17" s="148"/>
      <c r="AT17" s="148"/>
      <c r="AU17" s="148"/>
      <c r="AV17" s="148"/>
      <c r="AW17" s="148"/>
      <c r="AX17" s="148"/>
      <c r="AY17" s="148"/>
      <c r="AZ17" s="59">
        <f t="shared" si="4"/>
        <v>0</v>
      </c>
      <c r="BA17" s="3" t="s">
        <v>19</v>
      </c>
      <c r="BB17" s="3">
        <v>3</v>
      </c>
      <c r="BC17" s="3"/>
      <c r="BF17" s="1">
        <v>10</v>
      </c>
      <c r="BG17" s="1">
        <f t="shared" si="0"/>
        <v>10</v>
      </c>
      <c r="BH17" s="1">
        <f t="shared" si="1"/>
        <v>10</v>
      </c>
      <c r="BI17" s="1" t="str">
        <f t="shared" si="2"/>
        <v>X</v>
      </c>
      <c r="BJ17" s="1">
        <f t="shared" si="7"/>
        <v>2019</v>
      </c>
      <c r="BK17" s="1">
        <f t="shared" si="8"/>
        <v>20</v>
      </c>
      <c r="BL17" s="1">
        <f t="shared" si="5"/>
        <v>0</v>
      </c>
      <c r="BM17" s="1">
        <f t="shared" si="6"/>
        <v>0</v>
      </c>
    </row>
    <row r="18" spans="1:65" ht="24.95" customHeight="1" x14ac:dyDescent="0.25">
      <c r="A18" s="58">
        <v>5</v>
      </c>
      <c r="B18" s="115" t="str">
        <f t="shared" si="9"/>
        <v>2020-21</v>
      </c>
      <c r="C18" s="115"/>
      <c r="D18" s="115"/>
      <c r="E18" s="115"/>
      <c r="F18" s="115"/>
      <c r="G18" s="115"/>
      <c r="H18" s="115"/>
      <c r="I18" s="115"/>
      <c r="J18" s="115"/>
      <c r="K18" s="115"/>
      <c r="L18" s="116">
        <f t="shared" si="3"/>
        <v>1</v>
      </c>
      <c r="M18" s="116"/>
      <c r="N18" s="116"/>
      <c r="O18" s="116"/>
      <c r="P18" s="116"/>
      <c r="Q18" s="116"/>
      <c r="R18" s="116"/>
      <c r="S18" s="116"/>
      <c r="T18" s="116"/>
      <c r="U18" s="116"/>
      <c r="V18" s="117"/>
      <c r="W18" s="117"/>
      <c r="X18" s="117"/>
      <c r="Y18" s="117"/>
      <c r="Z18" s="117"/>
      <c r="AA18" s="117"/>
      <c r="AB18" s="117"/>
      <c r="AC18" s="117"/>
      <c r="AD18" s="117"/>
      <c r="AE18" s="117"/>
      <c r="AF18" s="118"/>
      <c r="AG18" s="118"/>
      <c r="AH18" s="118"/>
      <c r="AI18" s="118"/>
      <c r="AJ18" s="118"/>
      <c r="AK18" s="118"/>
      <c r="AL18" s="118"/>
      <c r="AM18" s="118"/>
      <c r="AN18" s="118"/>
      <c r="AO18" s="118"/>
      <c r="AP18" s="119"/>
      <c r="AQ18" s="119"/>
      <c r="AR18" s="119"/>
      <c r="AS18" s="119"/>
      <c r="AT18" s="119"/>
      <c r="AU18" s="119"/>
      <c r="AV18" s="119"/>
      <c r="AW18" s="119"/>
      <c r="AX18" s="119"/>
      <c r="AY18" s="119"/>
      <c r="AZ18" s="59">
        <f t="shared" si="4"/>
        <v>1</v>
      </c>
      <c r="BA18" s="3" t="s">
        <v>24</v>
      </c>
      <c r="BB18" s="3">
        <v>4</v>
      </c>
      <c r="BC18" s="3"/>
      <c r="BF18" s="1">
        <v>11</v>
      </c>
      <c r="BG18" s="1">
        <f t="shared" si="0"/>
        <v>11</v>
      </c>
      <c r="BH18" s="1">
        <f t="shared" si="1"/>
        <v>11</v>
      </c>
      <c r="BI18" s="1" t="str">
        <f t="shared" si="2"/>
        <v>XI</v>
      </c>
      <c r="BJ18" s="1">
        <f t="shared" si="7"/>
        <v>2020</v>
      </c>
      <c r="BK18" s="1">
        <f t="shared" si="8"/>
        <v>21</v>
      </c>
      <c r="BL18" s="1">
        <f t="shared" si="5"/>
        <v>0</v>
      </c>
      <c r="BM18" s="1">
        <f t="shared" si="6"/>
        <v>0</v>
      </c>
    </row>
    <row r="19" spans="1:65" ht="24.95" customHeight="1" x14ac:dyDescent="0.25">
      <c r="A19" s="58">
        <v>6</v>
      </c>
      <c r="B19" s="141" t="str">
        <f t="shared" si="9"/>
        <v>2021-22</v>
      </c>
      <c r="C19" s="141"/>
      <c r="D19" s="141"/>
      <c r="E19" s="141"/>
      <c r="F19" s="141"/>
      <c r="G19" s="141"/>
      <c r="H19" s="141"/>
      <c r="I19" s="141"/>
      <c r="J19" s="141"/>
      <c r="K19" s="141"/>
      <c r="L19" s="120">
        <f t="shared" si="3"/>
        <v>1</v>
      </c>
      <c r="M19" s="120"/>
      <c r="N19" s="120"/>
      <c r="O19" s="120"/>
      <c r="P19" s="120"/>
      <c r="Q19" s="120"/>
      <c r="R19" s="120"/>
      <c r="S19" s="120"/>
      <c r="T19" s="120"/>
      <c r="U19" s="120"/>
      <c r="V19" s="121"/>
      <c r="W19" s="121"/>
      <c r="X19" s="121"/>
      <c r="Y19" s="121"/>
      <c r="Z19" s="121"/>
      <c r="AA19" s="121"/>
      <c r="AB19" s="121"/>
      <c r="AC19" s="121"/>
      <c r="AD19" s="121"/>
      <c r="AE19" s="121"/>
      <c r="AF19" s="147"/>
      <c r="AG19" s="147"/>
      <c r="AH19" s="147"/>
      <c r="AI19" s="147"/>
      <c r="AJ19" s="147"/>
      <c r="AK19" s="147"/>
      <c r="AL19" s="147"/>
      <c r="AM19" s="147"/>
      <c r="AN19" s="147"/>
      <c r="AO19" s="147"/>
      <c r="AP19" s="148"/>
      <c r="AQ19" s="148"/>
      <c r="AR19" s="148"/>
      <c r="AS19" s="148"/>
      <c r="AT19" s="148"/>
      <c r="AU19" s="148"/>
      <c r="AV19" s="148"/>
      <c r="AW19" s="148"/>
      <c r="AX19" s="148"/>
      <c r="AY19" s="148"/>
      <c r="AZ19" s="59">
        <f t="shared" si="4"/>
        <v>0</v>
      </c>
      <c r="BA19" s="3" t="s">
        <v>25</v>
      </c>
      <c r="BB19" s="3">
        <v>4</v>
      </c>
      <c r="BC19" s="3"/>
      <c r="BF19" s="1">
        <v>12</v>
      </c>
      <c r="BG19" s="1">
        <f t="shared" si="0"/>
        <v>12</v>
      </c>
      <c r="BH19" s="1">
        <f t="shared" si="1"/>
        <v>12</v>
      </c>
      <c r="BI19" s="1" t="str">
        <f t="shared" si="2"/>
        <v>XII</v>
      </c>
      <c r="BJ19" s="1">
        <f t="shared" si="7"/>
        <v>2021</v>
      </c>
      <c r="BK19" s="1">
        <f t="shared" si="8"/>
        <v>22</v>
      </c>
      <c r="BL19" s="1">
        <f t="shared" si="5"/>
        <v>0</v>
      </c>
      <c r="BM19" s="1">
        <f t="shared" si="6"/>
        <v>0</v>
      </c>
    </row>
    <row r="20" spans="1:65" ht="24.95" customHeight="1" x14ac:dyDescent="0.25">
      <c r="A20" s="58">
        <v>7</v>
      </c>
      <c r="B20" s="115" t="str">
        <f t="shared" si="9"/>
        <v>2022-23</v>
      </c>
      <c r="C20" s="115"/>
      <c r="D20" s="115"/>
      <c r="E20" s="115"/>
      <c r="F20" s="115"/>
      <c r="G20" s="115"/>
      <c r="H20" s="115"/>
      <c r="I20" s="115"/>
      <c r="J20" s="115"/>
      <c r="K20" s="115"/>
      <c r="L20" s="116">
        <f t="shared" si="3"/>
        <v>1</v>
      </c>
      <c r="M20" s="116"/>
      <c r="N20" s="116"/>
      <c r="O20" s="116"/>
      <c r="P20" s="116"/>
      <c r="Q20" s="116"/>
      <c r="R20" s="116"/>
      <c r="S20" s="116"/>
      <c r="T20" s="116"/>
      <c r="U20" s="116"/>
      <c r="V20" s="117"/>
      <c r="W20" s="117"/>
      <c r="X20" s="117"/>
      <c r="Y20" s="117"/>
      <c r="Z20" s="117"/>
      <c r="AA20" s="117"/>
      <c r="AB20" s="117"/>
      <c r="AC20" s="117"/>
      <c r="AD20" s="117"/>
      <c r="AE20" s="117"/>
      <c r="AF20" s="118"/>
      <c r="AG20" s="118"/>
      <c r="AH20" s="118"/>
      <c r="AI20" s="118"/>
      <c r="AJ20" s="118"/>
      <c r="AK20" s="118"/>
      <c r="AL20" s="118"/>
      <c r="AM20" s="118"/>
      <c r="AN20" s="118"/>
      <c r="AO20" s="118"/>
      <c r="AP20" s="119"/>
      <c r="AQ20" s="119"/>
      <c r="AR20" s="119"/>
      <c r="AS20" s="119"/>
      <c r="AT20" s="119"/>
      <c r="AU20" s="119"/>
      <c r="AV20" s="119"/>
      <c r="AW20" s="119"/>
      <c r="AX20" s="119"/>
      <c r="AY20" s="119"/>
      <c r="AZ20" s="59">
        <f t="shared" si="4"/>
        <v>1</v>
      </c>
      <c r="BJ20" s="1">
        <f t="shared" si="7"/>
        <v>2022</v>
      </c>
      <c r="BK20" s="1">
        <f t="shared" si="8"/>
        <v>23</v>
      </c>
      <c r="BL20" s="1">
        <f t="shared" si="5"/>
        <v>0</v>
      </c>
      <c r="BM20" s="1">
        <f t="shared" si="6"/>
        <v>0</v>
      </c>
    </row>
    <row r="21" spans="1:65" ht="24.95" customHeight="1" x14ac:dyDescent="0.25">
      <c r="A21" s="58">
        <v>8</v>
      </c>
      <c r="B21" s="141" t="str">
        <f t="shared" si="9"/>
        <v>2023-24</v>
      </c>
      <c r="C21" s="141"/>
      <c r="D21" s="141"/>
      <c r="E21" s="141"/>
      <c r="F21" s="141"/>
      <c r="G21" s="141"/>
      <c r="H21" s="141"/>
      <c r="I21" s="141"/>
      <c r="J21" s="141"/>
      <c r="K21" s="141"/>
      <c r="L21" s="120">
        <f t="shared" si="3"/>
        <v>1</v>
      </c>
      <c r="M21" s="120"/>
      <c r="N21" s="120"/>
      <c r="O21" s="120"/>
      <c r="P21" s="120"/>
      <c r="Q21" s="120"/>
      <c r="R21" s="120"/>
      <c r="S21" s="120"/>
      <c r="T21" s="120"/>
      <c r="U21" s="120"/>
      <c r="V21" s="121"/>
      <c r="W21" s="121"/>
      <c r="X21" s="121"/>
      <c r="Y21" s="121"/>
      <c r="Z21" s="121"/>
      <c r="AA21" s="121"/>
      <c r="AB21" s="121"/>
      <c r="AC21" s="121"/>
      <c r="AD21" s="121"/>
      <c r="AE21" s="121"/>
      <c r="AF21" s="147"/>
      <c r="AG21" s="147"/>
      <c r="AH21" s="147"/>
      <c r="AI21" s="147"/>
      <c r="AJ21" s="147"/>
      <c r="AK21" s="147"/>
      <c r="AL21" s="147"/>
      <c r="AM21" s="147"/>
      <c r="AN21" s="147"/>
      <c r="AO21" s="147"/>
      <c r="AP21" s="148"/>
      <c r="AQ21" s="148"/>
      <c r="AR21" s="148"/>
      <c r="AS21" s="148"/>
      <c r="AT21" s="148"/>
      <c r="AU21" s="148"/>
      <c r="AV21" s="148"/>
      <c r="AW21" s="148"/>
      <c r="AX21" s="148"/>
      <c r="AY21" s="148"/>
      <c r="AZ21" s="59">
        <f t="shared" si="4"/>
        <v>0</v>
      </c>
      <c r="BJ21" s="1">
        <f t="shared" si="7"/>
        <v>2023</v>
      </c>
      <c r="BK21" s="1">
        <f t="shared" si="8"/>
        <v>24</v>
      </c>
      <c r="BL21" s="1">
        <f t="shared" si="5"/>
        <v>0</v>
      </c>
      <c r="BM21" s="1">
        <f t="shared" si="6"/>
        <v>0</v>
      </c>
    </row>
    <row r="22" spans="1:65" ht="24.95" customHeight="1" x14ac:dyDescent="0.25">
      <c r="A22" s="58">
        <v>9</v>
      </c>
      <c r="B22" s="115" t="str">
        <f t="shared" si="9"/>
        <v>2024-25</v>
      </c>
      <c r="C22" s="115"/>
      <c r="D22" s="115"/>
      <c r="E22" s="115"/>
      <c r="F22" s="115"/>
      <c r="G22" s="115"/>
      <c r="H22" s="115"/>
      <c r="I22" s="115"/>
      <c r="J22" s="115"/>
      <c r="K22" s="115"/>
      <c r="L22" s="116">
        <f t="shared" si="3"/>
        <v>1</v>
      </c>
      <c r="M22" s="116"/>
      <c r="N22" s="116"/>
      <c r="O22" s="116"/>
      <c r="P22" s="116"/>
      <c r="Q22" s="116"/>
      <c r="R22" s="116"/>
      <c r="S22" s="116"/>
      <c r="T22" s="116"/>
      <c r="U22" s="116"/>
      <c r="V22" s="117"/>
      <c r="W22" s="117"/>
      <c r="X22" s="117"/>
      <c r="Y22" s="117"/>
      <c r="Z22" s="117"/>
      <c r="AA22" s="117"/>
      <c r="AB22" s="117"/>
      <c r="AC22" s="117"/>
      <c r="AD22" s="117"/>
      <c r="AE22" s="117"/>
      <c r="AF22" s="118"/>
      <c r="AG22" s="118"/>
      <c r="AH22" s="118"/>
      <c r="AI22" s="118"/>
      <c r="AJ22" s="118"/>
      <c r="AK22" s="118"/>
      <c r="AL22" s="118"/>
      <c r="AM22" s="118"/>
      <c r="AN22" s="118"/>
      <c r="AO22" s="118"/>
      <c r="AP22" s="119"/>
      <c r="AQ22" s="119"/>
      <c r="AR22" s="119"/>
      <c r="AS22" s="119"/>
      <c r="AT22" s="119"/>
      <c r="AU22" s="119"/>
      <c r="AV22" s="119"/>
      <c r="AW22" s="119"/>
      <c r="AX22" s="119"/>
      <c r="AY22" s="119"/>
      <c r="AZ22" s="59">
        <f t="shared" si="4"/>
        <v>1</v>
      </c>
      <c r="BJ22" s="1">
        <f t="shared" si="7"/>
        <v>2024</v>
      </c>
      <c r="BK22" s="1">
        <f t="shared" si="8"/>
        <v>25</v>
      </c>
      <c r="BL22" s="1">
        <f t="shared" si="5"/>
        <v>0</v>
      </c>
      <c r="BM22" s="1">
        <f t="shared" si="6"/>
        <v>0</v>
      </c>
    </row>
    <row r="23" spans="1:65" ht="24.95" customHeight="1" x14ac:dyDescent="0.25">
      <c r="A23" s="58">
        <v>10</v>
      </c>
      <c r="B23" s="141" t="str">
        <f t="shared" si="9"/>
        <v>2025-26</v>
      </c>
      <c r="C23" s="141"/>
      <c r="D23" s="141"/>
      <c r="E23" s="141"/>
      <c r="F23" s="141"/>
      <c r="G23" s="141"/>
      <c r="H23" s="141"/>
      <c r="I23" s="141"/>
      <c r="J23" s="141"/>
      <c r="K23" s="141"/>
      <c r="L23" s="120">
        <f t="shared" si="3"/>
        <v>1</v>
      </c>
      <c r="M23" s="120"/>
      <c r="N23" s="120"/>
      <c r="O23" s="120"/>
      <c r="P23" s="120"/>
      <c r="Q23" s="120"/>
      <c r="R23" s="120"/>
      <c r="S23" s="120"/>
      <c r="T23" s="120"/>
      <c r="U23" s="120"/>
      <c r="V23" s="121"/>
      <c r="W23" s="121"/>
      <c r="X23" s="121"/>
      <c r="Y23" s="121"/>
      <c r="Z23" s="121"/>
      <c r="AA23" s="121"/>
      <c r="AB23" s="121"/>
      <c r="AC23" s="121"/>
      <c r="AD23" s="121"/>
      <c r="AE23" s="121"/>
      <c r="AF23" s="147"/>
      <c r="AG23" s="147"/>
      <c r="AH23" s="147"/>
      <c r="AI23" s="147"/>
      <c r="AJ23" s="147"/>
      <c r="AK23" s="147"/>
      <c r="AL23" s="147"/>
      <c r="AM23" s="147"/>
      <c r="AN23" s="147"/>
      <c r="AO23" s="147"/>
      <c r="AP23" s="148"/>
      <c r="AQ23" s="148"/>
      <c r="AR23" s="148"/>
      <c r="AS23" s="148"/>
      <c r="AT23" s="148"/>
      <c r="AU23" s="148"/>
      <c r="AV23" s="148"/>
      <c r="AW23" s="148"/>
      <c r="AX23" s="148"/>
      <c r="AY23" s="148"/>
      <c r="AZ23" s="59">
        <f t="shared" si="4"/>
        <v>0</v>
      </c>
      <c r="BJ23" s="1">
        <f t="shared" si="7"/>
        <v>2025</v>
      </c>
      <c r="BK23" s="1">
        <f t="shared" si="8"/>
        <v>26</v>
      </c>
      <c r="BL23" s="1">
        <f t="shared" si="5"/>
        <v>0</v>
      </c>
      <c r="BM23" s="1">
        <f t="shared" si="6"/>
        <v>0</v>
      </c>
    </row>
    <row r="24" spans="1:65" ht="24.95" customHeight="1" x14ac:dyDescent="0.25">
      <c r="A24" s="58">
        <v>11</v>
      </c>
      <c r="B24" s="115" t="str">
        <f t="shared" si="9"/>
        <v>2026-27</v>
      </c>
      <c r="C24" s="115"/>
      <c r="D24" s="115"/>
      <c r="E24" s="115"/>
      <c r="F24" s="115"/>
      <c r="G24" s="115"/>
      <c r="H24" s="115"/>
      <c r="I24" s="115"/>
      <c r="J24" s="115"/>
      <c r="K24" s="115"/>
      <c r="L24" s="116">
        <f t="shared" si="3"/>
        <v>1</v>
      </c>
      <c r="M24" s="116"/>
      <c r="N24" s="116"/>
      <c r="O24" s="116"/>
      <c r="P24" s="116"/>
      <c r="Q24" s="116"/>
      <c r="R24" s="116"/>
      <c r="S24" s="116"/>
      <c r="T24" s="116"/>
      <c r="U24" s="116"/>
      <c r="V24" s="117"/>
      <c r="W24" s="117"/>
      <c r="X24" s="117"/>
      <c r="Y24" s="117"/>
      <c r="Z24" s="117"/>
      <c r="AA24" s="117"/>
      <c r="AB24" s="117"/>
      <c r="AC24" s="117"/>
      <c r="AD24" s="117"/>
      <c r="AE24" s="117"/>
      <c r="AF24" s="118"/>
      <c r="AG24" s="118"/>
      <c r="AH24" s="118"/>
      <c r="AI24" s="118"/>
      <c r="AJ24" s="118"/>
      <c r="AK24" s="118"/>
      <c r="AL24" s="118"/>
      <c r="AM24" s="118"/>
      <c r="AN24" s="118"/>
      <c r="AO24" s="118"/>
      <c r="AP24" s="119"/>
      <c r="AQ24" s="119"/>
      <c r="AR24" s="119"/>
      <c r="AS24" s="119"/>
      <c r="AT24" s="119"/>
      <c r="AU24" s="119"/>
      <c r="AV24" s="119"/>
      <c r="AW24" s="119"/>
      <c r="AX24" s="119"/>
      <c r="AY24" s="119"/>
      <c r="AZ24" s="59">
        <f t="shared" si="4"/>
        <v>1</v>
      </c>
      <c r="BJ24" s="1">
        <f t="shared" si="7"/>
        <v>2026</v>
      </c>
      <c r="BK24" s="1">
        <f t="shared" si="8"/>
        <v>27</v>
      </c>
      <c r="BL24" s="1">
        <f t="shared" si="5"/>
        <v>0</v>
      </c>
      <c r="BM24" s="1">
        <f t="shared" si="6"/>
        <v>0</v>
      </c>
    </row>
    <row r="25" spans="1:65" ht="24.95" customHeight="1" x14ac:dyDescent="0.25">
      <c r="A25" s="58">
        <v>12</v>
      </c>
      <c r="B25" s="141" t="str">
        <f t="shared" si="9"/>
        <v>2027-28</v>
      </c>
      <c r="C25" s="141"/>
      <c r="D25" s="141"/>
      <c r="E25" s="141"/>
      <c r="F25" s="141"/>
      <c r="G25" s="141"/>
      <c r="H25" s="141"/>
      <c r="I25" s="141"/>
      <c r="J25" s="141"/>
      <c r="K25" s="141"/>
      <c r="L25" s="120">
        <f t="shared" si="3"/>
        <v>1</v>
      </c>
      <c r="M25" s="120"/>
      <c r="N25" s="120"/>
      <c r="O25" s="120"/>
      <c r="P25" s="120"/>
      <c r="Q25" s="120"/>
      <c r="R25" s="120"/>
      <c r="S25" s="120"/>
      <c r="T25" s="120"/>
      <c r="U25" s="120"/>
      <c r="V25" s="121"/>
      <c r="W25" s="121"/>
      <c r="X25" s="121"/>
      <c r="Y25" s="121"/>
      <c r="Z25" s="121"/>
      <c r="AA25" s="121"/>
      <c r="AB25" s="121"/>
      <c r="AC25" s="121"/>
      <c r="AD25" s="121"/>
      <c r="AE25" s="121"/>
      <c r="AF25" s="147"/>
      <c r="AG25" s="147"/>
      <c r="AH25" s="147"/>
      <c r="AI25" s="147"/>
      <c r="AJ25" s="147"/>
      <c r="AK25" s="147"/>
      <c r="AL25" s="147"/>
      <c r="AM25" s="147"/>
      <c r="AN25" s="147"/>
      <c r="AO25" s="147"/>
      <c r="AP25" s="148"/>
      <c r="AQ25" s="148"/>
      <c r="AR25" s="148"/>
      <c r="AS25" s="148"/>
      <c r="AT25" s="148"/>
      <c r="AU25" s="148"/>
      <c r="AV25" s="148"/>
      <c r="AW25" s="148"/>
      <c r="AX25" s="148"/>
      <c r="AY25" s="148"/>
      <c r="AZ25" s="59">
        <f t="shared" si="4"/>
        <v>0</v>
      </c>
      <c r="BJ25" s="1">
        <f t="shared" si="7"/>
        <v>2027</v>
      </c>
      <c r="BK25" s="1">
        <f t="shared" si="8"/>
        <v>28</v>
      </c>
      <c r="BL25" s="1">
        <f t="shared" si="5"/>
        <v>0</v>
      </c>
      <c r="BM25" s="1">
        <f t="shared" si="6"/>
        <v>0</v>
      </c>
    </row>
    <row r="26" spans="1:65" ht="24.95" customHeight="1" x14ac:dyDescent="0.25">
      <c r="A26" s="58">
        <v>13</v>
      </c>
      <c r="B26" s="115" t="str">
        <f t="shared" si="9"/>
        <v>2028-29</v>
      </c>
      <c r="C26" s="115"/>
      <c r="D26" s="115"/>
      <c r="E26" s="115"/>
      <c r="F26" s="115"/>
      <c r="G26" s="115"/>
      <c r="H26" s="115"/>
      <c r="I26" s="115"/>
      <c r="J26" s="115"/>
      <c r="K26" s="115"/>
      <c r="L26" s="116">
        <f t="shared" si="3"/>
        <v>1</v>
      </c>
      <c r="M26" s="116"/>
      <c r="N26" s="116"/>
      <c r="O26" s="116"/>
      <c r="P26" s="116"/>
      <c r="Q26" s="116"/>
      <c r="R26" s="116"/>
      <c r="S26" s="116"/>
      <c r="T26" s="116"/>
      <c r="U26" s="116"/>
      <c r="V26" s="117"/>
      <c r="W26" s="117"/>
      <c r="X26" s="117"/>
      <c r="Y26" s="117"/>
      <c r="Z26" s="117"/>
      <c r="AA26" s="117"/>
      <c r="AB26" s="117"/>
      <c r="AC26" s="117"/>
      <c r="AD26" s="117"/>
      <c r="AE26" s="117"/>
      <c r="AF26" s="118"/>
      <c r="AG26" s="118"/>
      <c r="AH26" s="118"/>
      <c r="AI26" s="118"/>
      <c r="AJ26" s="118"/>
      <c r="AK26" s="118"/>
      <c r="AL26" s="118"/>
      <c r="AM26" s="118"/>
      <c r="AN26" s="118"/>
      <c r="AO26" s="118"/>
      <c r="AP26" s="119"/>
      <c r="AQ26" s="119"/>
      <c r="AR26" s="119"/>
      <c r="AS26" s="119"/>
      <c r="AT26" s="119"/>
      <c r="AU26" s="119"/>
      <c r="AV26" s="119"/>
      <c r="AW26" s="119"/>
      <c r="AX26" s="119"/>
      <c r="AY26" s="119"/>
      <c r="AZ26" s="59">
        <f t="shared" si="4"/>
        <v>1</v>
      </c>
      <c r="BJ26" s="1">
        <f t="shared" si="7"/>
        <v>2028</v>
      </c>
      <c r="BK26" s="1">
        <f t="shared" si="8"/>
        <v>29</v>
      </c>
      <c r="BL26" s="1">
        <f t="shared" si="5"/>
        <v>0</v>
      </c>
      <c r="BM26" s="1">
        <f t="shared" si="6"/>
        <v>0</v>
      </c>
    </row>
    <row r="27" spans="1:65" ht="24.95" customHeight="1" x14ac:dyDescent="0.25">
      <c r="A27" s="58">
        <v>14</v>
      </c>
      <c r="B27" s="141" t="str">
        <f t="shared" si="9"/>
        <v>2029-30</v>
      </c>
      <c r="C27" s="141"/>
      <c r="D27" s="141"/>
      <c r="E27" s="141"/>
      <c r="F27" s="141"/>
      <c r="G27" s="141"/>
      <c r="H27" s="141"/>
      <c r="I27" s="141"/>
      <c r="J27" s="141"/>
      <c r="K27" s="141"/>
      <c r="L27" s="120">
        <f t="shared" si="3"/>
        <v>1</v>
      </c>
      <c r="M27" s="120"/>
      <c r="N27" s="120"/>
      <c r="O27" s="120"/>
      <c r="P27" s="120"/>
      <c r="Q27" s="120"/>
      <c r="R27" s="120"/>
      <c r="S27" s="120"/>
      <c r="T27" s="120"/>
      <c r="U27" s="120"/>
      <c r="V27" s="121"/>
      <c r="W27" s="121"/>
      <c r="X27" s="121"/>
      <c r="Y27" s="121"/>
      <c r="Z27" s="121"/>
      <c r="AA27" s="121"/>
      <c r="AB27" s="121"/>
      <c r="AC27" s="121"/>
      <c r="AD27" s="121"/>
      <c r="AE27" s="121"/>
      <c r="AF27" s="147"/>
      <c r="AG27" s="147"/>
      <c r="AH27" s="147"/>
      <c r="AI27" s="147"/>
      <c r="AJ27" s="147"/>
      <c r="AK27" s="147"/>
      <c r="AL27" s="147"/>
      <c r="AM27" s="147"/>
      <c r="AN27" s="147"/>
      <c r="AO27" s="147"/>
      <c r="AP27" s="148"/>
      <c r="AQ27" s="148"/>
      <c r="AR27" s="148"/>
      <c r="AS27" s="148"/>
      <c r="AT27" s="148"/>
      <c r="AU27" s="148"/>
      <c r="AV27" s="148"/>
      <c r="AW27" s="148"/>
      <c r="AX27" s="148"/>
      <c r="AY27" s="148"/>
      <c r="AZ27" s="59">
        <f t="shared" si="4"/>
        <v>0</v>
      </c>
      <c r="BJ27" s="1">
        <f t="shared" si="7"/>
        <v>2029</v>
      </c>
      <c r="BK27" s="1">
        <f t="shared" si="8"/>
        <v>30</v>
      </c>
      <c r="BL27" s="1">
        <f t="shared" si="5"/>
        <v>0</v>
      </c>
      <c r="BM27" s="1">
        <f t="shared" si="6"/>
        <v>0</v>
      </c>
    </row>
    <row r="28" spans="1:65" ht="24.95" customHeight="1" x14ac:dyDescent="0.25">
      <c r="A28" s="58">
        <v>15</v>
      </c>
      <c r="B28" s="115" t="str">
        <f t="shared" si="9"/>
        <v>2030-31</v>
      </c>
      <c r="C28" s="115"/>
      <c r="D28" s="115"/>
      <c r="E28" s="115"/>
      <c r="F28" s="115"/>
      <c r="G28" s="115"/>
      <c r="H28" s="115"/>
      <c r="I28" s="115"/>
      <c r="J28" s="115"/>
      <c r="K28" s="115"/>
      <c r="L28" s="116">
        <f t="shared" si="3"/>
        <v>1</v>
      </c>
      <c r="M28" s="116"/>
      <c r="N28" s="116"/>
      <c r="O28" s="116"/>
      <c r="P28" s="116"/>
      <c r="Q28" s="116"/>
      <c r="R28" s="116"/>
      <c r="S28" s="116"/>
      <c r="T28" s="116"/>
      <c r="U28" s="116"/>
      <c r="V28" s="119"/>
      <c r="W28" s="119"/>
      <c r="X28" s="119"/>
      <c r="Y28" s="119"/>
      <c r="Z28" s="119"/>
      <c r="AA28" s="119"/>
      <c r="AB28" s="119"/>
      <c r="AC28" s="119"/>
      <c r="AD28" s="119"/>
      <c r="AE28" s="119"/>
      <c r="AF28" s="118"/>
      <c r="AG28" s="118"/>
      <c r="AH28" s="118"/>
      <c r="AI28" s="118"/>
      <c r="AJ28" s="118"/>
      <c r="AK28" s="118"/>
      <c r="AL28" s="118"/>
      <c r="AM28" s="118"/>
      <c r="AN28" s="118"/>
      <c r="AO28" s="118"/>
      <c r="AP28" s="119"/>
      <c r="AQ28" s="119"/>
      <c r="AR28" s="119"/>
      <c r="AS28" s="119"/>
      <c r="AT28" s="119"/>
      <c r="AU28" s="119"/>
      <c r="AV28" s="119"/>
      <c r="AW28" s="119"/>
      <c r="AX28" s="119"/>
      <c r="AY28" s="119"/>
      <c r="AZ28" s="59">
        <f t="shared" si="4"/>
        <v>1</v>
      </c>
      <c r="BJ28" s="1">
        <f t="shared" si="7"/>
        <v>2030</v>
      </c>
      <c r="BK28" s="1">
        <f t="shared" si="8"/>
        <v>31</v>
      </c>
      <c r="BL28" s="1">
        <f t="shared" si="5"/>
        <v>0</v>
      </c>
      <c r="BM28" s="1">
        <f t="shared" si="6"/>
        <v>0</v>
      </c>
    </row>
    <row r="29" spans="1:65" ht="30" customHeight="1" x14ac:dyDescent="0.25"/>
    <row r="30" spans="1:65" ht="20.100000000000001" customHeight="1" x14ac:dyDescent="0.25"/>
    <row r="31" spans="1:65" ht="20.100000000000001" customHeight="1" x14ac:dyDescent="0.25"/>
    <row r="32" spans="1:65" ht="20.100000000000001" customHeight="1" x14ac:dyDescent="0.25"/>
    <row r="33" ht="38.1" customHeight="1" x14ac:dyDescent="0.25"/>
    <row r="34" ht="38.1" customHeight="1" x14ac:dyDescent="0.25"/>
    <row r="35" ht="38.1" customHeight="1" x14ac:dyDescent="0.25"/>
    <row r="36" ht="38.1" customHeight="1" x14ac:dyDescent="0.25"/>
    <row r="37" ht="38.1" customHeight="1" x14ac:dyDescent="0.25"/>
    <row r="38" ht="38.1" customHeight="1" x14ac:dyDescent="0.25"/>
    <row r="39" ht="38.1" customHeight="1" x14ac:dyDescent="0.25"/>
    <row r="40" ht="38.1" customHeight="1" x14ac:dyDescent="0.25"/>
    <row r="41" ht="38.1" customHeight="1" x14ac:dyDescent="0.25"/>
    <row r="42" ht="38.1" customHeight="1" x14ac:dyDescent="0.25"/>
    <row r="43" ht="38.1" customHeight="1" x14ac:dyDescent="0.25"/>
    <row r="44" ht="38.1" customHeight="1" x14ac:dyDescent="0.25"/>
    <row r="45" ht="38.1" customHeight="1" x14ac:dyDescent="0.25"/>
    <row r="46" ht="38.1" customHeight="1" x14ac:dyDescent="0.25"/>
    <row r="47" ht="38.1" customHeight="1" x14ac:dyDescent="0.25"/>
    <row r="48" ht="30" customHeight="1" x14ac:dyDescent="0.25"/>
    <row r="49" ht="20.100000000000001" customHeight="1" x14ac:dyDescent="0.25"/>
    <row r="50" ht="20.100000000000001" customHeight="1" x14ac:dyDescent="0.25"/>
    <row r="51" ht="20.100000000000001" customHeight="1" x14ac:dyDescent="0.25"/>
    <row r="52" ht="38.1" customHeight="1" x14ac:dyDescent="0.25"/>
    <row r="53" ht="38.1" customHeight="1" x14ac:dyDescent="0.25"/>
    <row r="54" ht="38.1" customHeight="1" x14ac:dyDescent="0.25"/>
    <row r="55" ht="38.1" customHeight="1" x14ac:dyDescent="0.25"/>
    <row r="56" ht="38.1" customHeight="1" x14ac:dyDescent="0.25"/>
    <row r="57" ht="38.1" customHeight="1" x14ac:dyDescent="0.25"/>
    <row r="58" ht="38.1" customHeight="1" x14ac:dyDescent="0.25"/>
    <row r="59" ht="38.1" customHeight="1" x14ac:dyDescent="0.25"/>
    <row r="60" ht="38.1" customHeight="1" x14ac:dyDescent="0.25"/>
    <row r="61" ht="38.1" customHeight="1" x14ac:dyDescent="0.25"/>
    <row r="62" ht="38.1" customHeight="1" x14ac:dyDescent="0.25"/>
    <row r="63" ht="38.1" customHeight="1" x14ac:dyDescent="0.25"/>
    <row r="64" ht="38.1" customHeight="1" x14ac:dyDescent="0.25"/>
    <row r="65" ht="38.1" customHeight="1" x14ac:dyDescent="0.25"/>
    <row r="66" ht="38.1" customHeight="1" x14ac:dyDescent="0.25"/>
    <row r="67" ht="30" customHeight="1" x14ac:dyDescent="0.25"/>
    <row r="68" ht="20.100000000000001" customHeight="1" x14ac:dyDescent="0.25"/>
    <row r="69" ht="20.100000000000001" customHeight="1" x14ac:dyDescent="0.25"/>
    <row r="70" ht="20.100000000000001" customHeight="1" x14ac:dyDescent="0.25"/>
    <row r="71" ht="38.1" customHeight="1" x14ac:dyDescent="0.25"/>
    <row r="72" ht="38.1" customHeight="1" x14ac:dyDescent="0.25"/>
    <row r="73" ht="38.1" customHeight="1" x14ac:dyDescent="0.25"/>
    <row r="74" ht="38.1" customHeight="1" x14ac:dyDescent="0.25"/>
    <row r="75" ht="38.1" customHeight="1" x14ac:dyDescent="0.25"/>
    <row r="76" ht="38.1" customHeight="1" x14ac:dyDescent="0.25"/>
    <row r="77" ht="38.1" customHeight="1" x14ac:dyDescent="0.25"/>
    <row r="78" ht="38.1" customHeight="1" x14ac:dyDescent="0.25"/>
    <row r="79" ht="38.1" customHeight="1" x14ac:dyDescent="0.25"/>
    <row r="80" ht="38.1" customHeight="1" x14ac:dyDescent="0.25"/>
    <row r="81" ht="38.1" customHeight="1" x14ac:dyDescent="0.25"/>
    <row r="82" ht="38.1" customHeight="1" x14ac:dyDescent="0.25"/>
    <row r="83" ht="38.1" customHeight="1" x14ac:dyDescent="0.25"/>
    <row r="84" ht="38.1" customHeight="1" x14ac:dyDescent="0.25"/>
    <row r="85" ht="38.1"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sheetData>
  <sheetProtection password="CD8E" sheet="1" objects="1" scenarios="1"/>
  <sortState ref="B12:Y72">
    <sortCondition ref="B12:B72"/>
  </sortState>
  <dataConsolidate/>
  <mergeCells count="118">
    <mergeCell ref="AN6:AS6"/>
    <mergeCell ref="AT6:AZ6"/>
    <mergeCell ref="V16:AE16"/>
    <mergeCell ref="AF16:AO16"/>
    <mergeCell ref="AP16:AY16"/>
    <mergeCell ref="A7:F8"/>
    <mergeCell ref="Y11:AZ11"/>
    <mergeCell ref="G7:O7"/>
    <mergeCell ref="G8:O8"/>
    <mergeCell ref="G9:O9"/>
    <mergeCell ref="G10:O10"/>
    <mergeCell ref="G11:O11"/>
    <mergeCell ref="B28:K28"/>
    <mergeCell ref="L28:U28"/>
    <mergeCell ref="B21:K21"/>
    <mergeCell ref="L21:U21"/>
    <mergeCell ref="V21:AE21"/>
    <mergeCell ref="AF21:AO21"/>
    <mergeCell ref="P7:X7"/>
    <mergeCell ref="P8:X8"/>
    <mergeCell ref="B15:K15"/>
    <mergeCell ref="B16:K16"/>
    <mergeCell ref="P10:X10"/>
    <mergeCell ref="P11:X11"/>
    <mergeCell ref="Y7:AZ7"/>
    <mergeCell ref="Y8:AZ8"/>
    <mergeCell ref="Y9:AZ9"/>
    <mergeCell ref="Y10:AZ10"/>
    <mergeCell ref="AF17:AO17"/>
    <mergeCell ref="AP17:AY17"/>
    <mergeCell ref="L15:U15"/>
    <mergeCell ref="V15:AE15"/>
    <mergeCell ref="AF15:AO15"/>
    <mergeCell ref="AP15:AY15"/>
    <mergeCell ref="L16:U16"/>
    <mergeCell ref="V14:AE14"/>
    <mergeCell ref="V28:AE28"/>
    <mergeCell ref="AF28:AO28"/>
    <mergeCell ref="AP28:AY28"/>
    <mergeCell ref="V25:AE25"/>
    <mergeCell ref="AF25:AO25"/>
    <mergeCell ref="AP25:AY25"/>
    <mergeCell ref="B26:K26"/>
    <mergeCell ref="I5:L5"/>
    <mergeCell ref="B5:H5"/>
    <mergeCell ref="AV5:AY5"/>
    <mergeCell ref="AO5:AU5"/>
    <mergeCell ref="B24:K24"/>
    <mergeCell ref="L24:U24"/>
    <mergeCell ref="V24:AE24"/>
    <mergeCell ref="AF24:AO24"/>
    <mergeCell ref="AP24:AY24"/>
    <mergeCell ref="B18:K18"/>
    <mergeCell ref="L18:U18"/>
    <mergeCell ref="V18:AE18"/>
    <mergeCell ref="AF18:AO18"/>
    <mergeCell ref="AP18:AY18"/>
    <mergeCell ref="AF19:AO19"/>
    <mergeCell ref="AP19:AY19"/>
    <mergeCell ref="B19:K19"/>
    <mergeCell ref="B27:K27"/>
    <mergeCell ref="L27:U27"/>
    <mergeCell ref="V27:AE27"/>
    <mergeCell ref="AF27:AO27"/>
    <mergeCell ref="AP27:AY27"/>
    <mergeCell ref="AP21:AY21"/>
    <mergeCell ref="V22:AE22"/>
    <mergeCell ref="AF22:AO22"/>
    <mergeCell ref="AP22:AY22"/>
    <mergeCell ref="B23:K23"/>
    <mergeCell ref="L23:U23"/>
    <mergeCell ref="V23:AE23"/>
    <mergeCell ref="AF23:AO23"/>
    <mergeCell ref="AP23:AY23"/>
    <mergeCell ref="B22:K22"/>
    <mergeCell ref="L22:U22"/>
    <mergeCell ref="B25:K25"/>
    <mergeCell ref="L25:U25"/>
    <mergeCell ref="L26:U26"/>
    <mergeCell ref="V26:AE26"/>
    <mergeCell ref="AF26:AO26"/>
    <mergeCell ref="AP26:AY26"/>
    <mergeCell ref="L19:U19"/>
    <mergeCell ref="V19:AE19"/>
    <mergeCell ref="B17:K17"/>
    <mergeCell ref="B13:K13"/>
    <mergeCell ref="L13:U13"/>
    <mergeCell ref="V13:AE13"/>
    <mergeCell ref="AF13:AO13"/>
    <mergeCell ref="AP13:AY13"/>
    <mergeCell ref="B14:K14"/>
    <mergeCell ref="L14:U14"/>
    <mergeCell ref="AF14:AO14"/>
    <mergeCell ref="AP14:AY14"/>
    <mergeCell ref="BP1:BX5"/>
    <mergeCell ref="BP6:BX7"/>
    <mergeCell ref="B20:K20"/>
    <mergeCell ref="L20:U20"/>
    <mergeCell ref="V20:AE20"/>
    <mergeCell ref="AF20:AO20"/>
    <mergeCell ref="AP20:AY20"/>
    <mergeCell ref="L17:U17"/>
    <mergeCell ref="V17:AE17"/>
    <mergeCell ref="P9:X9"/>
    <mergeCell ref="A1:AZ1"/>
    <mergeCell ref="A2:AZ2"/>
    <mergeCell ref="AN4:AS4"/>
    <mergeCell ref="AT4:AZ4"/>
    <mergeCell ref="A4:F4"/>
    <mergeCell ref="G4:M4"/>
    <mergeCell ref="X4:AJ4"/>
    <mergeCell ref="Q4:W4"/>
    <mergeCell ref="R5:X5"/>
    <mergeCell ref="Y5:AI5"/>
    <mergeCell ref="A6:F6"/>
    <mergeCell ref="G6:M6"/>
    <mergeCell ref="Q6:W6"/>
    <mergeCell ref="X6:AJ6"/>
  </mergeCells>
  <conditionalFormatting sqref="G9:O11">
    <cfRule type="expression" dxfId="9" priority="12">
      <formula>$E9&gt;=5</formula>
    </cfRule>
  </conditionalFormatting>
  <conditionalFormatting sqref="P9:AZ11">
    <cfRule type="expression" dxfId="8" priority="11">
      <formula>$E9&gt;=5</formula>
    </cfRule>
  </conditionalFormatting>
  <conditionalFormatting sqref="B14:AY28">
    <cfRule type="expression" dxfId="7" priority="9">
      <formula>$AZ14=0</formula>
    </cfRule>
    <cfRule type="expression" dxfId="6" priority="10">
      <formula>$AZ14=1</formula>
    </cfRule>
  </conditionalFormatting>
  <conditionalFormatting sqref="L14:U28">
    <cfRule type="expression" dxfId="5" priority="1">
      <formula>$BL14=0</formula>
    </cfRule>
  </conditionalFormatting>
  <dataValidations count="7">
    <dataValidation type="list" allowBlank="1" showInputMessage="1" showErrorMessage="1" sqref="AF14:AO28">
      <formula1>CLASS</formula1>
    </dataValidation>
    <dataValidation type="list" allowBlank="1" showInputMessage="1" showErrorMessage="1" sqref="X4:AJ4">
      <formula1>प्रबंधन</formula1>
    </dataValidation>
    <dataValidation type="list" allowBlank="1" showInputMessage="1" showErrorMessage="1" sqref="AT4:AZ4">
      <formula1>प्रकार</formula1>
    </dataValidation>
    <dataValidation type="list" allowBlank="1" showInputMessage="1" showErrorMessage="1" sqref="Y5:AI5">
      <formula1>स्तर</formula1>
    </dataValidation>
    <dataValidation allowBlank="1" showInputMessage="1" showErrorMessage="1" prompt="विद्यालय का नाम हिन्दी (गूगल इनपुट टूल से) लिखें" sqref="A1:AZ1"/>
    <dataValidation type="list" allowBlank="1" showInputMessage="1" showErrorMessage="1" sqref="I5:L5">
      <formula1>$BA$8:$BA$19</formula1>
    </dataValidation>
    <dataValidation type="list" allowBlank="1" showInputMessage="1" showErrorMessage="1" sqref="BP6:BX7">
      <formula1>सत्र</formula1>
    </dataValidation>
  </dataValidations>
  <pageMargins left="0.19685039370078741" right="0.19685039370078741" top="0.19685039370078741" bottom="0.19685039370078741" header="0" footer="0"/>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BD95"/>
  <sheetViews>
    <sheetView showWhiteSpace="0" view="pageBreakPreview" zoomScaleNormal="100" zoomScaleSheetLayoutView="100" workbookViewId="0">
      <pane xSplit="5" ySplit="5" topLeftCell="F6" activePane="bottomRight" state="frozen"/>
      <selection pane="topRight" activeCell="F1" sqref="F1"/>
      <selection pane="bottomLeft" activeCell="A6" sqref="A6"/>
      <selection pane="bottomRight" activeCell="AX6" sqref="AX6:AZ6"/>
    </sheetView>
  </sheetViews>
  <sheetFormatPr defaultRowHeight="15" x14ac:dyDescent="0.25"/>
  <cols>
    <col min="1" max="52" width="3.28515625" style="1" customWidth="1"/>
    <col min="53" max="53" width="3.7109375" style="1" hidden="1" customWidth="1"/>
    <col min="54" max="55" width="4" style="1" hidden="1" customWidth="1"/>
    <col min="56" max="56" width="4.5703125" style="1" hidden="1" customWidth="1"/>
    <col min="57" max="57" width="4" style="1" customWidth="1"/>
    <col min="58" max="58" width="8.42578125" style="1" customWidth="1"/>
    <col min="59" max="101" width="2.7109375" style="1" customWidth="1"/>
    <col min="102" max="16384" width="9.140625" style="1"/>
  </cols>
  <sheetData>
    <row r="1" spans="1:56" ht="30" x14ac:dyDescent="0.25">
      <c r="A1" s="189" t="str">
        <f>SCHOOL!A1</f>
        <v>कार्यालय राजकीय माध्यमिक विद्यालय मण्डली चारणां भोपालगढ़-जोधपुर</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C1" s="3"/>
    </row>
    <row r="2" spans="1:56" ht="30" customHeight="1" x14ac:dyDescent="0.25">
      <c r="A2" s="188" t="s">
        <v>79</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row>
    <row r="3" spans="1:56" ht="20.100000000000001" customHeight="1" x14ac:dyDescent="0.25">
      <c r="A3" s="184" t="s">
        <v>59</v>
      </c>
      <c r="B3" s="184"/>
      <c r="C3" s="184"/>
      <c r="D3" s="184"/>
      <c r="E3" s="184"/>
      <c r="F3" s="185" t="s">
        <v>77</v>
      </c>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6" t="s">
        <v>78</v>
      </c>
      <c r="AG3" s="186"/>
      <c r="AH3" s="186"/>
      <c r="AI3" s="186"/>
      <c r="AJ3" s="181" t="s">
        <v>76</v>
      </c>
      <c r="AK3" s="181"/>
      <c r="AL3" s="181"/>
      <c r="AM3" s="181"/>
      <c r="AN3" s="181"/>
      <c r="AO3" s="181"/>
      <c r="AP3" s="181"/>
      <c r="AQ3" s="181"/>
      <c r="AR3" s="181"/>
      <c r="AS3" s="181"/>
      <c r="AT3" s="181"/>
      <c r="AU3" s="181"/>
      <c r="AV3" s="181"/>
      <c r="AW3" s="181"/>
      <c r="AX3" s="187" t="s">
        <v>66</v>
      </c>
      <c r="AY3" s="187"/>
      <c r="AZ3" s="187"/>
    </row>
    <row r="4" spans="1:56" ht="20.100000000000001" customHeight="1" x14ac:dyDescent="0.25">
      <c r="A4" s="184"/>
      <c r="B4" s="184"/>
      <c r="C4" s="184"/>
      <c r="D4" s="184"/>
      <c r="E4" s="184"/>
      <c r="F4" s="185" t="s">
        <v>10</v>
      </c>
      <c r="G4" s="185"/>
      <c r="H4" s="185"/>
      <c r="I4" s="185"/>
      <c r="J4" s="185" t="s">
        <v>8</v>
      </c>
      <c r="K4" s="185"/>
      <c r="L4" s="185"/>
      <c r="M4" s="185"/>
      <c r="N4" s="185" t="s">
        <v>20</v>
      </c>
      <c r="O4" s="185"/>
      <c r="P4" s="185"/>
      <c r="Q4" s="185"/>
      <c r="R4" s="185" t="s">
        <v>9</v>
      </c>
      <c r="S4" s="185"/>
      <c r="T4" s="185"/>
      <c r="U4" s="185"/>
      <c r="V4" s="185" t="s">
        <v>14</v>
      </c>
      <c r="W4" s="185"/>
      <c r="X4" s="185"/>
      <c r="Y4" s="185"/>
      <c r="Z4" s="190" t="s">
        <v>75</v>
      </c>
      <c r="AA4" s="190"/>
      <c r="AB4" s="190"/>
      <c r="AC4" s="190"/>
      <c r="AD4" s="190"/>
      <c r="AE4" s="190"/>
      <c r="AF4" s="186"/>
      <c r="AG4" s="186"/>
      <c r="AH4" s="186"/>
      <c r="AI4" s="186"/>
      <c r="AJ4" s="181"/>
      <c r="AK4" s="181"/>
      <c r="AL4" s="181"/>
      <c r="AM4" s="181"/>
      <c r="AN4" s="181"/>
      <c r="AO4" s="181"/>
      <c r="AP4" s="181"/>
      <c r="AQ4" s="181"/>
      <c r="AR4" s="181"/>
      <c r="AS4" s="181"/>
      <c r="AT4" s="181"/>
      <c r="AU4" s="181"/>
      <c r="AV4" s="181"/>
      <c r="AW4" s="181"/>
      <c r="AX4" s="187"/>
      <c r="AY4" s="187"/>
      <c r="AZ4" s="187"/>
      <c r="BA4" s="44" t="s">
        <v>81</v>
      </c>
    </row>
    <row r="5" spans="1:56" ht="20.100000000000001" customHeight="1" x14ac:dyDescent="0.25">
      <c r="A5" s="184"/>
      <c r="B5" s="184"/>
      <c r="C5" s="184"/>
      <c r="D5" s="184"/>
      <c r="E5" s="184"/>
      <c r="F5" s="50" t="s">
        <v>11</v>
      </c>
      <c r="G5" s="50" t="s">
        <v>12</v>
      </c>
      <c r="H5" s="185" t="s">
        <v>13</v>
      </c>
      <c r="I5" s="185"/>
      <c r="J5" s="50" t="s">
        <v>11</v>
      </c>
      <c r="K5" s="50" t="s">
        <v>12</v>
      </c>
      <c r="L5" s="185" t="s">
        <v>13</v>
      </c>
      <c r="M5" s="185"/>
      <c r="N5" s="50" t="s">
        <v>11</v>
      </c>
      <c r="O5" s="50" t="s">
        <v>12</v>
      </c>
      <c r="P5" s="185" t="s">
        <v>13</v>
      </c>
      <c r="Q5" s="185"/>
      <c r="R5" s="50" t="s">
        <v>11</v>
      </c>
      <c r="S5" s="50" t="s">
        <v>12</v>
      </c>
      <c r="T5" s="185" t="s">
        <v>13</v>
      </c>
      <c r="U5" s="185"/>
      <c r="V5" s="50" t="s">
        <v>11</v>
      </c>
      <c r="W5" s="50" t="s">
        <v>12</v>
      </c>
      <c r="X5" s="185" t="s">
        <v>13</v>
      </c>
      <c r="Y5" s="185"/>
      <c r="Z5" s="190" t="s">
        <v>11</v>
      </c>
      <c r="AA5" s="190"/>
      <c r="AB5" s="190" t="s">
        <v>12</v>
      </c>
      <c r="AC5" s="190"/>
      <c r="AD5" s="190" t="s">
        <v>13</v>
      </c>
      <c r="AE5" s="190"/>
      <c r="AF5" s="49" t="s">
        <v>11</v>
      </c>
      <c r="AG5" s="49" t="s">
        <v>12</v>
      </c>
      <c r="AH5" s="183" t="s">
        <v>13</v>
      </c>
      <c r="AI5" s="183"/>
      <c r="AJ5" s="191" t="s">
        <v>68</v>
      </c>
      <c r="AK5" s="191"/>
      <c r="AL5" s="191" t="s">
        <v>69</v>
      </c>
      <c r="AM5" s="191"/>
      <c r="AN5" s="191" t="s">
        <v>70</v>
      </c>
      <c r="AO5" s="191"/>
      <c r="AP5" s="191" t="s">
        <v>71</v>
      </c>
      <c r="AQ5" s="191"/>
      <c r="AR5" s="191" t="s">
        <v>72</v>
      </c>
      <c r="AS5" s="191"/>
      <c r="AT5" s="191" t="s">
        <v>73</v>
      </c>
      <c r="AU5" s="191"/>
      <c r="AV5" s="191" t="s">
        <v>74</v>
      </c>
      <c r="AW5" s="191"/>
      <c r="AX5" s="187"/>
      <c r="AY5" s="187"/>
      <c r="AZ5" s="187"/>
      <c r="BA5" s="1" t="s">
        <v>80</v>
      </c>
    </row>
    <row r="6" spans="1:56" ht="36" customHeight="1" x14ac:dyDescent="0.25">
      <c r="A6" s="173" t="str">
        <f>SCHOOL!B14</f>
        <v>2016-17</v>
      </c>
      <c r="B6" s="173"/>
      <c r="C6" s="173"/>
      <c r="D6" s="173"/>
      <c r="E6" s="173"/>
      <c r="F6" s="45"/>
      <c r="G6" s="45"/>
      <c r="H6" s="172">
        <f>F6+G6</f>
        <v>0</v>
      </c>
      <c r="I6" s="172"/>
      <c r="J6" s="45"/>
      <c r="K6" s="45"/>
      <c r="L6" s="172">
        <f t="shared" ref="L6:L20" si="0">J6+K6</f>
        <v>0</v>
      </c>
      <c r="M6" s="172"/>
      <c r="N6" s="45"/>
      <c r="O6" s="45"/>
      <c r="P6" s="172">
        <f t="shared" ref="P6:P20" si="1">N6+O6</f>
        <v>0</v>
      </c>
      <c r="Q6" s="172"/>
      <c r="R6" s="45"/>
      <c r="S6" s="45"/>
      <c r="T6" s="172">
        <f t="shared" ref="T6:T20" si="2">R6+S6</f>
        <v>0</v>
      </c>
      <c r="U6" s="172"/>
      <c r="V6" s="45"/>
      <c r="W6" s="45"/>
      <c r="X6" s="172">
        <f t="shared" ref="X6:X20" si="3">V6+W6</f>
        <v>0</v>
      </c>
      <c r="Y6" s="172"/>
      <c r="Z6" s="170">
        <f>F6+J6+N6+R6+V6</f>
        <v>0</v>
      </c>
      <c r="AA6" s="170"/>
      <c r="AB6" s="170">
        <f>G6+K6+O6+S6+W6</f>
        <v>0</v>
      </c>
      <c r="AC6" s="170"/>
      <c r="AD6" s="171">
        <f>Z6+AB6</f>
        <v>0</v>
      </c>
      <c r="AE6" s="171"/>
      <c r="AF6" s="45"/>
      <c r="AG6" s="45"/>
      <c r="AH6" s="172">
        <f t="shared" ref="AH6:AH20" si="4">AF6+AG6</f>
        <v>0</v>
      </c>
      <c r="AI6" s="172"/>
      <c r="AJ6" s="182"/>
      <c r="AK6" s="182"/>
      <c r="AL6" s="182"/>
      <c r="AM6" s="182"/>
      <c r="AN6" s="182"/>
      <c r="AO6" s="182"/>
      <c r="AP6" s="182"/>
      <c r="AQ6" s="182"/>
      <c r="AR6" s="182"/>
      <c r="AS6" s="182"/>
      <c r="AT6" s="182"/>
      <c r="AU6" s="182"/>
      <c r="AV6" s="168">
        <f>SUM(AJ6:AU6)</f>
        <v>0</v>
      </c>
      <c r="AW6" s="168"/>
      <c r="AX6" s="169" t="str">
        <f>IF(BB6&gt;=1,CONCATENATE($BA$4,$BA$5,BB6),"")</f>
        <v/>
      </c>
      <c r="AY6" s="169"/>
      <c r="AZ6" s="169"/>
      <c r="BA6" s="1">
        <f>SUM(AJ6:AS6)</f>
        <v>0</v>
      </c>
      <c r="BB6" s="1">
        <f>IF(BA6&gt;=1,ROUNDDOWN(AD6/BA6,0),0)</f>
        <v>0</v>
      </c>
    </row>
    <row r="7" spans="1:56" ht="36" customHeight="1" x14ac:dyDescent="0.25">
      <c r="A7" s="175" t="str">
        <f>SCHOOL!B15</f>
        <v>2017-18</v>
      </c>
      <c r="B7" s="175"/>
      <c r="C7" s="175"/>
      <c r="D7" s="175"/>
      <c r="E7" s="175"/>
      <c r="F7" s="46"/>
      <c r="G7" s="46"/>
      <c r="H7" s="176">
        <f>F7+G7</f>
        <v>0</v>
      </c>
      <c r="I7" s="176"/>
      <c r="J7" s="46"/>
      <c r="K7" s="46"/>
      <c r="L7" s="176">
        <f t="shared" si="0"/>
        <v>0</v>
      </c>
      <c r="M7" s="176"/>
      <c r="N7" s="46"/>
      <c r="O7" s="46"/>
      <c r="P7" s="176">
        <f t="shared" si="1"/>
        <v>0</v>
      </c>
      <c r="Q7" s="176"/>
      <c r="R7" s="46"/>
      <c r="S7" s="46"/>
      <c r="T7" s="176">
        <f t="shared" si="2"/>
        <v>0</v>
      </c>
      <c r="U7" s="176"/>
      <c r="V7" s="46"/>
      <c r="W7" s="46"/>
      <c r="X7" s="176">
        <f t="shared" si="3"/>
        <v>0</v>
      </c>
      <c r="Y7" s="176"/>
      <c r="Z7" s="179">
        <f>F7+J7+N7+R7+V7</f>
        <v>0</v>
      </c>
      <c r="AA7" s="179"/>
      <c r="AB7" s="179">
        <f>G7+K7+O7+S7+W7</f>
        <v>0</v>
      </c>
      <c r="AC7" s="179"/>
      <c r="AD7" s="180">
        <f>Z7+AB7</f>
        <v>0</v>
      </c>
      <c r="AE7" s="180"/>
      <c r="AF7" s="46"/>
      <c r="AG7" s="46"/>
      <c r="AH7" s="176">
        <f t="shared" si="4"/>
        <v>0</v>
      </c>
      <c r="AI7" s="176"/>
      <c r="AJ7" s="174"/>
      <c r="AK7" s="174"/>
      <c r="AL7" s="174"/>
      <c r="AM7" s="174"/>
      <c r="AN7" s="174"/>
      <c r="AO7" s="174"/>
      <c r="AP7" s="174"/>
      <c r="AQ7" s="174"/>
      <c r="AR7" s="174"/>
      <c r="AS7" s="174"/>
      <c r="AT7" s="174"/>
      <c r="AU7" s="174"/>
      <c r="AV7" s="177">
        <f>SUM(AJ7:AU7)</f>
        <v>0</v>
      </c>
      <c r="AW7" s="177"/>
      <c r="AX7" s="178" t="str">
        <f>IF(BB7&gt;=1,CONCATENATE($BA$4,$BA$5,BB7),"")</f>
        <v/>
      </c>
      <c r="AY7" s="178"/>
      <c r="AZ7" s="178"/>
      <c r="BA7" s="1">
        <f t="shared" ref="BA7:BA20" si="5">SUM(AJ7:AS7)</f>
        <v>0</v>
      </c>
      <c r="BB7" s="1">
        <f t="shared" ref="BB7:BB20" si="6">IF(BA7&gt;=1,ROUNDDOWN(AD7/BA7,0),0)</f>
        <v>0</v>
      </c>
      <c r="BC7" s="1">
        <f>AD7-AD6</f>
        <v>0</v>
      </c>
      <c r="BD7" s="1">
        <f>IF(BC7&gt;=1,(IF(AD6&gt;=1,ROUND(BC7/AD6*100,0),0)),0)</f>
        <v>0</v>
      </c>
    </row>
    <row r="8" spans="1:56" ht="36" customHeight="1" x14ac:dyDescent="0.25">
      <c r="A8" s="173" t="str">
        <f>SCHOOL!B16</f>
        <v>2018-19</v>
      </c>
      <c r="B8" s="173"/>
      <c r="C8" s="173"/>
      <c r="D8" s="173"/>
      <c r="E8" s="173"/>
      <c r="F8" s="45"/>
      <c r="G8" s="45"/>
      <c r="H8" s="172">
        <f>F8+G8</f>
        <v>0</v>
      </c>
      <c r="I8" s="172"/>
      <c r="J8" s="45"/>
      <c r="K8" s="45"/>
      <c r="L8" s="172">
        <f t="shared" si="0"/>
        <v>0</v>
      </c>
      <c r="M8" s="172"/>
      <c r="N8" s="45"/>
      <c r="O8" s="45"/>
      <c r="P8" s="172">
        <f t="shared" si="1"/>
        <v>0</v>
      </c>
      <c r="Q8" s="172"/>
      <c r="R8" s="45"/>
      <c r="S8" s="45"/>
      <c r="T8" s="172">
        <f t="shared" si="2"/>
        <v>0</v>
      </c>
      <c r="U8" s="172"/>
      <c r="V8" s="45"/>
      <c r="W8" s="45"/>
      <c r="X8" s="172">
        <f t="shared" si="3"/>
        <v>0</v>
      </c>
      <c r="Y8" s="172"/>
      <c r="Z8" s="170">
        <f>F8+J8+N8+R8+V8</f>
        <v>0</v>
      </c>
      <c r="AA8" s="170"/>
      <c r="AB8" s="170">
        <f>G8+K8+O8+S8+W8</f>
        <v>0</v>
      </c>
      <c r="AC8" s="170"/>
      <c r="AD8" s="171">
        <f>Z8+AB8</f>
        <v>0</v>
      </c>
      <c r="AE8" s="171"/>
      <c r="AF8" s="45"/>
      <c r="AG8" s="45"/>
      <c r="AH8" s="172">
        <f t="shared" si="4"/>
        <v>0</v>
      </c>
      <c r="AI8" s="172"/>
      <c r="AJ8" s="167"/>
      <c r="AK8" s="167"/>
      <c r="AL8" s="167"/>
      <c r="AM8" s="167"/>
      <c r="AN8" s="167"/>
      <c r="AO8" s="167"/>
      <c r="AP8" s="167"/>
      <c r="AQ8" s="167"/>
      <c r="AR8" s="167"/>
      <c r="AS8" s="167"/>
      <c r="AT8" s="167"/>
      <c r="AU8" s="167"/>
      <c r="AV8" s="168">
        <f>SUM(AJ8:AU8)</f>
        <v>0</v>
      </c>
      <c r="AW8" s="168"/>
      <c r="AX8" s="169" t="str">
        <f>IF(BB8&gt;=1,CONCATENATE($BA$4,$BA$5,BB8),"")</f>
        <v/>
      </c>
      <c r="AY8" s="169"/>
      <c r="AZ8" s="169"/>
      <c r="BA8" s="1">
        <f t="shared" si="5"/>
        <v>0</v>
      </c>
      <c r="BB8" s="1">
        <f t="shared" si="6"/>
        <v>0</v>
      </c>
      <c r="BC8" s="1">
        <f t="shared" ref="BC8:BC20" si="7">AD8-AD7</f>
        <v>0</v>
      </c>
      <c r="BD8" s="1">
        <f t="shared" ref="BD8:BD20" si="8">IF(BC8&gt;=1,(IF(AD7&gt;=1,ROUND(BC8/AD7*100,0),0)),0)</f>
        <v>0</v>
      </c>
    </row>
    <row r="9" spans="1:56" ht="36" customHeight="1" x14ac:dyDescent="0.25">
      <c r="A9" s="175" t="str">
        <f>SCHOOL!B17</f>
        <v>2019-20</v>
      </c>
      <c r="B9" s="175"/>
      <c r="C9" s="175"/>
      <c r="D9" s="175"/>
      <c r="E9" s="175"/>
      <c r="F9" s="46"/>
      <c r="G9" s="46"/>
      <c r="H9" s="176">
        <f t="shared" ref="H9:H20" si="9">F9+G9</f>
        <v>0</v>
      </c>
      <c r="I9" s="176"/>
      <c r="J9" s="46"/>
      <c r="K9" s="46"/>
      <c r="L9" s="176">
        <f t="shared" si="0"/>
        <v>0</v>
      </c>
      <c r="M9" s="176"/>
      <c r="N9" s="46"/>
      <c r="O9" s="46"/>
      <c r="P9" s="176">
        <f t="shared" si="1"/>
        <v>0</v>
      </c>
      <c r="Q9" s="176"/>
      <c r="R9" s="46"/>
      <c r="S9" s="46"/>
      <c r="T9" s="176">
        <f t="shared" si="2"/>
        <v>0</v>
      </c>
      <c r="U9" s="176"/>
      <c r="V9" s="46"/>
      <c r="W9" s="46"/>
      <c r="X9" s="176">
        <f t="shared" si="3"/>
        <v>0</v>
      </c>
      <c r="Y9" s="176"/>
      <c r="Z9" s="179">
        <f t="shared" ref="Z9:Z20" si="10">F9+J9+N9+R9+V9</f>
        <v>0</v>
      </c>
      <c r="AA9" s="179"/>
      <c r="AB9" s="179">
        <f t="shared" ref="AB9:AB20" si="11">G9+K9+O9+S9+W9</f>
        <v>0</v>
      </c>
      <c r="AC9" s="179"/>
      <c r="AD9" s="180">
        <f t="shared" ref="AD9:AD20" si="12">Z9+AB9</f>
        <v>0</v>
      </c>
      <c r="AE9" s="180"/>
      <c r="AF9" s="46"/>
      <c r="AG9" s="46"/>
      <c r="AH9" s="176">
        <f t="shared" si="4"/>
        <v>0</v>
      </c>
      <c r="AI9" s="176"/>
      <c r="AJ9" s="174"/>
      <c r="AK9" s="174"/>
      <c r="AL9" s="174"/>
      <c r="AM9" s="174"/>
      <c r="AN9" s="174"/>
      <c r="AO9" s="174"/>
      <c r="AP9" s="174"/>
      <c r="AQ9" s="174"/>
      <c r="AR9" s="174"/>
      <c r="AS9" s="174"/>
      <c r="AT9" s="174"/>
      <c r="AU9" s="174"/>
      <c r="AV9" s="177">
        <f t="shared" ref="AV9:AV20" si="13">SUM(AJ9:AU9)</f>
        <v>0</v>
      </c>
      <c r="AW9" s="177"/>
      <c r="AX9" s="178" t="str">
        <f t="shared" ref="AX9:AX20" si="14">IF(BB9&gt;=1,CONCATENATE($BA$4,$BA$5,BB9),"")</f>
        <v/>
      </c>
      <c r="AY9" s="178"/>
      <c r="AZ9" s="178"/>
      <c r="BA9" s="1">
        <f t="shared" si="5"/>
        <v>0</v>
      </c>
      <c r="BB9" s="1">
        <f t="shared" si="6"/>
        <v>0</v>
      </c>
      <c r="BC9" s="1">
        <f t="shared" si="7"/>
        <v>0</v>
      </c>
      <c r="BD9" s="1">
        <f t="shared" si="8"/>
        <v>0</v>
      </c>
    </row>
    <row r="10" spans="1:56" ht="36" customHeight="1" x14ac:dyDescent="0.25">
      <c r="A10" s="173" t="str">
        <f>SCHOOL!B18</f>
        <v>2020-21</v>
      </c>
      <c r="B10" s="173"/>
      <c r="C10" s="173"/>
      <c r="D10" s="173"/>
      <c r="E10" s="173"/>
      <c r="F10" s="45"/>
      <c r="G10" s="45"/>
      <c r="H10" s="172">
        <f t="shared" si="9"/>
        <v>0</v>
      </c>
      <c r="I10" s="172"/>
      <c r="J10" s="45"/>
      <c r="K10" s="45"/>
      <c r="L10" s="172">
        <f t="shared" si="0"/>
        <v>0</v>
      </c>
      <c r="M10" s="172"/>
      <c r="N10" s="45"/>
      <c r="O10" s="45"/>
      <c r="P10" s="172">
        <f t="shared" si="1"/>
        <v>0</v>
      </c>
      <c r="Q10" s="172"/>
      <c r="R10" s="45"/>
      <c r="S10" s="45"/>
      <c r="T10" s="172">
        <f t="shared" si="2"/>
        <v>0</v>
      </c>
      <c r="U10" s="172"/>
      <c r="V10" s="45"/>
      <c r="W10" s="45"/>
      <c r="X10" s="172">
        <f t="shared" si="3"/>
        <v>0</v>
      </c>
      <c r="Y10" s="172"/>
      <c r="Z10" s="170">
        <f t="shared" si="10"/>
        <v>0</v>
      </c>
      <c r="AA10" s="170"/>
      <c r="AB10" s="170">
        <f t="shared" si="11"/>
        <v>0</v>
      </c>
      <c r="AC10" s="170"/>
      <c r="AD10" s="171">
        <f t="shared" si="12"/>
        <v>0</v>
      </c>
      <c r="AE10" s="171"/>
      <c r="AF10" s="45"/>
      <c r="AG10" s="45"/>
      <c r="AH10" s="172">
        <f t="shared" si="4"/>
        <v>0</v>
      </c>
      <c r="AI10" s="172"/>
      <c r="AJ10" s="167"/>
      <c r="AK10" s="167"/>
      <c r="AL10" s="167"/>
      <c r="AM10" s="167"/>
      <c r="AN10" s="167"/>
      <c r="AO10" s="167"/>
      <c r="AP10" s="167"/>
      <c r="AQ10" s="167"/>
      <c r="AR10" s="167"/>
      <c r="AS10" s="167"/>
      <c r="AT10" s="167"/>
      <c r="AU10" s="167"/>
      <c r="AV10" s="168">
        <f t="shared" si="13"/>
        <v>0</v>
      </c>
      <c r="AW10" s="168"/>
      <c r="AX10" s="169" t="str">
        <f t="shared" si="14"/>
        <v/>
      </c>
      <c r="AY10" s="169"/>
      <c r="AZ10" s="169"/>
      <c r="BA10" s="1">
        <f t="shared" si="5"/>
        <v>0</v>
      </c>
      <c r="BB10" s="1">
        <f t="shared" si="6"/>
        <v>0</v>
      </c>
      <c r="BC10" s="1">
        <f t="shared" si="7"/>
        <v>0</v>
      </c>
      <c r="BD10" s="1">
        <f t="shared" si="8"/>
        <v>0</v>
      </c>
    </row>
    <row r="11" spans="1:56" ht="36" customHeight="1" x14ac:dyDescent="0.25">
      <c r="A11" s="175" t="str">
        <f>SCHOOL!B19</f>
        <v>2021-22</v>
      </c>
      <c r="B11" s="175"/>
      <c r="C11" s="175"/>
      <c r="D11" s="175"/>
      <c r="E11" s="175"/>
      <c r="F11" s="46"/>
      <c r="G11" s="46"/>
      <c r="H11" s="176">
        <f t="shared" si="9"/>
        <v>0</v>
      </c>
      <c r="I11" s="176"/>
      <c r="J11" s="46"/>
      <c r="K11" s="46"/>
      <c r="L11" s="176">
        <f t="shared" si="0"/>
        <v>0</v>
      </c>
      <c r="M11" s="176"/>
      <c r="N11" s="46"/>
      <c r="O11" s="46"/>
      <c r="P11" s="176">
        <f t="shared" si="1"/>
        <v>0</v>
      </c>
      <c r="Q11" s="176"/>
      <c r="R11" s="46"/>
      <c r="S11" s="46"/>
      <c r="T11" s="176">
        <f t="shared" si="2"/>
        <v>0</v>
      </c>
      <c r="U11" s="176"/>
      <c r="V11" s="46"/>
      <c r="W11" s="46"/>
      <c r="X11" s="176">
        <f t="shared" si="3"/>
        <v>0</v>
      </c>
      <c r="Y11" s="176"/>
      <c r="Z11" s="179">
        <f t="shared" si="10"/>
        <v>0</v>
      </c>
      <c r="AA11" s="179"/>
      <c r="AB11" s="179">
        <f t="shared" si="11"/>
        <v>0</v>
      </c>
      <c r="AC11" s="179"/>
      <c r="AD11" s="180">
        <f t="shared" si="12"/>
        <v>0</v>
      </c>
      <c r="AE11" s="180"/>
      <c r="AF11" s="46"/>
      <c r="AG11" s="46"/>
      <c r="AH11" s="176">
        <f t="shared" si="4"/>
        <v>0</v>
      </c>
      <c r="AI11" s="176"/>
      <c r="AJ11" s="174"/>
      <c r="AK11" s="174"/>
      <c r="AL11" s="174"/>
      <c r="AM11" s="174"/>
      <c r="AN11" s="174"/>
      <c r="AO11" s="174"/>
      <c r="AP11" s="174"/>
      <c r="AQ11" s="174"/>
      <c r="AR11" s="174"/>
      <c r="AS11" s="174"/>
      <c r="AT11" s="174"/>
      <c r="AU11" s="174"/>
      <c r="AV11" s="177">
        <f t="shared" si="13"/>
        <v>0</v>
      </c>
      <c r="AW11" s="177"/>
      <c r="AX11" s="178" t="str">
        <f t="shared" si="14"/>
        <v/>
      </c>
      <c r="AY11" s="178"/>
      <c r="AZ11" s="178"/>
      <c r="BA11" s="1">
        <f t="shared" si="5"/>
        <v>0</v>
      </c>
      <c r="BB11" s="1">
        <f t="shared" si="6"/>
        <v>0</v>
      </c>
      <c r="BC11" s="1">
        <f t="shared" si="7"/>
        <v>0</v>
      </c>
      <c r="BD11" s="1">
        <f t="shared" si="8"/>
        <v>0</v>
      </c>
    </row>
    <row r="12" spans="1:56" ht="36" customHeight="1" x14ac:dyDescent="0.25">
      <c r="A12" s="173" t="str">
        <f>SCHOOL!B20</f>
        <v>2022-23</v>
      </c>
      <c r="B12" s="173"/>
      <c r="C12" s="173"/>
      <c r="D12" s="173"/>
      <c r="E12" s="173"/>
      <c r="F12" s="45"/>
      <c r="G12" s="45"/>
      <c r="H12" s="172">
        <f t="shared" si="9"/>
        <v>0</v>
      </c>
      <c r="I12" s="172"/>
      <c r="J12" s="45"/>
      <c r="K12" s="45"/>
      <c r="L12" s="172">
        <f t="shared" si="0"/>
        <v>0</v>
      </c>
      <c r="M12" s="172"/>
      <c r="N12" s="45"/>
      <c r="O12" s="45"/>
      <c r="P12" s="172">
        <f t="shared" si="1"/>
        <v>0</v>
      </c>
      <c r="Q12" s="172"/>
      <c r="R12" s="45"/>
      <c r="S12" s="45"/>
      <c r="T12" s="172">
        <f t="shared" si="2"/>
        <v>0</v>
      </c>
      <c r="U12" s="172"/>
      <c r="V12" s="45"/>
      <c r="W12" s="45"/>
      <c r="X12" s="172">
        <f t="shared" si="3"/>
        <v>0</v>
      </c>
      <c r="Y12" s="172"/>
      <c r="Z12" s="170">
        <f t="shared" si="10"/>
        <v>0</v>
      </c>
      <c r="AA12" s="170"/>
      <c r="AB12" s="170">
        <f t="shared" si="11"/>
        <v>0</v>
      </c>
      <c r="AC12" s="170"/>
      <c r="AD12" s="171">
        <f t="shared" si="12"/>
        <v>0</v>
      </c>
      <c r="AE12" s="171"/>
      <c r="AF12" s="45"/>
      <c r="AG12" s="45"/>
      <c r="AH12" s="172">
        <f t="shared" si="4"/>
        <v>0</v>
      </c>
      <c r="AI12" s="172"/>
      <c r="AJ12" s="167"/>
      <c r="AK12" s="167"/>
      <c r="AL12" s="167"/>
      <c r="AM12" s="167"/>
      <c r="AN12" s="167"/>
      <c r="AO12" s="167"/>
      <c r="AP12" s="167"/>
      <c r="AQ12" s="167"/>
      <c r="AR12" s="167"/>
      <c r="AS12" s="167"/>
      <c r="AT12" s="167"/>
      <c r="AU12" s="167"/>
      <c r="AV12" s="168">
        <f t="shared" si="13"/>
        <v>0</v>
      </c>
      <c r="AW12" s="168"/>
      <c r="AX12" s="169" t="str">
        <f t="shared" si="14"/>
        <v/>
      </c>
      <c r="AY12" s="169"/>
      <c r="AZ12" s="169"/>
      <c r="BA12" s="1">
        <f t="shared" si="5"/>
        <v>0</v>
      </c>
      <c r="BB12" s="1">
        <f t="shared" si="6"/>
        <v>0</v>
      </c>
      <c r="BC12" s="1">
        <f t="shared" si="7"/>
        <v>0</v>
      </c>
      <c r="BD12" s="1">
        <f t="shared" si="8"/>
        <v>0</v>
      </c>
    </row>
    <row r="13" spans="1:56" ht="36" customHeight="1" x14ac:dyDescent="0.25">
      <c r="A13" s="175" t="str">
        <f>SCHOOL!B21</f>
        <v>2023-24</v>
      </c>
      <c r="B13" s="175"/>
      <c r="C13" s="175"/>
      <c r="D13" s="175"/>
      <c r="E13" s="175"/>
      <c r="F13" s="46"/>
      <c r="G13" s="46"/>
      <c r="H13" s="176">
        <f t="shared" si="9"/>
        <v>0</v>
      </c>
      <c r="I13" s="176"/>
      <c r="J13" s="46"/>
      <c r="K13" s="46"/>
      <c r="L13" s="176">
        <f t="shared" si="0"/>
        <v>0</v>
      </c>
      <c r="M13" s="176"/>
      <c r="N13" s="46"/>
      <c r="O13" s="46"/>
      <c r="P13" s="176">
        <f t="shared" si="1"/>
        <v>0</v>
      </c>
      <c r="Q13" s="176"/>
      <c r="R13" s="46"/>
      <c r="S13" s="46"/>
      <c r="T13" s="176">
        <f t="shared" si="2"/>
        <v>0</v>
      </c>
      <c r="U13" s="176"/>
      <c r="V13" s="46"/>
      <c r="W13" s="46"/>
      <c r="X13" s="176">
        <f t="shared" si="3"/>
        <v>0</v>
      </c>
      <c r="Y13" s="176"/>
      <c r="Z13" s="179">
        <f t="shared" si="10"/>
        <v>0</v>
      </c>
      <c r="AA13" s="179"/>
      <c r="AB13" s="179">
        <f t="shared" si="11"/>
        <v>0</v>
      </c>
      <c r="AC13" s="179"/>
      <c r="AD13" s="180">
        <f t="shared" si="12"/>
        <v>0</v>
      </c>
      <c r="AE13" s="180"/>
      <c r="AF13" s="46"/>
      <c r="AG13" s="46"/>
      <c r="AH13" s="176">
        <f t="shared" si="4"/>
        <v>0</v>
      </c>
      <c r="AI13" s="176"/>
      <c r="AJ13" s="174"/>
      <c r="AK13" s="174"/>
      <c r="AL13" s="174"/>
      <c r="AM13" s="174"/>
      <c r="AN13" s="174"/>
      <c r="AO13" s="174"/>
      <c r="AP13" s="174"/>
      <c r="AQ13" s="174"/>
      <c r="AR13" s="174"/>
      <c r="AS13" s="174"/>
      <c r="AT13" s="174"/>
      <c r="AU13" s="174"/>
      <c r="AV13" s="177">
        <f t="shared" si="13"/>
        <v>0</v>
      </c>
      <c r="AW13" s="177"/>
      <c r="AX13" s="178" t="str">
        <f t="shared" si="14"/>
        <v/>
      </c>
      <c r="AY13" s="178"/>
      <c r="AZ13" s="178"/>
      <c r="BA13" s="1">
        <f t="shared" si="5"/>
        <v>0</v>
      </c>
      <c r="BB13" s="1">
        <f t="shared" si="6"/>
        <v>0</v>
      </c>
      <c r="BC13" s="1">
        <f t="shared" si="7"/>
        <v>0</v>
      </c>
      <c r="BD13" s="1">
        <f t="shared" si="8"/>
        <v>0</v>
      </c>
    </row>
    <row r="14" spans="1:56" ht="36" customHeight="1" x14ac:dyDescent="0.25">
      <c r="A14" s="173" t="str">
        <f>SCHOOL!B22</f>
        <v>2024-25</v>
      </c>
      <c r="B14" s="173"/>
      <c r="C14" s="173"/>
      <c r="D14" s="173"/>
      <c r="E14" s="173"/>
      <c r="F14" s="45"/>
      <c r="G14" s="45"/>
      <c r="H14" s="172">
        <f t="shared" si="9"/>
        <v>0</v>
      </c>
      <c r="I14" s="172"/>
      <c r="J14" s="45"/>
      <c r="K14" s="45"/>
      <c r="L14" s="172">
        <f t="shared" si="0"/>
        <v>0</v>
      </c>
      <c r="M14" s="172"/>
      <c r="N14" s="45"/>
      <c r="O14" s="45"/>
      <c r="P14" s="172">
        <f t="shared" si="1"/>
        <v>0</v>
      </c>
      <c r="Q14" s="172"/>
      <c r="R14" s="45"/>
      <c r="S14" s="45"/>
      <c r="T14" s="172">
        <f t="shared" si="2"/>
        <v>0</v>
      </c>
      <c r="U14" s="172"/>
      <c r="V14" s="45"/>
      <c r="W14" s="45"/>
      <c r="X14" s="172">
        <f t="shared" si="3"/>
        <v>0</v>
      </c>
      <c r="Y14" s="172"/>
      <c r="Z14" s="170">
        <f t="shared" si="10"/>
        <v>0</v>
      </c>
      <c r="AA14" s="170"/>
      <c r="AB14" s="170">
        <f t="shared" si="11"/>
        <v>0</v>
      </c>
      <c r="AC14" s="170"/>
      <c r="AD14" s="171">
        <f t="shared" si="12"/>
        <v>0</v>
      </c>
      <c r="AE14" s="171"/>
      <c r="AF14" s="45"/>
      <c r="AG14" s="45"/>
      <c r="AH14" s="172">
        <f t="shared" si="4"/>
        <v>0</v>
      </c>
      <c r="AI14" s="172"/>
      <c r="AJ14" s="167"/>
      <c r="AK14" s="167"/>
      <c r="AL14" s="167"/>
      <c r="AM14" s="167"/>
      <c r="AN14" s="167"/>
      <c r="AO14" s="167"/>
      <c r="AP14" s="167"/>
      <c r="AQ14" s="167"/>
      <c r="AR14" s="167"/>
      <c r="AS14" s="167"/>
      <c r="AT14" s="167"/>
      <c r="AU14" s="167"/>
      <c r="AV14" s="168">
        <f t="shared" si="13"/>
        <v>0</v>
      </c>
      <c r="AW14" s="168"/>
      <c r="AX14" s="169" t="str">
        <f t="shared" si="14"/>
        <v/>
      </c>
      <c r="AY14" s="169"/>
      <c r="AZ14" s="169"/>
      <c r="BA14" s="1">
        <f t="shared" si="5"/>
        <v>0</v>
      </c>
      <c r="BB14" s="1">
        <f t="shared" si="6"/>
        <v>0</v>
      </c>
      <c r="BC14" s="1">
        <f t="shared" si="7"/>
        <v>0</v>
      </c>
      <c r="BD14" s="1">
        <f t="shared" si="8"/>
        <v>0</v>
      </c>
    </row>
    <row r="15" spans="1:56" ht="36" customHeight="1" x14ac:dyDescent="0.25">
      <c r="A15" s="175" t="str">
        <f>SCHOOL!B23</f>
        <v>2025-26</v>
      </c>
      <c r="B15" s="175"/>
      <c r="C15" s="175"/>
      <c r="D15" s="175"/>
      <c r="E15" s="175"/>
      <c r="F15" s="46"/>
      <c r="G15" s="46"/>
      <c r="H15" s="176">
        <f t="shared" si="9"/>
        <v>0</v>
      </c>
      <c r="I15" s="176"/>
      <c r="J15" s="46"/>
      <c r="K15" s="46"/>
      <c r="L15" s="176">
        <f t="shared" si="0"/>
        <v>0</v>
      </c>
      <c r="M15" s="176"/>
      <c r="N15" s="46"/>
      <c r="O15" s="46"/>
      <c r="P15" s="176">
        <f t="shared" si="1"/>
        <v>0</v>
      </c>
      <c r="Q15" s="176"/>
      <c r="R15" s="46"/>
      <c r="S15" s="46"/>
      <c r="T15" s="176">
        <f t="shared" si="2"/>
        <v>0</v>
      </c>
      <c r="U15" s="176"/>
      <c r="V15" s="46"/>
      <c r="W15" s="46"/>
      <c r="X15" s="176">
        <f t="shared" si="3"/>
        <v>0</v>
      </c>
      <c r="Y15" s="176"/>
      <c r="Z15" s="179">
        <f t="shared" si="10"/>
        <v>0</v>
      </c>
      <c r="AA15" s="179"/>
      <c r="AB15" s="179">
        <f t="shared" si="11"/>
        <v>0</v>
      </c>
      <c r="AC15" s="179"/>
      <c r="AD15" s="180">
        <f t="shared" si="12"/>
        <v>0</v>
      </c>
      <c r="AE15" s="180"/>
      <c r="AF15" s="46"/>
      <c r="AG15" s="46"/>
      <c r="AH15" s="176">
        <f t="shared" si="4"/>
        <v>0</v>
      </c>
      <c r="AI15" s="176"/>
      <c r="AJ15" s="174"/>
      <c r="AK15" s="174"/>
      <c r="AL15" s="174"/>
      <c r="AM15" s="174"/>
      <c r="AN15" s="174"/>
      <c r="AO15" s="174"/>
      <c r="AP15" s="174"/>
      <c r="AQ15" s="174"/>
      <c r="AR15" s="174"/>
      <c r="AS15" s="174"/>
      <c r="AT15" s="174"/>
      <c r="AU15" s="174"/>
      <c r="AV15" s="177">
        <f t="shared" si="13"/>
        <v>0</v>
      </c>
      <c r="AW15" s="177"/>
      <c r="AX15" s="178" t="str">
        <f t="shared" si="14"/>
        <v/>
      </c>
      <c r="AY15" s="178"/>
      <c r="AZ15" s="178"/>
      <c r="BA15" s="1">
        <f t="shared" si="5"/>
        <v>0</v>
      </c>
      <c r="BB15" s="1">
        <f t="shared" si="6"/>
        <v>0</v>
      </c>
      <c r="BC15" s="1">
        <f t="shared" si="7"/>
        <v>0</v>
      </c>
      <c r="BD15" s="1">
        <f t="shared" si="8"/>
        <v>0</v>
      </c>
    </row>
    <row r="16" spans="1:56" ht="36" customHeight="1" x14ac:dyDescent="0.25">
      <c r="A16" s="173" t="str">
        <f>SCHOOL!B24</f>
        <v>2026-27</v>
      </c>
      <c r="B16" s="173"/>
      <c r="C16" s="173"/>
      <c r="D16" s="173"/>
      <c r="E16" s="173"/>
      <c r="F16" s="45"/>
      <c r="G16" s="45"/>
      <c r="H16" s="172">
        <f t="shared" si="9"/>
        <v>0</v>
      </c>
      <c r="I16" s="172"/>
      <c r="J16" s="45"/>
      <c r="K16" s="45"/>
      <c r="L16" s="172">
        <f t="shared" si="0"/>
        <v>0</v>
      </c>
      <c r="M16" s="172"/>
      <c r="N16" s="45"/>
      <c r="O16" s="45"/>
      <c r="P16" s="172">
        <f t="shared" si="1"/>
        <v>0</v>
      </c>
      <c r="Q16" s="172"/>
      <c r="R16" s="45"/>
      <c r="S16" s="45"/>
      <c r="T16" s="172">
        <f t="shared" si="2"/>
        <v>0</v>
      </c>
      <c r="U16" s="172"/>
      <c r="V16" s="45"/>
      <c r="W16" s="45"/>
      <c r="X16" s="172">
        <f t="shared" si="3"/>
        <v>0</v>
      </c>
      <c r="Y16" s="172"/>
      <c r="Z16" s="170">
        <f t="shared" si="10"/>
        <v>0</v>
      </c>
      <c r="AA16" s="170"/>
      <c r="AB16" s="170">
        <f t="shared" si="11"/>
        <v>0</v>
      </c>
      <c r="AC16" s="170"/>
      <c r="AD16" s="171">
        <f t="shared" si="12"/>
        <v>0</v>
      </c>
      <c r="AE16" s="171"/>
      <c r="AF16" s="45"/>
      <c r="AG16" s="45"/>
      <c r="AH16" s="172">
        <f t="shared" si="4"/>
        <v>0</v>
      </c>
      <c r="AI16" s="172"/>
      <c r="AJ16" s="167"/>
      <c r="AK16" s="167"/>
      <c r="AL16" s="167"/>
      <c r="AM16" s="167"/>
      <c r="AN16" s="167"/>
      <c r="AO16" s="167"/>
      <c r="AP16" s="167"/>
      <c r="AQ16" s="167"/>
      <c r="AR16" s="167"/>
      <c r="AS16" s="167"/>
      <c r="AT16" s="167"/>
      <c r="AU16" s="167"/>
      <c r="AV16" s="168">
        <f t="shared" si="13"/>
        <v>0</v>
      </c>
      <c r="AW16" s="168"/>
      <c r="AX16" s="169" t="str">
        <f t="shared" si="14"/>
        <v/>
      </c>
      <c r="AY16" s="169"/>
      <c r="AZ16" s="169"/>
      <c r="BA16" s="1">
        <f t="shared" si="5"/>
        <v>0</v>
      </c>
      <c r="BB16" s="1">
        <f t="shared" si="6"/>
        <v>0</v>
      </c>
      <c r="BC16" s="1">
        <f t="shared" si="7"/>
        <v>0</v>
      </c>
      <c r="BD16" s="1">
        <f t="shared" si="8"/>
        <v>0</v>
      </c>
    </row>
    <row r="17" spans="1:56" ht="36" customHeight="1" x14ac:dyDescent="0.25">
      <c r="A17" s="175" t="str">
        <f>SCHOOL!B25</f>
        <v>2027-28</v>
      </c>
      <c r="B17" s="175"/>
      <c r="C17" s="175"/>
      <c r="D17" s="175"/>
      <c r="E17" s="175"/>
      <c r="F17" s="46"/>
      <c r="G17" s="46"/>
      <c r="H17" s="176">
        <f t="shared" si="9"/>
        <v>0</v>
      </c>
      <c r="I17" s="176"/>
      <c r="J17" s="46"/>
      <c r="K17" s="46"/>
      <c r="L17" s="176">
        <f t="shared" si="0"/>
        <v>0</v>
      </c>
      <c r="M17" s="176"/>
      <c r="N17" s="46"/>
      <c r="O17" s="46"/>
      <c r="P17" s="176">
        <f t="shared" si="1"/>
        <v>0</v>
      </c>
      <c r="Q17" s="176"/>
      <c r="R17" s="46"/>
      <c r="S17" s="46"/>
      <c r="T17" s="176">
        <f t="shared" si="2"/>
        <v>0</v>
      </c>
      <c r="U17" s="176"/>
      <c r="V17" s="46"/>
      <c r="W17" s="46"/>
      <c r="X17" s="176">
        <f t="shared" si="3"/>
        <v>0</v>
      </c>
      <c r="Y17" s="176"/>
      <c r="Z17" s="179">
        <f t="shared" si="10"/>
        <v>0</v>
      </c>
      <c r="AA17" s="179"/>
      <c r="AB17" s="179">
        <f t="shared" si="11"/>
        <v>0</v>
      </c>
      <c r="AC17" s="179"/>
      <c r="AD17" s="180">
        <f t="shared" si="12"/>
        <v>0</v>
      </c>
      <c r="AE17" s="180"/>
      <c r="AF17" s="46"/>
      <c r="AG17" s="46"/>
      <c r="AH17" s="176">
        <f t="shared" si="4"/>
        <v>0</v>
      </c>
      <c r="AI17" s="176"/>
      <c r="AJ17" s="174"/>
      <c r="AK17" s="174"/>
      <c r="AL17" s="174"/>
      <c r="AM17" s="174"/>
      <c r="AN17" s="174"/>
      <c r="AO17" s="174"/>
      <c r="AP17" s="174"/>
      <c r="AQ17" s="174"/>
      <c r="AR17" s="174"/>
      <c r="AS17" s="174"/>
      <c r="AT17" s="174"/>
      <c r="AU17" s="174"/>
      <c r="AV17" s="177">
        <f t="shared" si="13"/>
        <v>0</v>
      </c>
      <c r="AW17" s="177"/>
      <c r="AX17" s="178" t="str">
        <f t="shared" si="14"/>
        <v/>
      </c>
      <c r="AY17" s="178"/>
      <c r="AZ17" s="178"/>
      <c r="BA17" s="1">
        <f t="shared" si="5"/>
        <v>0</v>
      </c>
      <c r="BB17" s="1">
        <f t="shared" si="6"/>
        <v>0</v>
      </c>
      <c r="BC17" s="1">
        <f t="shared" si="7"/>
        <v>0</v>
      </c>
      <c r="BD17" s="1">
        <f t="shared" si="8"/>
        <v>0</v>
      </c>
    </row>
    <row r="18" spans="1:56" ht="36" customHeight="1" x14ac:dyDescent="0.25">
      <c r="A18" s="173" t="str">
        <f>SCHOOL!B26</f>
        <v>2028-29</v>
      </c>
      <c r="B18" s="173"/>
      <c r="C18" s="173"/>
      <c r="D18" s="173"/>
      <c r="E18" s="173"/>
      <c r="F18" s="45"/>
      <c r="G18" s="45"/>
      <c r="H18" s="172">
        <f t="shared" si="9"/>
        <v>0</v>
      </c>
      <c r="I18" s="172"/>
      <c r="J18" s="45"/>
      <c r="K18" s="45"/>
      <c r="L18" s="172">
        <f t="shared" si="0"/>
        <v>0</v>
      </c>
      <c r="M18" s="172"/>
      <c r="N18" s="45"/>
      <c r="O18" s="45"/>
      <c r="P18" s="172">
        <f t="shared" si="1"/>
        <v>0</v>
      </c>
      <c r="Q18" s="172"/>
      <c r="R18" s="45"/>
      <c r="S18" s="45"/>
      <c r="T18" s="172">
        <f t="shared" si="2"/>
        <v>0</v>
      </c>
      <c r="U18" s="172"/>
      <c r="V18" s="45"/>
      <c r="W18" s="45"/>
      <c r="X18" s="172">
        <f t="shared" si="3"/>
        <v>0</v>
      </c>
      <c r="Y18" s="172"/>
      <c r="Z18" s="170">
        <f t="shared" si="10"/>
        <v>0</v>
      </c>
      <c r="AA18" s="170"/>
      <c r="AB18" s="170">
        <f t="shared" si="11"/>
        <v>0</v>
      </c>
      <c r="AC18" s="170"/>
      <c r="AD18" s="171">
        <f t="shared" si="12"/>
        <v>0</v>
      </c>
      <c r="AE18" s="171"/>
      <c r="AF18" s="45"/>
      <c r="AG18" s="45"/>
      <c r="AH18" s="172">
        <f t="shared" si="4"/>
        <v>0</v>
      </c>
      <c r="AI18" s="172"/>
      <c r="AJ18" s="167"/>
      <c r="AK18" s="167"/>
      <c r="AL18" s="167"/>
      <c r="AM18" s="167"/>
      <c r="AN18" s="167"/>
      <c r="AO18" s="167"/>
      <c r="AP18" s="167"/>
      <c r="AQ18" s="167"/>
      <c r="AR18" s="167"/>
      <c r="AS18" s="167"/>
      <c r="AT18" s="167"/>
      <c r="AU18" s="167"/>
      <c r="AV18" s="168">
        <f t="shared" si="13"/>
        <v>0</v>
      </c>
      <c r="AW18" s="168"/>
      <c r="AX18" s="169" t="str">
        <f t="shared" si="14"/>
        <v/>
      </c>
      <c r="AY18" s="169"/>
      <c r="AZ18" s="169"/>
      <c r="BA18" s="1">
        <f t="shared" si="5"/>
        <v>0</v>
      </c>
      <c r="BB18" s="1">
        <f t="shared" si="6"/>
        <v>0</v>
      </c>
      <c r="BC18" s="1">
        <f t="shared" si="7"/>
        <v>0</v>
      </c>
      <c r="BD18" s="1">
        <f t="shared" si="8"/>
        <v>0</v>
      </c>
    </row>
    <row r="19" spans="1:56" ht="36" customHeight="1" x14ac:dyDescent="0.25">
      <c r="A19" s="175" t="str">
        <f>SCHOOL!B27</f>
        <v>2029-30</v>
      </c>
      <c r="B19" s="175"/>
      <c r="C19" s="175"/>
      <c r="D19" s="175"/>
      <c r="E19" s="175"/>
      <c r="F19" s="46"/>
      <c r="G19" s="46"/>
      <c r="H19" s="176">
        <f t="shared" si="9"/>
        <v>0</v>
      </c>
      <c r="I19" s="176"/>
      <c r="J19" s="46"/>
      <c r="K19" s="46"/>
      <c r="L19" s="176">
        <f t="shared" si="0"/>
        <v>0</v>
      </c>
      <c r="M19" s="176"/>
      <c r="N19" s="46"/>
      <c r="O19" s="46"/>
      <c r="P19" s="176">
        <f t="shared" si="1"/>
        <v>0</v>
      </c>
      <c r="Q19" s="176"/>
      <c r="R19" s="46"/>
      <c r="S19" s="46"/>
      <c r="T19" s="176">
        <f t="shared" si="2"/>
        <v>0</v>
      </c>
      <c r="U19" s="176"/>
      <c r="V19" s="46"/>
      <c r="W19" s="46"/>
      <c r="X19" s="176">
        <f t="shared" si="3"/>
        <v>0</v>
      </c>
      <c r="Y19" s="176"/>
      <c r="Z19" s="179">
        <f t="shared" si="10"/>
        <v>0</v>
      </c>
      <c r="AA19" s="179"/>
      <c r="AB19" s="179">
        <f t="shared" si="11"/>
        <v>0</v>
      </c>
      <c r="AC19" s="179"/>
      <c r="AD19" s="180">
        <f t="shared" si="12"/>
        <v>0</v>
      </c>
      <c r="AE19" s="180"/>
      <c r="AF19" s="46"/>
      <c r="AG19" s="46"/>
      <c r="AH19" s="176">
        <f t="shared" si="4"/>
        <v>0</v>
      </c>
      <c r="AI19" s="176"/>
      <c r="AJ19" s="174"/>
      <c r="AK19" s="174"/>
      <c r="AL19" s="174"/>
      <c r="AM19" s="174"/>
      <c r="AN19" s="174"/>
      <c r="AO19" s="174"/>
      <c r="AP19" s="174"/>
      <c r="AQ19" s="174"/>
      <c r="AR19" s="174"/>
      <c r="AS19" s="174"/>
      <c r="AT19" s="174"/>
      <c r="AU19" s="174"/>
      <c r="AV19" s="177">
        <f t="shared" si="13"/>
        <v>0</v>
      </c>
      <c r="AW19" s="177"/>
      <c r="AX19" s="178" t="str">
        <f t="shared" si="14"/>
        <v/>
      </c>
      <c r="AY19" s="178"/>
      <c r="AZ19" s="178"/>
      <c r="BA19" s="1">
        <f t="shared" si="5"/>
        <v>0</v>
      </c>
      <c r="BB19" s="1">
        <f t="shared" si="6"/>
        <v>0</v>
      </c>
      <c r="BC19" s="1">
        <f t="shared" si="7"/>
        <v>0</v>
      </c>
      <c r="BD19" s="1">
        <f t="shared" si="8"/>
        <v>0</v>
      </c>
    </row>
    <row r="20" spans="1:56" ht="36" customHeight="1" x14ac:dyDescent="0.25">
      <c r="A20" s="173" t="str">
        <f>SCHOOL!B28</f>
        <v>2030-31</v>
      </c>
      <c r="B20" s="173"/>
      <c r="C20" s="173"/>
      <c r="D20" s="173"/>
      <c r="E20" s="173"/>
      <c r="F20" s="45"/>
      <c r="G20" s="45"/>
      <c r="H20" s="172">
        <f t="shared" si="9"/>
        <v>0</v>
      </c>
      <c r="I20" s="172"/>
      <c r="J20" s="45"/>
      <c r="K20" s="45"/>
      <c r="L20" s="172">
        <f t="shared" si="0"/>
        <v>0</v>
      </c>
      <c r="M20" s="172"/>
      <c r="N20" s="45"/>
      <c r="O20" s="45"/>
      <c r="P20" s="172">
        <f t="shared" si="1"/>
        <v>0</v>
      </c>
      <c r="Q20" s="172"/>
      <c r="R20" s="45"/>
      <c r="S20" s="45"/>
      <c r="T20" s="172">
        <f t="shared" si="2"/>
        <v>0</v>
      </c>
      <c r="U20" s="172"/>
      <c r="V20" s="45"/>
      <c r="W20" s="45"/>
      <c r="X20" s="172">
        <f t="shared" si="3"/>
        <v>0</v>
      </c>
      <c r="Y20" s="172"/>
      <c r="Z20" s="170">
        <f t="shared" si="10"/>
        <v>0</v>
      </c>
      <c r="AA20" s="170"/>
      <c r="AB20" s="170">
        <f t="shared" si="11"/>
        <v>0</v>
      </c>
      <c r="AC20" s="170"/>
      <c r="AD20" s="171">
        <f t="shared" si="12"/>
        <v>0</v>
      </c>
      <c r="AE20" s="171"/>
      <c r="AF20" s="45"/>
      <c r="AG20" s="45"/>
      <c r="AH20" s="172">
        <f t="shared" si="4"/>
        <v>0</v>
      </c>
      <c r="AI20" s="172"/>
      <c r="AJ20" s="167"/>
      <c r="AK20" s="167"/>
      <c r="AL20" s="167"/>
      <c r="AM20" s="167"/>
      <c r="AN20" s="167"/>
      <c r="AO20" s="167"/>
      <c r="AP20" s="167"/>
      <c r="AQ20" s="167"/>
      <c r="AR20" s="167"/>
      <c r="AS20" s="167"/>
      <c r="AT20" s="167"/>
      <c r="AU20" s="167"/>
      <c r="AV20" s="168">
        <f t="shared" si="13"/>
        <v>0</v>
      </c>
      <c r="AW20" s="168"/>
      <c r="AX20" s="169" t="str">
        <f t="shared" si="14"/>
        <v/>
      </c>
      <c r="AY20" s="169"/>
      <c r="AZ20" s="169"/>
      <c r="BA20" s="1">
        <f t="shared" si="5"/>
        <v>0</v>
      </c>
      <c r="BB20" s="1">
        <f t="shared" si="6"/>
        <v>0</v>
      </c>
      <c r="BC20" s="1">
        <f t="shared" si="7"/>
        <v>0</v>
      </c>
      <c r="BD20" s="1">
        <f t="shared" si="8"/>
        <v>0</v>
      </c>
    </row>
    <row r="21" spans="1:56" ht="30" customHeight="1" x14ac:dyDescent="0.25"/>
    <row r="22" spans="1:56" ht="20.100000000000001" customHeight="1" x14ac:dyDescent="0.25"/>
    <row r="23" spans="1:56" ht="20.100000000000001" customHeight="1" x14ac:dyDescent="0.25"/>
    <row r="24" spans="1:56" ht="20.100000000000001" customHeight="1" x14ac:dyDescent="0.25"/>
    <row r="25" spans="1:56" ht="38.1" customHeight="1" x14ac:dyDescent="0.25"/>
    <row r="26" spans="1:56" ht="38.1" customHeight="1" x14ac:dyDescent="0.25"/>
    <row r="27" spans="1:56" ht="38.1" customHeight="1" x14ac:dyDescent="0.25"/>
    <row r="28" spans="1:56" ht="38.1" customHeight="1" x14ac:dyDescent="0.25"/>
    <row r="29" spans="1:56" ht="38.1" customHeight="1" x14ac:dyDescent="0.25"/>
    <row r="30" spans="1:56" ht="38.1" customHeight="1" x14ac:dyDescent="0.25"/>
    <row r="31" spans="1:56" ht="38.1" customHeight="1" x14ac:dyDescent="0.25"/>
    <row r="32" spans="1:56" ht="38.1" customHeight="1" x14ac:dyDescent="0.25"/>
    <row r="33" ht="38.1" customHeight="1" x14ac:dyDescent="0.25"/>
    <row r="34" ht="38.1" customHeight="1" x14ac:dyDescent="0.25"/>
    <row r="35" ht="38.1" customHeight="1" x14ac:dyDescent="0.25"/>
    <row r="36" ht="38.1" customHeight="1" x14ac:dyDescent="0.25"/>
    <row r="37" ht="38.1" customHeight="1" x14ac:dyDescent="0.25"/>
    <row r="38" ht="38.1" customHeight="1" x14ac:dyDescent="0.25"/>
    <row r="39" ht="38.1" customHeight="1" x14ac:dyDescent="0.25"/>
    <row r="40" ht="30" customHeight="1" x14ac:dyDescent="0.25"/>
    <row r="41" ht="20.100000000000001" customHeight="1" x14ac:dyDescent="0.25"/>
    <row r="42" ht="20.100000000000001" customHeight="1" x14ac:dyDescent="0.25"/>
    <row r="43" ht="20.100000000000001" customHeight="1" x14ac:dyDescent="0.25"/>
    <row r="44" ht="38.1" customHeight="1" x14ac:dyDescent="0.25"/>
    <row r="45" ht="38.1" customHeight="1" x14ac:dyDescent="0.25"/>
    <row r="46" ht="38.1" customHeight="1" x14ac:dyDescent="0.25"/>
    <row r="47" ht="38.1" customHeight="1" x14ac:dyDescent="0.25"/>
    <row r="48" ht="38.1" customHeight="1" x14ac:dyDescent="0.25"/>
    <row r="49" ht="38.1" customHeight="1" x14ac:dyDescent="0.25"/>
    <row r="50" ht="38.1" customHeight="1" x14ac:dyDescent="0.25"/>
    <row r="51" ht="38.1" customHeight="1" x14ac:dyDescent="0.25"/>
    <row r="52" ht="38.1" customHeight="1" x14ac:dyDescent="0.25"/>
    <row r="53" ht="38.1" customHeight="1" x14ac:dyDescent="0.25"/>
    <row r="54" ht="38.1" customHeight="1" x14ac:dyDescent="0.25"/>
    <row r="55" ht="38.1" customHeight="1" x14ac:dyDescent="0.25"/>
    <row r="56" ht="38.1" customHeight="1" x14ac:dyDescent="0.25"/>
    <row r="57" ht="38.1" customHeight="1" x14ac:dyDescent="0.25"/>
    <row r="58" ht="38.1"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sheetData>
  <sheetProtection password="CD8E" sheet="1" objects="1" scenarios="1"/>
  <dataConsolidate/>
  <mergeCells count="299">
    <mergeCell ref="AX3:AZ5"/>
    <mergeCell ref="F4:I4"/>
    <mergeCell ref="J4:M4"/>
    <mergeCell ref="N4:Q4"/>
    <mergeCell ref="R4:U4"/>
    <mergeCell ref="V4:Y4"/>
    <mergeCell ref="A2:AZ2"/>
    <mergeCell ref="A1:AZ1"/>
    <mergeCell ref="Z4:AE4"/>
    <mergeCell ref="H5:I5"/>
    <mergeCell ref="L5:M5"/>
    <mergeCell ref="P5:Q5"/>
    <mergeCell ref="T5:U5"/>
    <mergeCell ref="X5:Y5"/>
    <mergeCell ref="Z5:AA5"/>
    <mergeCell ref="AB5:AC5"/>
    <mergeCell ref="AD5:AE5"/>
    <mergeCell ref="AT5:AU5"/>
    <mergeCell ref="AV5:AW5"/>
    <mergeCell ref="AJ5:AK5"/>
    <mergeCell ref="AL5:AM5"/>
    <mergeCell ref="AN5:AO5"/>
    <mergeCell ref="AP5:AQ5"/>
    <mergeCell ref="AR5:AS5"/>
    <mergeCell ref="AX6:AZ6"/>
    <mergeCell ref="A7:E7"/>
    <mergeCell ref="H7:I7"/>
    <mergeCell ref="L7:M7"/>
    <mergeCell ref="P7:Q7"/>
    <mergeCell ref="T7:U7"/>
    <mergeCell ref="X7:Y7"/>
    <mergeCell ref="AD6:AE6"/>
    <mergeCell ref="AH6:AI6"/>
    <mergeCell ref="AJ6:AK6"/>
    <mergeCell ref="AL6:AM6"/>
    <mergeCell ref="AN6:AO6"/>
    <mergeCell ref="AP6:AQ6"/>
    <mergeCell ref="AT7:AU7"/>
    <mergeCell ref="AV7:AW7"/>
    <mergeCell ref="AX7:AZ7"/>
    <mergeCell ref="Z7:AA7"/>
    <mergeCell ref="AB7:AC7"/>
    <mergeCell ref="AD7:AE7"/>
    <mergeCell ref="AH7:AI7"/>
    <mergeCell ref="A6:E6"/>
    <mergeCell ref="H6:I6"/>
    <mergeCell ref="L6:M6"/>
    <mergeCell ref="P6:Q6"/>
    <mergeCell ref="A8:E8"/>
    <mergeCell ref="H8:I8"/>
    <mergeCell ref="L8:M8"/>
    <mergeCell ref="P8:Q8"/>
    <mergeCell ref="T8:U8"/>
    <mergeCell ref="X8:Y8"/>
    <mergeCell ref="AN7:AO7"/>
    <mergeCell ref="AJ3:AW4"/>
    <mergeCell ref="AR6:AS6"/>
    <mergeCell ref="AT6:AU6"/>
    <mergeCell ref="AV6:AW6"/>
    <mergeCell ref="T6:U6"/>
    <mergeCell ref="X6:Y6"/>
    <mergeCell ref="Z6:AA6"/>
    <mergeCell ref="AB6:AC6"/>
    <mergeCell ref="AH5:AI5"/>
    <mergeCell ref="A3:E5"/>
    <mergeCell ref="F3:AE3"/>
    <mergeCell ref="AF3:AI4"/>
    <mergeCell ref="AP7:AQ7"/>
    <mergeCell ref="AR7:AS7"/>
    <mergeCell ref="AN8:AO8"/>
    <mergeCell ref="AP8:AQ8"/>
    <mergeCell ref="AR8:AS8"/>
    <mergeCell ref="AJ7:AK7"/>
    <mergeCell ref="AL7:AM7"/>
    <mergeCell ref="AT9:AU9"/>
    <mergeCell ref="AV9:AW9"/>
    <mergeCell ref="AX9:AZ9"/>
    <mergeCell ref="Z9:AA9"/>
    <mergeCell ref="AB9:AC9"/>
    <mergeCell ref="AD9:AE9"/>
    <mergeCell ref="AH9:AI9"/>
    <mergeCell ref="AJ9:AK9"/>
    <mergeCell ref="AL9:AM9"/>
    <mergeCell ref="AT8:AU8"/>
    <mergeCell ref="AV8:AW8"/>
    <mergeCell ref="AX8:AZ8"/>
    <mergeCell ref="Z8:AA8"/>
    <mergeCell ref="AB8:AC8"/>
    <mergeCell ref="AD8:AE8"/>
    <mergeCell ref="AH8:AI8"/>
    <mergeCell ref="AJ8:AK8"/>
    <mergeCell ref="AL8:AM8"/>
    <mergeCell ref="A10:E10"/>
    <mergeCell ref="H10:I10"/>
    <mergeCell ref="L10:M10"/>
    <mergeCell ref="P10:Q10"/>
    <mergeCell ref="T10:U10"/>
    <mergeCell ref="X10:Y10"/>
    <mergeCell ref="AN9:AO9"/>
    <mergeCell ref="AP9:AQ9"/>
    <mergeCell ref="AR9:AS9"/>
    <mergeCell ref="A9:E9"/>
    <mergeCell ref="H9:I9"/>
    <mergeCell ref="L9:M9"/>
    <mergeCell ref="P9:Q9"/>
    <mergeCell ref="T9:U9"/>
    <mergeCell ref="X9:Y9"/>
    <mergeCell ref="AN10:AO10"/>
    <mergeCell ref="AP10:AQ10"/>
    <mergeCell ref="AR10:AS10"/>
    <mergeCell ref="AT10:AU10"/>
    <mergeCell ref="AV10:AW10"/>
    <mergeCell ref="AX10:AZ10"/>
    <mergeCell ref="Z10:AA10"/>
    <mergeCell ref="AB10:AC10"/>
    <mergeCell ref="AD10:AE10"/>
    <mergeCell ref="AH10:AI10"/>
    <mergeCell ref="AJ10:AK10"/>
    <mergeCell ref="AL10:AM10"/>
    <mergeCell ref="AT11:AU11"/>
    <mergeCell ref="AV11:AW11"/>
    <mergeCell ref="AX11:AZ11"/>
    <mergeCell ref="Z11:AA11"/>
    <mergeCell ref="AB11:AC11"/>
    <mergeCell ref="AD11:AE11"/>
    <mergeCell ref="AH11:AI11"/>
    <mergeCell ref="AJ11:AK11"/>
    <mergeCell ref="AL11:AM11"/>
    <mergeCell ref="A12:E12"/>
    <mergeCell ref="H12:I12"/>
    <mergeCell ref="L12:M12"/>
    <mergeCell ref="P12:Q12"/>
    <mergeCell ref="T12:U12"/>
    <mergeCell ref="X12:Y12"/>
    <mergeCell ref="AN11:AO11"/>
    <mergeCell ref="AP11:AQ11"/>
    <mergeCell ref="AR11:AS11"/>
    <mergeCell ref="A11:E11"/>
    <mergeCell ref="H11:I11"/>
    <mergeCell ref="L11:M11"/>
    <mergeCell ref="P11:Q11"/>
    <mergeCell ref="T11:U11"/>
    <mergeCell ref="X11:Y11"/>
    <mergeCell ref="AN12:AO12"/>
    <mergeCell ref="AP12:AQ12"/>
    <mergeCell ref="AR12:AS12"/>
    <mergeCell ref="AT12:AU12"/>
    <mergeCell ref="AV12:AW12"/>
    <mergeCell ref="AX12:AZ12"/>
    <mergeCell ref="Z12:AA12"/>
    <mergeCell ref="AB12:AC12"/>
    <mergeCell ref="AD12:AE12"/>
    <mergeCell ref="AH12:AI12"/>
    <mergeCell ref="AJ12:AK12"/>
    <mergeCell ref="AL12:AM12"/>
    <mergeCell ref="AT13:AU13"/>
    <mergeCell ref="AV13:AW13"/>
    <mergeCell ref="AX13:AZ13"/>
    <mergeCell ref="Z13:AA13"/>
    <mergeCell ref="AB13:AC13"/>
    <mergeCell ref="AD13:AE13"/>
    <mergeCell ref="AH13:AI13"/>
    <mergeCell ref="AJ13:AK13"/>
    <mergeCell ref="AL13:AM13"/>
    <mergeCell ref="A14:E14"/>
    <mergeCell ref="H14:I14"/>
    <mergeCell ref="L14:M14"/>
    <mergeCell ref="P14:Q14"/>
    <mergeCell ref="T14:U14"/>
    <mergeCell ref="X14:Y14"/>
    <mergeCell ref="AN13:AO13"/>
    <mergeCell ref="AP13:AQ13"/>
    <mergeCell ref="AR13:AS13"/>
    <mergeCell ref="A13:E13"/>
    <mergeCell ref="H13:I13"/>
    <mergeCell ref="L13:M13"/>
    <mergeCell ref="P13:Q13"/>
    <mergeCell ref="T13:U13"/>
    <mergeCell ref="X13:Y13"/>
    <mergeCell ref="AN14:AO14"/>
    <mergeCell ref="AP14:AQ14"/>
    <mergeCell ref="AR14:AS14"/>
    <mergeCell ref="AT14:AU14"/>
    <mergeCell ref="AV14:AW14"/>
    <mergeCell ref="AX14:AZ14"/>
    <mergeCell ref="Z14:AA14"/>
    <mergeCell ref="AB14:AC14"/>
    <mergeCell ref="AD14:AE14"/>
    <mergeCell ref="AH14:AI14"/>
    <mergeCell ref="AJ14:AK14"/>
    <mergeCell ref="AL14:AM14"/>
    <mergeCell ref="AT15:AU15"/>
    <mergeCell ref="AV15:AW15"/>
    <mergeCell ref="AX15:AZ15"/>
    <mergeCell ref="Z15:AA15"/>
    <mergeCell ref="AB15:AC15"/>
    <mergeCell ref="AD15:AE15"/>
    <mergeCell ref="AH15:AI15"/>
    <mergeCell ref="AJ15:AK15"/>
    <mergeCell ref="AL15:AM15"/>
    <mergeCell ref="A16:E16"/>
    <mergeCell ref="H16:I16"/>
    <mergeCell ref="L16:M16"/>
    <mergeCell ref="P16:Q16"/>
    <mergeCell ref="T16:U16"/>
    <mergeCell ref="X16:Y16"/>
    <mergeCell ref="AN15:AO15"/>
    <mergeCell ref="AP15:AQ15"/>
    <mergeCell ref="AR15:AS15"/>
    <mergeCell ref="A15:E15"/>
    <mergeCell ref="H15:I15"/>
    <mergeCell ref="L15:M15"/>
    <mergeCell ref="P15:Q15"/>
    <mergeCell ref="T15:U15"/>
    <mergeCell ref="X15:Y15"/>
    <mergeCell ref="AN16:AO16"/>
    <mergeCell ref="AP16:AQ16"/>
    <mergeCell ref="AR16:AS16"/>
    <mergeCell ref="AT16:AU16"/>
    <mergeCell ref="AV16:AW16"/>
    <mergeCell ref="AX16:AZ16"/>
    <mergeCell ref="Z16:AA16"/>
    <mergeCell ref="AB16:AC16"/>
    <mergeCell ref="AD16:AE16"/>
    <mergeCell ref="AH16:AI16"/>
    <mergeCell ref="AJ16:AK16"/>
    <mergeCell ref="AL16:AM16"/>
    <mergeCell ref="AT17:AU17"/>
    <mergeCell ref="AV17:AW17"/>
    <mergeCell ref="AX17:AZ17"/>
    <mergeCell ref="Z17:AA17"/>
    <mergeCell ref="AB17:AC17"/>
    <mergeCell ref="AD17:AE17"/>
    <mergeCell ref="AH17:AI17"/>
    <mergeCell ref="AJ17:AK17"/>
    <mergeCell ref="AL17:AM17"/>
    <mergeCell ref="A18:E18"/>
    <mergeCell ref="H18:I18"/>
    <mergeCell ref="L18:M18"/>
    <mergeCell ref="P18:Q18"/>
    <mergeCell ref="T18:U18"/>
    <mergeCell ref="X18:Y18"/>
    <mergeCell ref="AN17:AO17"/>
    <mergeCell ref="AP17:AQ17"/>
    <mergeCell ref="AR17:AS17"/>
    <mergeCell ref="A17:E17"/>
    <mergeCell ref="H17:I17"/>
    <mergeCell ref="L17:M17"/>
    <mergeCell ref="P17:Q17"/>
    <mergeCell ref="T17:U17"/>
    <mergeCell ref="X17:Y17"/>
    <mergeCell ref="AN18:AO18"/>
    <mergeCell ref="AP18:AQ18"/>
    <mergeCell ref="AR18:AS18"/>
    <mergeCell ref="AT18:AU18"/>
    <mergeCell ref="AV18:AW18"/>
    <mergeCell ref="AX18:AZ18"/>
    <mergeCell ref="Z18:AA18"/>
    <mergeCell ref="AB18:AC18"/>
    <mergeCell ref="AD18:AE18"/>
    <mergeCell ref="AH18:AI18"/>
    <mergeCell ref="AJ18:AK18"/>
    <mergeCell ref="AL18:AM18"/>
    <mergeCell ref="AT19:AU19"/>
    <mergeCell ref="AV19:AW19"/>
    <mergeCell ref="AX19:AZ19"/>
    <mergeCell ref="Z19:AA19"/>
    <mergeCell ref="AB19:AC19"/>
    <mergeCell ref="AD19:AE19"/>
    <mergeCell ref="AH19:AI19"/>
    <mergeCell ref="AJ19:AK19"/>
    <mergeCell ref="AL19:AM19"/>
    <mergeCell ref="A20:E20"/>
    <mergeCell ref="H20:I20"/>
    <mergeCell ref="L20:M20"/>
    <mergeCell ref="P20:Q20"/>
    <mergeCell ref="T20:U20"/>
    <mergeCell ref="X20:Y20"/>
    <mergeCell ref="AN19:AO19"/>
    <mergeCell ref="AP19:AQ19"/>
    <mergeCell ref="AR19:AS19"/>
    <mergeCell ref="A19:E19"/>
    <mergeCell ref="H19:I19"/>
    <mergeCell ref="L19:M19"/>
    <mergeCell ref="P19:Q19"/>
    <mergeCell ref="T19:U19"/>
    <mergeCell ref="X19:Y19"/>
    <mergeCell ref="AN20:AO20"/>
    <mergeCell ref="AP20:AQ20"/>
    <mergeCell ref="AR20:AS20"/>
    <mergeCell ref="AT20:AU20"/>
    <mergeCell ref="AV20:AW20"/>
    <mergeCell ref="AX20:AZ20"/>
    <mergeCell ref="Z20:AA20"/>
    <mergeCell ref="AB20:AC20"/>
    <mergeCell ref="AD20:AE20"/>
    <mergeCell ref="AH20:AI20"/>
    <mergeCell ref="AJ20:AK20"/>
    <mergeCell ref="AL20:AM20"/>
  </mergeCells>
  <conditionalFormatting sqref="F6:AZ20">
    <cfRule type="cellIs" dxfId="4" priority="1" operator="equal">
      <formula>0</formula>
    </cfRule>
  </conditionalFormatting>
  <dataValidations count="1">
    <dataValidation allowBlank="1" showInputMessage="1" showErrorMessage="1" prompt="विद्यालय का नाम हिन्दी (गूगल इनपुट टूल से) लिखें" sqref="A1:AZ1"/>
  </dataValidations>
  <pageMargins left="0.19685039370078741" right="0.19685039370078741" top="0.19685039370078741" bottom="0.19685039370078741" header="0" footer="0"/>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CC"/>
  </sheetPr>
  <dimension ref="A1:BF76"/>
  <sheetViews>
    <sheetView showWhiteSpace="0" view="pageBreakPreview" zoomScaleNormal="100" zoomScaleSheetLayoutView="100" workbookViewId="0">
      <pane xSplit="4" ySplit="5" topLeftCell="E6" activePane="bottomRight" state="frozen"/>
      <selection pane="topRight" activeCell="E1" sqref="E1"/>
      <selection pane="bottomLeft" activeCell="A6" sqref="A6"/>
      <selection pane="bottomRight" activeCell="G6" sqref="G6"/>
    </sheetView>
  </sheetViews>
  <sheetFormatPr defaultRowHeight="15" x14ac:dyDescent="0.25"/>
  <cols>
    <col min="1" max="52" width="3.28515625" style="1" customWidth="1"/>
    <col min="53" max="53" width="3.7109375" style="1" hidden="1" customWidth="1"/>
    <col min="54" max="55" width="4" style="1" hidden="1" customWidth="1"/>
    <col min="56" max="56" width="17.42578125" style="1" hidden="1" customWidth="1"/>
    <col min="57" max="57" width="4" style="1" hidden="1" customWidth="1"/>
    <col min="58" max="58" width="8.42578125" style="1" hidden="1" customWidth="1"/>
    <col min="59" max="101" width="2.7109375" style="1" customWidth="1"/>
    <col min="102" max="16384" width="9.140625" style="1"/>
  </cols>
  <sheetData>
    <row r="1" spans="1:58" ht="30" x14ac:dyDescent="0.25">
      <c r="A1" s="189" t="str">
        <f>SCHOOL!A1</f>
        <v>कार्यालय राजकीय माध्यमिक विद्यालय मण्डली चारणां भोपालगढ़-जोधपुर</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 t="s">
        <v>26</v>
      </c>
      <c r="BB1" s="1">
        <v>1</v>
      </c>
      <c r="BC1" s="3" t="s">
        <v>4</v>
      </c>
      <c r="BD1" s="1" t="s">
        <v>29</v>
      </c>
      <c r="BF1" s="1" t="s">
        <v>33</v>
      </c>
    </row>
    <row r="2" spans="1:58" ht="30" customHeight="1" x14ac:dyDescent="0.25">
      <c r="A2" s="188" t="s">
        <v>65</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row>
    <row r="3" spans="1:58" ht="20.100000000000001" customHeight="1" x14ac:dyDescent="0.25">
      <c r="A3" s="280" t="s">
        <v>59</v>
      </c>
      <c r="B3" s="281"/>
      <c r="C3" s="281"/>
      <c r="D3" s="281"/>
      <c r="E3" s="282" t="s">
        <v>82</v>
      </c>
      <c r="F3" s="282"/>
      <c r="G3" s="282"/>
      <c r="H3" s="282"/>
      <c r="I3" s="282"/>
      <c r="J3" s="282"/>
      <c r="K3" s="282"/>
      <c r="L3" s="282"/>
      <c r="M3" s="282"/>
      <c r="N3" s="282"/>
      <c r="O3" s="282"/>
      <c r="P3" s="283" t="s">
        <v>83</v>
      </c>
      <c r="Q3" s="283"/>
      <c r="R3" s="283"/>
      <c r="S3" s="283"/>
      <c r="T3" s="283"/>
      <c r="U3" s="283"/>
      <c r="V3" s="283"/>
      <c r="W3" s="283"/>
      <c r="X3" s="283"/>
      <c r="Y3" s="283"/>
      <c r="Z3" s="283"/>
      <c r="AA3" s="284" t="s">
        <v>84</v>
      </c>
      <c r="AB3" s="284"/>
      <c r="AC3" s="284"/>
      <c r="AD3" s="284"/>
      <c r="AE3" s="284"/>
      <c r="AF3" s="284"/>
      <c r="AG3" s="284"/>
      <c r="AH3" s="284"/>
      <c r="AI3" s="284"/>
      <c r="AJ3" s="284"/>
      <c r="AK3" s="284"/>
      <c r="AL3" s="285" t="s">
        <v>85</v>
      </c>
      <c r="AM3" s="285"/>
      <c r="AN3" s="285"/>
      <c r="AO3" s="285"/>
      <c r="AP3" s="285"/>
      <c r="AQ3" s="285"/>
      <c r="AR3" s="285"/>
      <c r="AS3" s="285"/>
      <c r="AT3" s="285"/>
      <c r="AU3" s="285"/>
      <c r="AV3" s="285"/>
      <c r="AW3" s="286" t="s">
        <v>89</v>
      </c>
      <c r="AX3" s="286"/>
      <c r="AY3" s="287" t="s">
        <v>90</v>
      </c>
      <c r="AZ3" s="287"/>
    </row>
    <row r="4" spans="1:58" ht="20.100000000000001" customHeight="1" x14ac:dyDescent="0.25">
      <c r="A4" s="288"/>
      <c r="B4" s="289"/>
      <c r="C4" s="289"/>
      <c r="D4" s="289"/>
      <c r="E4" s="290" t="s">
        <v>86</v>
      </c>
      <c r="F4" s="291" t="s">
        <v>87</v>
      </c>
      <c r="G4" s="291"/>
      <c r="H4" s="291"/>
      <c r="I4" s="291"/>
      <c r="J4" s="291"/>
      <c r="K4" s="291"/>
      <c r="L4" s="291"/>
      <c r="M4" s="292" t="s">
        <v>88</v>
      </c>
      <c r="N4" s="292"/>
      <c r="O4" s="292"/>
      <c r="P4" s="293" t="s">
        <v>86</v>
      </c>
      <c r="Q4" s="294" t="s">
        <v>87</v>
      </c>
      <c r="R4" s="294"/>
      <c r="S4" s="294"/>
      <c r="T4" s="294"/>
      <c r="U4" s="294"/>
      <c r="V4" s="294"/>
      <c r="W4" s="294"/>
      <c r="X4" s="295" t="s">
        <v>88</v>
      </c>
      <c r="Y4" s="295"/>
      <c r="Z4" s="295"/>
      <c r="AA4" s="296" t="s">
        <v>86</v>
      </c>
      <c r="AB4" s="297" t="s">
        <v>87</v>
      </c>
      <c r="AC4" s="297"/>
      <c r="AD4" s="297"/>
      <c r="AE4" s="297"/>
      <c r="AF4" s="297"/>
      <c r="AG4" s="297"/>
      <c r="AH4" s="297"/>
      <c r="AI4" s="298" t="s">
        <v>88</v>
      </c>
      <c r="AJ4" s="298"/>
      <c r="AK4" s="298"/>
      <c r="AL4" s="299" t="s">
        <v>86</v>
      </c>
      <c r="AM4" s="300" t="s">
        <v>87</v>
      </c>
      <c r="AN4" s="300"/>
      <c r="AO4" s="300"/>
      <c r="AP4" s="300"/>
      <c r="AQ4" s="300"/>
      <c r="AR4" s="300"/>
      <c r="AS4" s="300"/>
      <c r="AT4" s="263" t="s">
        <v>88</v>
      </c>
      <c r="AU4" s="263"/>
      <c r="AV4" s="263"/>
      <c r="AW4" s="286"/>
      <c r="AX4" s="286"/>
      <c r="AY4" s="287"/>
      <c r="AZ4" s="287"/>
    </row>
    <row r="5" spans="1:58" ht="20.100000000000001" customHeight="1" x14ac:dyDescent="0.25">
      <c r="A5" s="288"/>
      <c r="B5" s="289"/>
      <c r="C5" s="289"/>
      <c r="D5" s="289"/>
      <c r="E5" s="301"/>
      <c r="F5" s="302" t="s">
        <v>39</v>
      </c>
      <c r="G5" s="302" t="s">
        <v>16</v>
      </c>
      <c r="H5" s="302" t="s">
        <v>11</v>
      </c>
      <c r="I5" s="302" t="s">
        <v>15</v>
      </c>
      <c r="J5" s="302" t="s">
        <v>17</v>
      </c>
      <c r="K5" s="303" t="s">
        <v>40</v>
      </c>
      <c r="L5" s="303"/>
      <c r="M5" s="304"/>
      <c r="N5" s="304"/>
      <c r="O5" s="304"/>
      <c r="P5" s="305"/>
      <c r="Q5" s="306" t="s">
        <v>39</v>
      </c>
      <c r="R5" s="306" t="s">
        <v>16</v>
      </c>
      <c r="S5" s="306" t="s">
        <v>11</v>
      </c>
      <c r="T5" s="306" t="s">
        <v>15</v>
      </c>
      <c r="U5" s="306" t="s">
        <v>17</v>
      </c>
      <c r="V5" s="307" t="s">
        <v>40</v>
      </c>
      <c r="W5" s="307"/>
      <c r="X5" s="308"/>
      <c r="Y5" s="308"/>
      <c r="Z5" s="308"/>
      <c r="AA5" s="309"/>
      <c r="AB5" s="310" t="s">
        <v>39</v>
      </c>
      <c r="AC5" s="310" t="s">
        <v>16</v>
      </c>
      <c r="AD5" s="310" t="s">
        <v>11</v>
      </c>
      <c r="AE5" s="310" t="s">
        <v>15</v>
      </c>
      <c r="AF5" s="310" t="s">
        <v>17</v>
      </c>
      <c r="AG5" s="311" t="s">
        <v>40</v>
      </c>
      <c r="AH5" s="311"/>
      <c r="AI5" s="312"/>
      <c r="AJ5" s="312"/>
      <c r="AK5" s="312"/>
      <c r="AL5" s="313"/>
      <c r="AM5" s="314" t="s">
        <v>39</v>
      </c>
      <c r="AN5" s="314" t="s">
        <v>16</v>
      </c>
      <c r="AO5" s="314" t="s">
        <v>11</v>
      </c>
      <c r="AP5" s="314" t="s">
        <v>15</v>
      </c>
      <c r="AQ5" s="314" t="s">
        <v>17</v>
      </c>
      <c r="AR5" s="315" t="s">
        <v>40</v>
      </c>
      <c r="AS5" s="315"/>
      <c r="AT5" s="316"/>
      <c r="AU5" s="316"/>
      <c r="AV5" s="316"/>
      <c r="AW5" s="317"/>
      <c r="AX5" s="317"/>
      <c r="AY5" s="318"/>
      <c r="AZ5" s="318"/>
    </row>
    <row r="6" spans="1:58" ht="38.1" customHeight="1" x14ac:dyDescent="0.25">
      <c r="A6" s="319" t="str">
        <f>SCHOOL!B14</f>
        <v>2016-17</v>
      </c>
      <c r="B6" s="319"/>
      <c r="C6" s="319"/>
      <c r="D6" s="319"/>
      <c r="E6" s="326"/>
      <c r="F6" s="327"/>
      <c r="G6" s="327"/>
      <c r="H6" s="327"/>
      <c r="I6" s="327"/>
      <c r="J6" s="327"/>
      <c r="K6" s="320">
        <f>IF(LEN($A6)&gt;=7,(IF(E6&gt;=1,ROUND(SUM(F6:I6)/E6*100,0),0)),0)</f>
        <v>0</v>
      </c>
      <c r="L6" s="320"/>
      <c r="M6" s="330"/>
      <c r="N6" s="330"/>
      <c r="O6" s="330"/>
      <c r="P6" s="338"/>
      <c r="Q6" s="339"/>
      <c r="R6" s="339"/>
      <c r="S6" s="339"/>
      <c r="T6" s="339"/>
      <c r="U6" s="339"/>
      <c r="V6" s="321">
        <f>IF(LEN($A6)&gt;=7,(IF(P6&gt;=1,ROUND(SUM(Q6:T6)/P6*100,0),0)),0)</f>
        <v>0</v>
      </c>
      <c r="W6" s="321"/>
      <c r="X6" s="336"/>
      <c r="Y6" s="336"/>
      <c r="Z6" s="336"/>
      <c r="AA6" s="332"/>
      <c r="AB6" s="333"/>
      <c r="AC6" s="333"/>
      <c r="AD6" s="333"/>
      <c r="AE6" s="333"/>
      <c r="AF6" s="333"/>
      <c r="AG6" s="322">
        <f>IF(LEN($A6)&gt;=7,(IF(AA6&gt;=1,ROUND(SUM(AB6:AE6)/AA6*100,0),0)),0)</f>
        <v>0</v>
      </c>
      <c r="AH6" s="322"/>
      <c r="AI6" s="342"/>
      <c r="AJ6" s="342"/>
      <c r="AK6" s="342"/>
      <c r="AL6" s="343"/>
      <c r="AM6" s="344"/>
      <c r="AN6" s="344"/>
      <c r="AO6" s="344"/>
      <c r="AP6" s="344"/>
      <c r="AQ6" s="344"/>
      <c r="AR6" s="323">
        <f>IF(LEN($A6)&gt;=7,(IF(AL6&gt;=1,ROUND(SUM(AM6:AP6)/AL6*100,0),0)),0)</f>
        <v>0</v>
      </c>
      <c r="AS6" s="323"/>
      <c r="AT6" s="348"/>
      <c r="AU6" s="348"/>
      <c r="AV6" s="348"/>
      <c r="AW6" s="324">
        <f>IF(LEN($A6)&gt;=7,(IF(BA6&gt;=1,ROUND(BB6/BA6*100,0),0)),0)</f>
        <v>0</v>
      </c>
      <c r="AX6" s="324"/>
      <c r="AY6" s="324">
        <f>IF(LEN($A6)&gt;=7,(IF(BA6&gt;=1,ROUND(BC6/BA6*100,0),0)),0)</f>
        <v>0</v>
      </c>
      <c r="AZ6" s="324"/>
      <c r="BA6" s="1">
        <f>E6+P6+AA6+AL6</f>
        <v>0</v>
      </c>
      <c r="BB6" s="1">
        <f>SUM(F6:I6)+SUM(Q6:T6)+SUM(AB6:AE6)+SUM(AM6:AP6)</f>
        <v>0</v>
      </c>
      <c r="BC6" s="1">
        <f>F6+G6+Q6+R6+AB6+AC6+AM6+AN6</f>
        <v>0</v>
      </c>
    </row>
    <row r="7" spans="1:58" ht="38.1" customHeight="1" x14ac:dyDescent="0.25">
      <c r="A7" s="325" t="str">
        <f>SCHOOL!B15</f>
        <v>2017-18</v>
      </c>
      <c r="B7" s="325"/>
      <c r="C7" s="325"/>
      <c r="D7" s="325"/>
      <c r="E7" s="328"/>
      <c r="F7" s="329"/>
      <c r="G7" s="329"/>
      <c r="H7" s="329"/>
      <c r="I7" s="329"/>
      <c r="J7" s="329"/>
      <c r="K7" s="320">
        <f t="shared" ref="K7:K20" si="0">IF(LEN(A7)&gt;=7,(IF(E7&gt;=1,ROUND(SUM(F7:I7)/E7*100,0),0)),0)</f>
        <v>0</v>
      </c>
      <c r="L7" s="320"/>
      <c r="M7" s="331"/>
      <c r="N7" s="331"/>
      <c r="O7" s="331"/>
      <c r="P7" s="340"/>
      <c r="Q7" s="341"/>
      <c r="R7" s="341"/>
      <c r="S7" s="341"/>
      <c r="T7" s="341"/>
      <c r="U7" s="341"/>
      <c r="V7" s="321">
        <f t="shared" ref="V7:V20" si="1">IF(LEN($A7)&gt;=7,(IF(P7&gt;=1,ROUND(SUM(Q7:T7)/P7*100,0),0)),0)</f>
        <v>0</v>
      </c>
      <c r="W7" s="321"/>
      <c r="X7" s="337"/>
      <c r="Y7" s="337"/>
      <c r="Z7" s="337"/>
      <c r="AA7" s="334"/>
      <c r="AB7" s="335"/>
      <c r="AC7" s="335"/>
      <c r="AD7" s="335"/>
      <c r="AE7" s="335"/>
      <c r="AF7" s="335"/>
      <c r="AG7" s="322">
        <f t="shared" ref="AG7:AG20" si="2">IF(LEN($A7)&gt;=7,(IF(AA7&gt;=1,ROUND(SUM(AB7:AE7)/AA7*100,0),0)),0)</f>
        <v>0</v>
      </c>
      <c r="AH7" s="322"/>
      <c r="AI7" s="345"/>
      <c r="AJ7" s="345"/>
      <c r="AK7" s="345"/>
      <c r="AL7" s="346"/>
      <c r="AM7" s="347"/>
      <c r="AN7" s="347"/>
      <c r="AO7" s="347"/>
      <c r="AP7" s="347"/>
      <c r="AQ7" s="347"/>
      <c r="AR7" s="323">
        <f t="shared" ref="AR7:AR20" si="3">IF(LEN($A7)&gt;=7,(IF(AL7&gt;=1,ROUND(SUM(AM7:AP7)/AL7*100,0),0)),0)</f>
        <v>0</v>
      </c>
      <c r="AS7" s="323"/>
      <c r="AT7" s="349"/>
      <c r="AU7" s="349"/>
      <c r="AV7" s="349"/>
      <c r="AW7" s="324">
        <f t="shared" ref="AW7:AW20" si="4">IF(LEN($A7)&gt;=7,(IF(BA7&gt;=1,ROUND(BB7/BA7*100,0),0)),0)</f>
        <v>0</v>
      </c>
      <c r="AX7" s="324"/>
      <c r="AY7" s="324">
        <f t="shared" ref="AY7:AY20" si="5">IF(LEN($A7)&gt;=7,(IF(BA7&gt;=1,ROUND(BC7/BA7*100,0),0)),0)</f>
        <v>0</v>
      </c>
      <c r="AZ7" s="324"/>
      <c r="BA7" s="1">
        <f t="shared" ref="BA7:BA20" si="6">E7+P7+AA7+AL7</f>
        <v>0</v>
      </c>
      <c r="BB7" s="1">
        <f t="shared" ref="BB7:BB20" si="7">SUM(F7:I7)+SUM(Q7:T7)+SUM(AB7:AE7)+SUM(AM7:AP7)</f>
        <v>0</v>
      </c>
      <c r="BC7" s="1">
        <f t="shared" ref="BC7:BC20" si="8">F7+G7+Q7+R7+AB7+AC7+AM7+AN7</f>
        <v>0</v>
      </c>
    </row>
    <row r="8" spans="1:58" ht="38.1" customHeight="1" x14ac:dyDescent="0.25">
      <c r="A8" s="319" t="str">
        <f>SCHOOL!B16</f>
        <v>2018-19</v>
      </c>
      <c r="B8" s="319"/>
      <c r="C8" s="319"/>
      <c r="D8" s="319"/>
      <c r="E8" s="326"/>
      <c r="F8" s="327"/>
      <c r="G8" s="327"/>
      <c r="H8" s="327"/>
      <c r="I8" s="327"/>
      <c r="J8" s="327"/>
      <c r="K8" s="320">
        <f t="shared" si="0"/>
        <v>0</v>
      </c>
      <c r="L8" s="320"/>
      <c r="M8" s="330"/>
      <c r="N8" s="330"/>
      <c r="O8" s="330"/>
      <c r="P8" s="338"/>
      <c r="Q8" s="339"/>
      <c r="R8" s="339"/>
      <c r="S8" s="339"/>
      <c r="T8" s="339"/>
      <c r="U8" s="339"/>
      <c r="V8" s="321">
        <f t="shared" si="1"/>
        <v>0</v>
      </c>
      <c r="W8" s="321"/>
      <c r="X8" s="336"/>
      <c r="Y8" s="336"/>
      <c r="Z8" s="336"/>
      <c r="AA8" s="332"/>
      <c r="AB8" s="333"/>
      <c r="AC8" s="333"/>
      <c r="AD8" s="333"/>
      <c r="AE8" s="333"/>
      <c r="AF8" s="333"/>
      <c r="AG8" s="322">
        <f t="shared" si="2"/>
        <v>0</v>
      </c>
      <c r="AH8" s="322"/>
      <c r="AI8" s="342"/>
      <c r="AJ8" s="342"/>
      <c r="AK8" s="342"/>
      <c r="AL8" s="343"/>
      <c r="AM8" s="344"/>
      <c r="AN8" s="344"/>
      <c r="AO8" s="344"/>
      <c r="AP8" s="344"/>
      <c r="AQ8" s="344"/>
      <c r="AR8" s="323">
        <f t="shared" si="3"/>
        <v>0</v>
      </c>
      <c r="AS8" s="323"/>
      <c r="AT8" s="348"/>
      <c r="AU8" s="348"/>
      <c r="AV8" s="348"/>
      <c r="AW8" s="324">
        <f t="shared" si="4"/>
        <v>0</v>
      </c>
      <c r="AX8" s="324"/>
      <c r="AY8" s="324">
        <f t="shared" si="5"/>
        <v>0</v>
      </c>
      <c r="AZ8" s="324"/>
      <c r="BA8" s="1">
        <f t="shared" si="6"/>
        <v>0</v>
      </c>
      <c r="BB8" s="1">
        <f t="shared" si="7"/>
        <v>0</v>
      </c>
      <c r="BC8" s="1">
        <f t="shared" si="8"/>
        <v>0</v>
      </c>
    </row>
    <row r="9" spans="1:58" ht="38.1" customHeight="1" x14ac:dyDescent="0.25">
      <c r="A9" s="325" t="str">
        <f>SCHOOL!B17</f>
        <v>2019-20</v>
      </c>
      <c r="B9" s="325"/>
      <c r="C9" s="325"/>
      <c r="D9" s="325"/>
      <c r="E9" s="328"/>
      <c r="F9" s="329"/>
      <c r="G9" s="329"/>
      <c r="H9" s="329"/>
      <c r="I9" s="329"/>
      <c r="J9" s="329"/>
      <c r="K9" s="320">
        <f t="shared" si="0"/>
        <v>0</v>
      </c>
      <c r="L9" s="320"/>
      <c r="M9" s="331"/>
      <c r="N9" s="331"/>
      <c r="O9" s="331"/>
      <c r="P9" s="340"/>
      <c r="Q9" s="341"/>
      <c r="R9" s="341"/>
      <c r="S9" s="341"/>
      <c r="T9" s="341"/>
      <c r="U9" s="341"/>
      <c r="V9" s="321">
        <f t="shared" si="1"/>
        <v>0</v>
      </c>
      <c r="W9" s="321"/>
      <c r="X9" s="337"/>
      <c r="Y9" s="337"/>
      <c r="Z9" s="337"/>
      <c r="AA9" s="334"/>
      <c r="AB9" s="335"/>
      <c r="AC9" s="335"/>
      <c r="AD9" s="335"/>
      <c r="AE9" s="335"/>
      <c r="AF9" s="335"/>
      <c r="AG9" s="322">
        <f t="shared" si="2"/>
        <v>0</v>
      </c>
      <c r="AH9" s="322"/>
      <c r="AI9" s="345"/>
      <c r="AJ9" s="345"/>
      <c r="AK9" s="345"/>
      <c r="AL9" s="346"/>
      <c r="AM9" s="347"/>
      <c r="AN9" s="347"/>
      <c r="AO9" s="347"/>
      <c r="AP9" s="347"/>
      <c r="AQ9" s="347"/>
      <c r="AR9" s="323">
        <f t="shared" si="3"/>
        <v>0</v>
      </c>
      <c r="AS9" s="323"/>
      <c r="AT9" s="349"/>
      <c r="AU9" s="349"/>
      <c r="AV9" s="349"/>
      <c r="AW9" s="324">
        <f t="shared" si="4"/>
        <v>0</v>
      </c>
      <c r="AX9" s="324"/>
      <c r="AY9" s="324">
        <f t="shared" si="5"/>
        <v>0</v>
      </c>
      <c r="AZ9" s="324"/>
      <c r="BA9" s="1">
        <f t="shared" si="6"/>
        <v>0</v>
      </c>
      <c r="BB9" s="1">
        <f t="shared" si="7"/>
        <v>0</v>
      </c>
      <c r="BC9" s="1">
        <f t="shared" si="8"/>
        <v>0</v>
      </c>
    </row>
    <row r="10" spans="1:58" ht="38.1" customHeight="1" x14ac:dyDescent="0.25">
      <c r="A10" s="319" t="str">
        <f>SCHOOL!B18</f>
        <v>2020-21</v>
      </c>
      <c r="B10" s="319"/>
      <c r="C10" s="319"/>
      <c r="D10" s="319"/>
      <c r="E10" s="326"/>
      <c r="F10" s="327"/>
      <c r="G10" s="327"/>
      <c r="H10" s="327"/>
      <c r="I10" s="327"/>
      <c r="J10" s="327"/>
      <c r="K10" s="320">
        <f t="shared" si="0"/>
        <v>0</v>
      </c>
      <c r="L10" s="320"/>
      <c r="M10" s="330"/>
      <c r="N10" s="330"/>
      <c r="O10" s="330"/>
      <c r="P10" s="338"/>
      <c r="Q10" s="339"/>
      <c r="R10" s="339"/>
      <c r="S10" s="339"/>
      <c r="T10" s="339"/>
      <c r="U10" s="339"/>
      <c r="V10" s="321">
        <f t="shared" si="1"/>
        <v>0</v>
      </c>
      <c r="W10" s="321"/>
      <c r="X10" s="336"/>
      <c r="Y10" s="336"/>
      <c r="Z10" s="336"/>
      <c r="AA10" s="332"/>
      <c r="AB10" s="333"/>
      <c r="AC10" s="333"/>
      <c r="AD10" s="333"/>
      <c r="AE10" s="333"/>
      <c r="AF10" s="333"/>
      <c r="AG10" s="322">
        <f t="shared" si="2"/>
        <v>0</v>
      </c>
      <c r="AH10" s="322"/>
      <c r="AI10" s="342"/>
      <c r="AJ10" s="342"/>
      <c r="AK10" s="342"/>
      <c r="AL10" s="343"/>
      <c r="AM10" s="344"/>
      <c r="AN10" s="344"/>
      <c r="AO10" s="344"/>
      <c r="AP10" s="344"/>
      <c r="AQ10" s="344"/>
      <c r="AR10" s="323">
        <f t="shared" si="3"/>
        <v>0</v>
      </c>
      <c r="AS10" s="323"/>
      <c r="AT10" s="348"/>
      <c r="AU10" s="348"/>
      <c r="AV10" s="348"/>
      <c r="AW10" s="324">
        <f t="shared" si="4"/>
        <v>0</v>
      </c>
      <c r="AX10" s="324"/>
      <c r="AY10" s="324">
        <f t="shared" si="5"/>
        <v>0</v>
      </c>
      <c r="AZ10" s="324"/>
      <c r="BA10" s="1">
        <f t="shared" si="6"/>
        <v>0</v>
      </c>
      <c r="BB10" s="1">
        <f t="shared" si="7"/>
        <v>0</v>
      </c>
      <c r="BC10" s="1">
        <f t="shared" si="8"/>
        <v>0</v>
      </c>
    </row>
    <row r="11" spans="1:58" ht="38.1" customHeight="1" x14ac:dyDescent="0.25">
      <c r="A11" s="325" t="str">
        <f>SCHOOL!B19</f>
        <v>2021-22</v>
      </c>
      <c r="B11" s="325"/>
      <c r="C11" s="325"/>
      <c r="D11" s="325"/>
      <c r="E11" s="328"/>
      <c r="F11" s="329"/>
      <c r="G11" s="329"/>
      <c r="H11" s="329"/>
      <c r="I11" s="329"/>
      <c r="J11" s="329"/>
      <c r="K11" s="320">
        <f t="shared" si="0"/>
        <v>0</v>
      </c>
      <c r="L11" s="320"/>
      <c r="M11" s="331"/>
      <c r="N11" s="331"/>
      <c r="O11" s="331"/>
      <c r="P11" s="340"/>
      <c r="Q11" s="341"/>
      <c r="R11" s="341"/>
      <c r="S11" s="341"/>
      <c r="T11" s="341"/>
      <c r="U11" s="341"/>
      <c r="V11" s="321">
        <f t="shared" si="1"/>
        <v>0</v>
      </c>
      <c r="W11" s="321"/>
      <c r="X11" s="337"/>
      <c r="Y11" s="337"/>
      <c r="Z11" s="337"/>
      <c r="AA11" s="334"/>
      <c r="AB11" s="335"/>
      <c r="AC11" s="335"/>
      <c r="AD11" s="335"/>
      <c r="AE11" s="335"/>
      <c r="AF11" s="335"/>
      <c r="AG11" s="322">
        <f t="shared" si="2"/>
        <v>0</v>
      </c>
      <c r="AH11" s="322"/>
      <c r="AI11" s="345"/>
      <c r="AJ11" s="345"/>
      <c r="AK11" s="345"/>
      <c r="AL11" s="346"/>
      <c r="AM11" s="347"/>
      <c r="AN11" s="347"/>
      <c r="AO11" s="347"/>
      <c r="AP11" s="347"/>
      <c r="AQ11" s="347"/>
      <c r="AR11" s="323">
        <f t="shared" si="3"/>
        <v>0</v>
      </c>
      <c r="AS11" s="323"/>
      <c r="AT11" s="349"/>
      <c r="AU11" s="349"/>
      <c r="AV11" s="349"/>
      <c r="AW11" s="324">
        <f t="shared" si="4"/>
        <v>0</v>
      </c>
      <c r="AX11" s="324"/>
      <c r="AY11" s="324">
        <f t="shared" si="5"/>
        <v>0</v>
      </c>
      <c r="AZ11" s="324"/>
      <c r="BA11" s="1">
        <f t="shared" si="6"/>
        <v>0</v>
      </c>
      <c r="BB11" s="1">
        <f t="shared" si="7"/>
        <v>0</v>
      </c>
      <c r="BC11" s="1">
        <f t="shared" si="8"/>
        <v>0</v>
      </c>
    </row>
    <row r="12" spans="1:58" ht="38.1" customHeight="1" x14ac:dyDescent="0.25">
      <c r="A12" s="319" t="str">
        <f>SCHOOL!B20</f>
        <v>2022-23</v>
      </c>
      <c r="B12" s="319"/>
      <c r="C12" s="319"/>
      <c r="D12" s="319"/>
      <c r="E12" s="326"/>
      <c r="F12" s="327"/>
      <c r="G12" s="327"/>
      <c r="H12" s="327"/>
      <c r="I12" s="327"/>
      <c r="J12" s="327"/>
      <c r="K12" s="320">
        <f t="shared" si="0"/>
        <v>0</v>
      </c>
      <c r="L12" s="320"/>
      <c r="M12" s="330"/>
      <c r="N12" s="330"/>
      <c r="O12" s="330"/>
      <c r="P12" s="338"/>
      <c r="Q12" s="339"/>
      <c r="R12" s="339"/>
      <c r="S12" s="339"/>
      <c r="T12" s="339"/>
      <c r="U12" s="339"/>
      <c r="V12" s="321">
        <f t="shared" si="1"/>
        <v>0</v>
      </c>
      <c r="W12" s="321"/>
      <c r="X12" s="336"/>
      <c r="Y12" s="336"/>
      <c r="Z12" s="336"/>
      <c r="AA12" s="332"/>
      <c r="AB12" s="333"/>
      <c r="AC12" s="333"/>
      <c r="AD12" s="333"/>
      <c r="AE12" s="333"/>
      <c r="AF12" s="333"/>
      <c r="AG12" s="322">
        <f t="shared" si="2"/>
        <v>0</v>
      </c>
      <c r="AH12" s="322"/>
      <c r="AI12" s="342"/>
      <c r="AJ12" s="342"/>
      <c r="AK12" s="342"/>
      <c r="AL12" s="343"/>
      <c r="AM12" s="344"/>
      <c r="AN12" s="344"/>
      <c r="AO12" s="344"/>
      <c r="AP12" s="344"/>
      <c r="AQ12" s="344"/>
      <c r="AR12" s="323">
        <f t="shared" si="3"/>
        <v>0</v>
      </c>
      <c r="AS12" s="323"/>
      <c r="AT12" s="348"/>
      <c r="AU12" s="348"/>
      <c r="AV12" s="348"/>
      <c r="AW12" s="324">
        <f t="shared" si="4"/>
        <v>0</v>
      </c>
      <c r="AX12" s="324"/>
      <c r="AY12" s="324">
        <f t="shared" si="5"/>
        <v>0</v>
      </c>
      <c r="AZ12" s="324"/>
      <c r="BA12" s="1">
        <f t="shared" si="6"/>
        <v>0</v>
      </c>
      <c r="BB12" s="1">
        <f t="shared" si="7"/>
        <v>0</v>
      </c>
      <c r="BC12" s="1">
        <f t="shared" si="8"/>
        <v>0</v>
      </c>
    </row>
    <row r="13" spans="1:58" ht="38.1" customHeight="1" x14ac:dyDescent="0.25">
      <c r="A13" s="325" t="str">
        <f>SCHOOL!B21</f>
        <v>2023-24</v>
      </c>
      <c r="B13" s="325"/>
      <c r="C13" s="325"/>
      <c r="D13" s="325"/>
      <c r="E13" s="328"/>
      <c r="F13" s="329"/>
      <c r="G13" s="329"/>
      <c r="H13" s="329"/>
      <c r="I13" s="329"/>
      <c r="J13" s="329"/>
      <c r="K13" s="320">
        <f t="shared" si="0"/>
        <v>0</v>
      </c>
      <c r="L13" s="320"/>
      <c r="M13" s="331"/>
      <c r="N13" s="331"/>
      <c r="O13" s="331"/>
      <c r="P13" s="340"/>
      <c r="Q13" s="341"/>
      <c r="R13" s="341"/>
      <c r="S13" s="341"/>
      <c r="T13" s="341"/>
      <c r="U13" s="341"/>
      <c r="V13" s="321">
        <f t="shared" si="1"/>
        <v>0</v>
      </c>
      <c r="W13" s="321"/>
      <c r="X13" s="337"/>
      <c r="Y13" s="337"/>
      <c r="Z13" s="337"/>
      <c r="AA13" s="334"/>
      <c r="AB13" s="335"/>
      <c r="AC13" s="335"/>
      <c r="AD13" s="335"/>
      <c r="AE13" s="335"/>
      <c r="AF13" s="335"/>
      <c r="AG13" s="322">
        <f t="shared" si="2"/>
        <v>0</v>
      </c>
      <c r="AH13" s="322"/>
      <c r="AI13" s="345"/>
      <c r="AJ13" s="345"/>
      <c r="AK13" s="345"/>
      <c r="AL13" s="346"/>
      <c r="AM13" s="347"/>
      <c r="AN13" s="347"/>
      <c r="AO13" s="347"/>
      <c r="AP13" s="347"/>
      <c r="AQ13" s="347"/>
      <c r="AR13" s="323">
        <f t="shared" si="3"/>
        <v>0</v>
      </c>
      <c r="AS13" s="323"/>
      <c r="AT13" s="349"/>
      <c r="AU13" s="349"/>
      <c r="AV13" s="349"/>
      <c r="AW13" s="324">
        <f t="shared" si="4"/>
        <v>0</v>
      </c>
      <c r="AX13" s="324"/>
      <c r="AY13" s="324">
        <f t="shared" si="5"/>
        <v>0</v>
      </c>
      <c r="AZ13" s="324"/>
      <c r="BA13" s="1">
        <f t="shared" si="6"/>
        <v>0</v>
      </c>
      <c r="BB13" s="1">
        <f t="shared" si="7"/>
        <v>0</v>
      </c>
      <c r="BC13" s="1">
        <f t="shared" si="8"/>
        <v>0</v>
      </c>
    </row>
    <row r="14" spans="1:58" ht="38.1" customHeight="1" x14ac:dyDescent="0.25">
      <c r="A14" s="319" t="str">
        <f>SCHOOL!B22</f>
        <v>2024-25</v>
      </c>
      <c r="B14" s="319"/>
      <c r="C14" s="319"/>
      <c r="D14" s="319"/>
      <c r="E14" s="326"/>
      <c r="F14" s="327"/>
      <c r="G14" s="327"/>
      <c r="H14" s="327"/>
      <c r="I14" s="327"/>
      <c r="J14" s="327"/>
      <c r="K14" s="320">
        <f t="shared" si="0"/>
        <v>0</v>
      </c>
      <c r="L14" s="320"/>
      <c r="M14" s="330"/>
      <c r="N14" s="330"/>
      <c r="O14" s="330"/>
      <c r="P14" s="338"/>
      <c r="Q14" s="339"/>
      <c r="R14" s="339"/>
      <c r="S14" s="339"/>
      <c r="T14" s="339"/>
      <c r="U14" s="339"/>
      <c r="V14" s="321">
        <f t="shared" si="1"/>
        <v>0</v>
      </c>
      <c r="W14" s="321"/>
      <c r="X14" s="336"/>
      <c r="Y14" s="336"/>
      <c r="Z14" s="336"/>
      <c r="AA14" s="332"/>
      <c r="AB14" s="333"/>
      <c r="AC14" s="333"/>
      <c r="AD14" s="333"/>
      <c r="AE14" s="333"/>
      <c r="AF14" s="333"/>
      <c r="AG14" s="322">
        <f t="shared" si="2"/>
        <v>0</v>
      </c>
      <c r="AH14" s="322"/>
      <c r="AI14" s="342"/>
      <c r="AJ14" s="342"/>
      <c r="AK14" s="342"/>
      <c r="AL14" s="343"/>
      <c r="AM14" s="344"/>
      <c r="AN14" s="344"/>
      <c r="AO14" s="344"/>
      <c r="AP14" s="344"/>
      <c r="AQ14" s="344"/>
      <c r="AR14" s="323">
        <f t="shared" si="3"/>
        <v>0</v>
      </c>
      <c r="AS14" s="323"/>
      <c r="AT14" s="348"/>
      <c r="AU14" s="348"/>
      <c r="AV14" s="348"/>
      <c r="AW14" s="324">
        <f t="shared" si="4"/>
        <v>0</v>
      </c>
      <c r="AX14" s="324"/>
      <c r="AY14" s="324">
        <f t="shared" si="5"/>
        <v>0</v>
      </c>
      <c r="AZ14" s="324"/>
      <c r="BA14" s="1">
        <f t="shared" si="6"/>
        <v>0</v>
      </c>
      <c r="BB14" s="1">
        <f t="shared" si="7"/>
        <v>0</v>
      </c>
      <c r="BC14" s="1">
        <f t="shared" si="8"/>
        <v>0</v>
      </c>
    </row>
    <row r="15" spans="1:58" ht="38.1" customHeight="1" x14ac:dyDescent="0.25">
      <c r="A15" s="325" t="str">
        <f>SCHOOL!B23</f>
        <v>2025-26</v>
      </c>
      <c r="B15" s="325"/>
      <c r="C15" s="325"/>
      <c r="D15" s="325"/>
      <c r="E15" s="328"/>
      <c r="F15" s="329"/>
      <c r="G15" s="329"/>
      <c r="H15" s="329"/>
      <c r="I15" s="329"/>
      <c r="J15" s="329"/>
      <c r="K15" s="320">
        <f t="shared" si="0"/>
        <v>0</v>
      </c>
      <c r="L15" s="320"/>
      <c r="M15" s="331"/>
      <c r="N15" s="331"/>
      <c r="O15" s="331"/>
      <c r="P15" s="340"/>
      <c r="Q15" s="341"/>
      <c r="R15" s="341"/>
      <c r="S15" s="341"/>
      <c r="T15" s="341"/>
      <c r="U15" s="341"/>
      <c r="V15" s="321">
        <f t="shared" si="1"/>
        <v>0</v>
      </c>
      <c r="W15" s="321"/>
      <c r="X15" s="337"/>
      <c r="Y15" s="337"/>
      <c r="Z15" s="337"/>
      <c r="AA15" s="334"/>
      <c r="AB15" s="335"/>
      <c r="AC15" s="335"/>
      <c r="AD15" s="335"/>
      <c r="AE15" s="335"/>
      <c r="AF15" s="335"/>
      <c r="AG15" s="322">
        <f t="shared" si="2"/>
        <v>0</v>
      </c>
      <c r="AH15" s="322"/>
      <c r="AI15" s="345"/>
      <c r="AJ15" s="345"/>
      <c r="AK15" s="345"/>
      <c r="AL15" s="346"/>
      <c r="AM15" s="347"/>
      <c r="AN15" s="347"/>
      <c r="AO15" s="347"/>
      <c r="AP15" s="347"/>
      <c r="AQ15" s="347"/>
      <c r="AR15" s="323">
        <f t="shared" si="3"/>
        <v>0</v>
      </c>
      <c r="AS15" s="323"/>
      <c r="AT15" s="349"/>
      <c r="AU15" s="349"/>
      <c r="AV15" s="349"/>
      <c r="AW15" s="324">
        <f t="shared" si="4"/>
        <v>0</v>
      </c>
      <c r="AX15" s="324"/>
      <c r="AY15" s="324">
        <f t="shared" si="5"/>
        <v>0</v>
      </c>
      <c r="AZ15" s="324"/>
      <c r="BA15" s="1">
        <f t="shared" si="6"/>
        <v>0</v>
      </c>
      <c r="BB15" s="1">
        <f t="shared" si="7"/>
        <v>0</v>
      </c>
      <c r="BC15" s="1">
        <f t="shared" si="8"/>
        <v>0</v>
      </c>
    </row>
    <row r="16" spans="1:58" ht="38.1" customHeight="1" x14ac:dyDescent="0.25">
      <c r="A16" s="319" t="str">
        <f>SCHOOL!B24</f>
        <v>2026-27</v>
      </c>
      <c r="B16" s="319"/>
      <c r="C16" s="319"/>
      <c r="D16" s="319"/>
      <c r="E16" s="326"/>
      <c r="F16" s="327"/>
      <c r="G16" s="327"/>
      <c r="H16" s="327"/>
      <c r="I16" s="327"/>
      <c r="J16" s="327"/>
      <c r="K16" s="320">
        <f t="shared" si="0"/>
        <v>0</v>
      </c>
      <c r="L16" s="320"/>
      <c r="M16" s="330"/>
      <c r="N16" s="330"/>
      <c r="O16" s="330"/>
      <c r="P16" s="338"/>
      <c r="Q16" s="339"/>
      <c r="R16" s="339"/>
      <c r="S16" s="339"/>
      <c r="T16" s="339"/>
      <c r="U16" s="339"/>
      <c r="V16" s="321">
        <f t="shared" si="1"/>
        <v>0</v>
      </c>
      <c r="W16" s="321"/>
      <c r="X16" s="336"/>
      <c r="Y16" s="336"/>
      <c r="Z16" s="336"/>
      <c r="AA16" s="332"/>
      <c r="AB16" s="333"/>
      <c r="AC16" s="333"/>
      <c r="AD16" s="333"/>
      <c r="AE16" s="333"/>
      <c r="AF16" s="333"/>
      <c r="AG16" s="322">
        <f t="shared" si="2"/>
        <v>0</v>
      </c>
      <c r="AH16" s="322"/>
      <c r="AI16" s="342"/>
      <c r="AJ16" s="342"/>
      <c r="AK16" s="342"/>
      <c r="AL16" s="343"/>
      <c r="AM16" s="344"/>
      <c r="AN16" s="344"/>
      <c r="AO16" s="344"/>
      <c r="AP16" s="344"/>
      <c r="AQ16" s="344"/>
      <c r="AR16" s="323">
        <f t="shared" si="3"/>
        <v>0</v>
      </c>
      <c r="AS16" s="323"/>
      <c r="AT16" s="348"/>
      <c r="AU16" s="348"/>
      <c r="AV16" s="348"/>
      <c r="AW16" s="324">
        <f t="shared" si="4"/>
        <v>0</v>
      </c>
      <c r="AX16" s="324"/>
      <c r="AY16" s="324">
        <f t="shared" si="5"/>
        <v>0</v>
      </c>
      <c r="AZ16" s="324"/>
      <c r="BA16" s="1">
        <f t="shared" si="6"/>
        <v>0</v>
      </c>
      <c r="BB16" s="1">
        <f t="shared" si="7"/>
        <v>0</v>
      </c>
      <c r="BC16" s="1">
        <f t="shared" si="8"/>
        <v>0</v>
      </c>
    </row>
    <row r="17" spans="1:55" ht="38.1" customHeight="1" x14ac:dyDescent="0.25">
      <c r="A17" s="325" t="str">
        <f>SCHOOL!B25</f>
        <v>2027-28</v>
      </c>
      <c r="B17" s="325"/>
      <c r="C17" s="325"/>
      <c r="D17" s="325"/>
      <c r="E17" s="328"/>
      <c r="F17" s="329"/>
      <c r="G17" s="329"/>
      <c r="H17" s="329"/>
      <c r="I17" s="329"/>
      <c r="J17" s="329"/>
      <c r="K17" s="320">
        <f t="shared" si="0"/>
        <v>0</v>
      </c>
      <c r="L17" s="320"/>
      <c r="M17" s="331"/>
      <c r="N17" s="331"/>
      <c r="O17" s="331"/>
      <c r="P17" s="340"/>
      <c r="Q17" s="341"/>
      <c r="R17" s="341"/>
      <c r="S17" s="341"/>
      <c r="T17" s="341"/>
      <c r="U17" s="341"/>
      <c r="V17" s="321">
        <f t="shared" si="1"/>
        <v>0</v>
      </c>
      <c r="W17" s="321"/>
      <c r="X17" s="337"/>
      <c r="Y17" s="337"/>
      <c r="Z17" s="337"/>
      <c r="AA17" s="334"/>
      <c r="AB17" s="335"/>
      <c r="AC17" s="335"/>
      <c r="AD17" s="335"/>
      <c r="AE17" s="335"/>
      <c r="AF17" s="335"/>
      <c r="AG17" s="322">
        <f t="shared" si="2"/>
        <v>0</v>
      </c>
      <c r="AH17" s="322"/>
      <c r="AI17" s="345"/>
      <c r="AJ17" s="345"/>
      <c r="AK17" s="345"/>
      <c r="AL17" s="346"/>
      <c r="AM17" s="347"/>
      <c r="AN17" s="347"/>
      <c r="AO17" s="347"/>
      <c r="AP17" s="347"/>
      <c r="AQ17" s="347"/>
      <c r="AR17" s="323">
        <f t="shared" si="3"/>
        <v>0</v>
      </c>
      <c r="AS17" s="323"/>
      <c r="AT17" s="349"/>
      <c r="AU17" s="349"/>
      <c r="AV17" s="349"/>
      <c r="AW17" s="324">
        <f t="shared" si="4"/>
        <v>0</v>
      </c>
      <c r="AX17" s="324"/>
      <c r="AY17" s="324">
        <f t="shared" si="5"/>
        <v>0</v>
      </c>
      <c r="AZ17" s="324"/>
      <c r="BA17" s="1">
        <f t="shared" si="6"/>
        <v>0</v>
      </c>
      <c r="BB17" s="1">
        <f t="shared" si="7"/>
        <v>0</v>
      </c>
      <c r="BC17" s="1">
        <f t="shared" si="8"/>
        <v>0</v>
      </c>
    </row>
    <row r="18" spans="1:55" ht="38.1" customHeight="1" x14ac:dyDescent="0.25">
      <c r="A18" s="319" t="str">
        <f>SCHOOL!B26</f>
        <v>2028-29</v>
      </c>
      <c r="B18" s="319"/>
      <c r="C18" s="319"/>
      <c r="D18" s="319"/>
      <c r="E18" s="326"/>
      <c r="F18" s="327"/>
      <c r="G18" s="327"/>
      <c r="H18" s="327"/>
      <c r="I18" s="327"/>
      <c r="J18" s="327"/>
      <c r="K18" s="320">
        <f t="shared" si="0"/>
        <v>0</v>
      </c>
      <c r="L18" s="320"/>
      <c r="M18" s="330"/>
      <c r="N18" s="330"/>
      <c r="O18" s="330"/>
      <c r="P18" s="338"/>
      <c r="Q18" s="339"/>
      <c r="R18" s="339"/>
      <c r="S18" s="339"/>
      <c r="T18" s="339"/>
      <c r="U18" s="339"/>
      <c r="V18" s="321">
        <f t="shared" si="1"/>
        <v>0</v>
      </c>
      <c r="W18" s="321"/>
      <c r="X18" s="336"/>
      <c r="Y18" s="336"/>
      <c r="Z18" s="336"/>
      <c r="AA18" s="332"/>
      <c r="AB18" s="333"/>
      <c r="AC18" s="333"/>
      <c r="AD18" s="333"/>
      <c r="AE18" s="333"/>
      <c r="AF18" s="333"/>
      <c r="AG18" s="322">
        <f t="shared" si="2"/>
        <v>0</v>
      </c>
      <c r="AH18" s="322"/>
      <c r="AI18" s="342"/>
      <c r="AJ18" s="342"/>
      <c r="AK18" s="342"/>
      <c r="AL18" s="343"/>
      <c r="AM18" s="344"/>
      <c r="AN18" s="344"/>
      <c r="AO18" s="344"/>
      <c r="AP18" s="344"/>
      <c r="AQ18" s="344"/>
      <c r="AR18" s="323">
        <f t="shared" si="3"/>
        <v>0</v>
      </c>
      <c r="AS18" s="323"/>
      <c r="AT18" s="348"/>
      <c r="AU18" s="348"/>
      <c r="AV18" s="348"/>
      <c r="AW18" s="324">
        <f t="shared" si="4"/>
        <v>0</v>
      </c>
      <c r="AX18" s="324"/>
      <c r="AY18" s="324">
        <f t="shared" si="5"/>
        <v>0</v>
      </c>
      <c r="AZ18" s="324"/>
      <c r="BA18" s="1">
        <f t="shared" si="6"/>
        <v>0</v>
      </c>
      <c r="BB18" s="1">
        <f t="shared" si="7"/>
        <v>0</v>
      </c>
      <c r="BC18" s="1">
        <f t="shared" si="8"/>
        <v>0</v>
      </c>
    </row>
    <row r="19" spans="1:55" ht="38.1" customHeight="1" x14ac:dyDescent="0.25">
      <c r="A19" s="325" t="str">
        <f>SCHOOL!B27</f>
        <v>2029-30</v>
      </c>
      <c r="B19" s="325"/>
      <c r="C19" s="325"/>
      <c r="D19" s="325"/>
      <c r="E19" s="328"/>
      <c r="F19" s="329"/>
      <c r="G19" s="329"/>
      <c r="H19" s="329"/>
      <c r="I19" s="329"/>
      <c r="J19" s="329"/>
      <c r="K19" s="320">
        <f t="shared" si="0"/>
        <v>0</v>
      </c>
      <c r="L19" s="320"/>
      <c r="M19" s="331"/>
      <c r="N19" s="331"/>
      <c r="O19" s="331"/>
      <c r="P19" s="340"/>
      <c r="Q19" s="341"/>
      <c r="R19" s="341"/>
      <c r="S19" s="341"/>
      <c r="T19" s="341"/>
      <c r="U19" s="341"/>
      <c r="V19" s="321">
        <f t="shared" si="1"/>
        <v>0</v>
      </c>
      <c r="W19" s="321"/>
      <c r="X19" s="337"/>
      <c r="Y19" s="337"/>
      <c r="Z19" s="337"/>
      <c r="AA19" s="334"/>
      <c r="AB19" s="335"/>
      <c r="AC19" s="335"/>
      <c r="AD19" s="335"/>
      <c r="AE19" s="335"/>
      <c r="AF19" s="335"/>
      <c r="AG19" s="322">
        <f t="shared" si="2"/>
        <v>0</v>
      </c>
      <c r="AH19" s="322"/>
      <c r="AI19" s="345"/>
      <c r="AJ19" s="345"/>
      <c r="AK19" s="345"/>
      <c r="AL19" s="346"/>
      <c r="AM19" s="347"/>
      <c r="AN19" s="347"/>
      <c r="AO19" s="347"/>
      <c r="AP19" s="347"/>
      <c r="AQ19" s="347"/>
      <c r="AR19" s="323">
        <f t="shared" si="3"/>
        <v>0</v>
      </c>
      <c r="AS19" s="323"/>
      <c r="AT19" s="349"/>
      <c r="AU19" s="349"/>
      <c r="AV19" s="349"/>
      <c r="AW19" s="324">
        <f t="shared" si="4"/>
        <v>0</v>
      </c>
      <c r="AX19" s="324"/>
      <c r="AY19" s="324">
        <f t="shared" si="5"/>
        <v>0</v>
      </c>
      <c r="AZ19" s="324"/>
      <c r="BA19" s="1">
        <f t="shared" si="6"/>
        <v>0</v>
      </c>
      <c r="BB19" s="1">
        <f t="shared" si="7"/>
        <v>0</v>
      </c>
      <c r="BC19" s="1">
        <f t="shared" si="8"/>
        <v>0</v>
      </c>
    </row>
    <row r="20" spans="1:55" ht="38.1" customHeight="1" x14ac:dyDescent="0.25">
      <c r="A20" s="319" t="str">
        <f>SCHOOL!B28</f>
        <v>2030-31</v>
      </c>
      <c r="B20" s="319"/>
      <c r="C20" s="319"/>
      <c r="D20" s="319"/>
      <c r="E20" s="326"/>
      <c r="F20" s="327"/>
      <c r="G20" s="327"/>
      <c r="H20" s="327"/>
      <c r="I20" s="327"/>
      <c r="J20" s="327"/>
      <c r="K20" s="320">
        <f t="shared" si="0"/>
        <v>0</v>
      </c>
      <c r="L20" s="320"/>
      <c r="M20" s="330"/>
      <c r="N20" s="330"/>
      <c r="O20" s="330"/>
      <c r="P20" s="338"/>
      <c r="Q20" s="339"/>
      <c r="R20" s="339"/>
      <c r="S20" s="339"/>
      <c r="T20" s="339"/>
      <c r="U20" s="339"/>
      <c r="V20" s="321">
        <f t="shared" si="1"/>
        <v>0</v>
      </c>
      <c r="W20" s="321"/>
      <c r="X20" s="336"/>
      <c r="Y20" s="336"/>
      <c r="Z20" s="336"/>
      <c r="AA20" s="332"/>
      <c r="AB20" s="333"/>
      <c r="AC20" s="333"/>
      <c r="AD20" s="333"/>
      <c r="AE20" s="333"/>
      <c r="AF20" s="333"/>
      <c r="AG20" s="322">
        <f t="shared" si="2"/>
        <v>0</v>
      </c>
      <c r="AH20" s="322"/>
      <c r="AI20" s="342"/>
      <c r="AJ20" s="342"/>
      <c r="AK20" s="342"/>
      <c r="AL20" s="343"/>
      <c r="AM20" s="344"/>
      <c r="AN20" s="344"/>
      <c r="AO20" s="344"/>
      <c r="AP20" s="344"/>
      <c r="AQ20" s="344"/>
      <c r="AR20" s="323">
        <f t="shared" si="3"/>
        <v>0</v>
      </c>
      <c r="AS20" s="323"/>
      <c r="AT20" s="348"/>
      <c r="AU20" s="348"/>
      <c r="AV20" s="348"/>
      <c r="AW20" s="324">
        <f t="shared" si="4"/>
        <v>0</v>
      </c>
      <c r="AX20" s="324"/>
      <c r="AY20" s="324">
        <f t="shared" si="5"/>
        <v>0</v>
      </c>
      <c r="AZ20" s="324"/>
      <c r="BA20" s="1">
        <f t="shared" si="6"/>
        <v>0</v>
      </c>
      <c r="BB20" s="1">
        <f t="shared" si="7"/>
        <v>0</v>
      </c>
      <c r="BC20" s="1">
        <f t="shared" si="8"/>
        <v>0</v>
      </c>
    </row>
    <row r="21" spans="1:55" ht="30" customHeight="1" x14ac:dyDescent="0.25"/>
    <row r="22" spans="1:55" ht="20.100000000000001" customHeight="1" x14ac:dyDescent="0.25"/>
    <row r="23" spans="1:55" ht="20.100000000000001" customHeight="1" x14ac:dyDescent="0.25"/>
    <row r="24" spans="1:55" ht="20.100000000000001" customHeight="1" x14ac:dyDescent="0.25"/>
    <row r="25" spans="1:55" ht="38.1" customHeight="1" x14ac:dyDescent="0.25"/>
    <row r="26" spans="1:55" ht="38.1" customHeight="1" x14ac:dyDescent="0.25"/>
    <row r="27" spans="1:55" ht="38.1" customHeight="1" x14ac:dyDescent="0.25"/>
    <row r="28" spans="1:55" ht="38.1" customHeight="1" x14ac:dyDescent="0.25"/>
    <row r="29" spans="1:55" ht="38.1" customHeight="1" x14ac:dyDescent="0.25"/>
    <row r="30" spans="1:55" ht="38.1" customHeight="1" x14ac:dyDescent="0.25"/>
    <row r="31" spans="1:55" ht="38.1" customHeight="1" x14ac:dyDescent="0.25"/>
    <row r="32" spans="1:55" ht="38.1" customHeight="1" x14ac:dyDescent="0.25"/>
    <row r="33" ht="38.1" customHeight="1" x14ac:dyDescent="0.25"/>
    <row r="34" ht="38.1" customHeight="1" x14ac:dyDescent="0.25"/>
    <row r="35" ht="38.1" customHeight="1" x14ac:dyDescent="0.25"/>
    <row r="36" ht="38.1" customHeight="1" x14ac:dyDescent="0.25"/>
    <row r="37" ht="38.1" customHeight="1" x14ac:dyDescent="0.25"/>
    <row r="38" ht="38.1" customHeight="1" x14ac:dyDescent="0.25"/>
    <row r="39" ht="38.1"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sheetData>
  <sheetProtection password="CD8E" sheet="1" objects="1" scenarios="1"/>
  <dataConsolidate/>
  <mergeCells count="190">
    <mergeCell ref="A1:AZ1"/>
    <mergeCell ref="A2:AZ2"/>
    <mergeCell ref="A3:D5"/>
    <mergeCell ref="E3:O3"/>
    <mergeCell ref="P3:Z3"/>
    <mergeCell ref="AA3:AK3"/>
    <mergeCell ref="AL3:AV3"/>
    <mergeCell ref="AW3:AX5"/>
    <mergeCell ref="AY3:AZ5"/>
    <mergeCell ref="E4:E5"/>
    <mergeCell ref="F4:L4"/>
    <mergeCell ref="AI4:AK5"/>
    <mergeCell ref="AL4:AL5"/>
    <mergeCell ref="AM4:AS4"/>
    <mergeCell ref="AT4:AV5"/>
    <mergeCell ref="K5:L5"/>
    <mergeCell ref="V5:W5"/>
    <mergeCell ref="AG5:AH5"/>
    <mergeCell ref="AR5:AS5"/>
    <mergeCell ref="M4:O5"/>
    <mergeCell ref="P4:P5"/>
    <mergeCell ref="Q4:W4"/>
    <mergeCell ref="X4:Z5"/>
    <mergeCell ref="AA4:AA5"/>
    <mergeCell ref="AB4:AH4"/>
    <mergeCell ref="A7:D7"/>
    <mergeCell ref="K7:L7"/>
    <mergeCell ref="M7:O7"/>
    <mergeCell ref="V7:W7"/>
    <mergeCell ref="X7:Z7"/>
    <mergeCell ref="A6:D6"/>
    <mergeCell ref="K6:L6"/>
    <mergeCell ref="M6:O6"/>
    <mergeCell ref="V6:W6"/>
    <mergeCell ref="X6:Z6"/>
    <mergeCell ref="AG7:AH7"/>
    <mergeCell ref="AG6:AH6"/>
    <mergeCell ref="AI7:AK7"/>
    <mergeCell ref="AR7:AS7"/>
    <mergeCell ref="AT7:AV7"/>
    <mergeCell ref="AW7:AX7"/>
    <mergeCell ref="AY7:AZ7"/>
    <mergeCell ref="AI6:AK6"/>
    <mergeCell ref="AR6:AS6"/>
    <mergeCell ref="AT6:AV6"/>
    <mergeCell ref="AW6:AX6"/>
    <mergeCell ref="AY6:AZ6"/>
    <mergeCell ref="A9:D9"/>
    <mergeCell ref="K9:L9"/>
    <mergeCell ref="M9:O9"/>
    <mergeCell ref="V9:W9"/>
    <mergeCell ref="X9:Z9"/>
    <mergeCell ref="A8:D8"/>
    <mergeCell ref="K8:L8"/>
    <mergeCell ref="M8:O8"/>
    <mergeCell ref="V8:W8"/>
    <mergeCell ref="X8:Z8"/>
    <mergeCell ref="AG9:AH9"/>
    <mergeCell ref="AI9:AK9"/>
    <mergeCell ref="AR9:AS9"/>
    <mergeCell ref="AT9:AV9"/>
    <mergeCell ref="AW9:AX9"/>
    <mergeCell ref="AY9:AZ9"/>
    <mergeCell ref="AI8:AK8"/>
    <mergeCell ref="AR8:AS8"/>
    <mergeCell ref="AT8:AV8"/>
    <mergeCell ref="AW8:AX8"/>
    <mergeCell ref="AY8:AZ8"/>
    <mergeCell ref="AG8:AH8"/>
    <mergeCell ref="A11:D11"/>
    <mergeCell ref="K11:L11"/>
    <mergeCell ref="M11:O11"/>
    <mergeCell ref="V11:W11"/>
    <mergeCell ref="X11:Z11"/>
    <mergeCell ref="A10:D10"/>
    <mergeCell ref="K10:L10"/>
    <mergeCell ref="M10:O10"/>
    <mergeCell ref="V10:W10"/>
    <mergeCell ref="X10:Z10"/>
    <mergeCell ref="AG11:AH11"/>
    <mergeCell ref="AI11:AK11"/>
    <mergeCell ref="AR11:AS11"/>
    <mergeCell ref="AT11:AV11"/>
    <mergeCell ref="AW11:AX11"/>
    <mergeCell ref="AY11:AZ11"/>
    <mergeCell ref="AI10:AK10"/>
    <mergeCell ref="AR10:AS10"/>
    <mergeCell ref="AT10:AV10"/>
    <mergeCell ref="AW10:AX10"/>
    <mergeCell ref="AY10:AZ10"/>
    <mergeCell ref="AG10:AH10"/>
    <mergeCell ref="A13:D13"/>
    <mergeCell ref="K13:L13"/>
    <mergeCell ref="M13:O13"/>
    <mergeCell ref="V13:W13"/>
    <mergeCell ref="X13:Z13"/>
    <mergeCell ref="A12:D12"/>
    <mergeCell ref="K12:L12"/>
    <mergeCell ref="M12:O12"/>
    <mergeCell ref="V12:W12"/>
    <mergeCell ref="X12:Z12"/>
    <mergeCell ref="AG13:AH13"/>
    <mergeCell ref="AI13:AK13"/>
    <mergeCell ref="AR13:AS13"/>
    <mergeCell ref="AT13:AV13"/>
    <mergeCell ref="AW13:AX13"/>
    <mergeCell ref="AY13:AZ13"/>
    <mergeCell ref="AI12:AK12"/>
    <mergeCell ref="AR12:AS12"/>
    <mergeCell ref="AT12:AV12"/>
    <mergeCell ref="AW12:AX12"/>
    <mergeCell ref="AY12:AZ12"/>
    <mergeCell ref="AG12:AH12"/>
    <mergeCell ref="A15:D15"/>
    <mergeCell ref="K15:L15"/>
    <mergeCell ref="M15:O15"/>
    <mergeCell ref="V15:W15"/>
    <mergeCell ref="X15:Z15"/>
    <mergeCell ref="A14:D14"/>
    <mergeCell ref="K14:L14"/>
    <mergeCell ref="M14:O14"/>
    <mergeCell ref="V14:W14"/>
    <mergeCell ref="X14:Z14"/>
    <mergeCell ref="AG15:AH15"/>
    <mergeCell ref="AI15:AK15"/>
    <mergeCell ref="AR15:AS15"/>
    <mergeCell ref="AT15:AV15"/>
    <mergeCell ref="AW15:AX15"/>
    <mergeCell ref="AY15:AZ15"/>
    <mergeCell ref="AI14:AK14"/>
    <mergeCell ref="AR14:AS14"/>
    <mergeCell ref="AT14:AV14"/>
    <mergeCell ref="AW14:AX14"/>
    <mergeCell ref="AY14:AZ14"/>
    <mergeCell ref="AG14:AH14"/>
    <mergeCell ref="A17:D17"/>
    <mergeCell ref="K17:L17"/>
    <mergeCell ref="M17:O17"/>
    <mergeCell ref="V17:W17"/>
    <mergeCell ref="X17:Z17"/>
    <mergeCell ref="A16:D16"/>
    <mergeCell ref="K16:L16"/>
    <mergeCell ref="M16:O16"/>
    <mergeCell ref="V16:W16"/>
    <mergeCell ref="X16:Z16"/>
    <mergeCell ref="AG17:AH17"/>
    <mergeCell ref="AI17:AK17"/>
    <mergeCell ref="AR17:AS17"/>
    <mergeCell ref="AT17:AV17"/>
    <mergeCell ref="AW17:AX17"/>
    <mergeCell ref="AY17:AZ17"/>
    <mergeCell ref="AI16:AK16"/>
    <mergeCell ref="AR16:AS16"/>
    <mergeCell ref="AT16:AV16"/>
    <mergeCell ref="AW16:AX16"/>
    <mergeCell ref="AY16:AZ16"/>
    <mergeCell ref="AG16:AH16"/>
    <mergeCell ref="A19:D19"/>
    <mergeCell ref="K19:L19"/>
    <mergeCell ref="M19:O19"/>
    <mergeCell ref="V19:W19"/>
    <mergeCell ref="X19:Z19"/>
    <mergeCell ref="A18:D18"/>
    <mergeCell ref="K18:L18"/>
    <mergeCell ref="M18:O18"/>
    <mergeCell ref="V18:W18"/>
    <mergeCell ref="X18:Z18"/>
    <mergeCell ref="AG19:AH19"/>
    <mergeCell ref="AI19:AK19"/>
    <mergeCell ref="AR19:AS19"/>
    <mergeCell ref="AT19:AV19"/>
    <mergeCell ref="AW19:AX19"/>
    <mergeCell ref="AY19:AZ19"/>
    <mergeCell ref="AI18:AK18"/>
    <mergeCell ref="AR18:AS18"/>
    <mergeCell ref="AT18:AV18"/>
    <mergeCell ref="AW18:AX18"/>
    <mergeCell ref="AY18:AZ18"/>
    <mergeCell ref="AG18:AH18"/>
    <mergeCell ref="AI20:AK20"/>
    <mergeCell ref="AR20:AS20"/>
    <mergeCell ref="AT20:AV20"/>
    <mergeCell ref="AW20:AX20"/>
    <mergeCell ref="AY20:AZ20"/>
    <mergeCell ref="A20:D20"/>
    <mergeCell ref="K20:L20"/>
    <mergeCell ref="M20:O20"/>
    <mergeCell ref="V20:W20"/>
    <mergeCell ref="X20:Z20"/>
    <mergeCell ref="AG20:AH20"/>
  </mergeCells>
  <dataValidations count="1">
    <dataValidation allowBlank="1" showInputMessage="1" showErrorMessage="1" prompt="विद्यालय का नाम हिन्दी (गूगल इनपुट टूल से) लिखें" sqref="A1:AZ1"/>
  </dataValidations>
  <pageMargins left="0.19685039370078741" right="0.19685039370078741" top="0.19685039370078741" bottom="0.19685039370078741" header="0" footer="0"/>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A1:BF56"/>
  <sheetViews>
    <sheetView showWhiteSpace="0" view="pageBreakPreview" zoomScaleNormal="100" zoomScaleSheetLayoutView="100" workbookViewId="0">
      <pane xSplit="5" ySplit="4" topLeftCell="F5" activePane="bottomRight" state="frozen"/>
      <selection pane="topRight" activeCell="F1" sqref="F1"/>
      <selection pane="bottomLeft" activeCell="A5" sqref="A5"/>
      <selection pane="bottomRight" activeCell="J9" sqref="J9:M9"/>
    </sheetView>
  </sheetViews>
  <sheetFormatPr defaultRowHeight="15" x14ac:dyDescent="0.25"/>
  <cols>
    <col min="1" max="52" width="3.28515625" style="1" customWidth="1"/>
    <col min="53" max="53" width="3.7109375" style="1" hidden="1" customWidth="1"/>
    <col min="54" max="55" width="4" style="1" hidden="1" customWidth="1"/>
    <col min="56" max="56" width="17.42578125" style="1" hidden="1" customWidth="1"/>
    <col min="57" max="57" width="4" style="1" hidden="1" customWidth="1"/>
    <col min="58" max="58" width="8.42578125" style="1" hidden="1" customWidth="1"/>
    <col min="59" max="101" width="2.7109375" style="1" customWidth="1"/>
    <col min="102" max="16384" width="9.140625" style="1"/>
  </cols>
  <sheetData>
    <row r="1" spans="1:58" ht="30" x14ac:dyDescent="0.25">
      <c r="A1" s="189" t="str">
        <f>SCHOOL!A1</f>
        <v>कार्यालय राजकीय माध्यमिक विद्यालय मण्डली चारणां भोपालगढ़-जोधपुर</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 t="s">
        <v>26</v>
      </c>
      <c r="BB1" s="1">
        <v>1</v>
      </c>
      <c r="BC1" s="3" t="s">
        <v>4</v>
      </c>
      <c r="BD1" s="1" t="s">
        <v>29</v>
      </c>
      <c r="BF1" s="1" t="s">
        <v>33</v>
      </c>
    </row>
    <row r="2" spans="1:58" ht="37.5" customHeight="1" x14ac:dyDescent="0.25">
      <c r="A2" s="188" t="s">
        <v>91</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row>
    <row r="3" spans="1:58" ht="24" customHeight="1" x14ac:dyDescent="0.25">
      <c r="A3" s="184" t="s">
        <v>59</v>
      </c>
      <c r="B3" s="184"/>
      <c r="C3" s="184"/>
      <c r="D3" s="184"/>
      <c r="E3" s="184"/>
      <c r="F3" s="181" t="s">
        <v>92</v>
      </c>
      <c r="G3" s="181"/>
      <c r="H3" s="181"/>
      <c r="I3" s="181"/>
      <c r="J3" s="181"/>
      <c r="K3" s="181"/>
      <c r="L3" s="181"/>
      <c r="M3" s="181"/>
      <c r="N3" s="181"/>
      <c r="O3" s="181"/>
      <c r="P3" s="181"/>
      <c r="Q3" s="181"/>
      <c r="R3" s="181"/>
      <c r="S3" s="181"/>
      <c r="T3" s="181"/>
      <c r="U3" s="181"/>
      <c r="V3" s="233" t="s">
        <v>67</v>
      </c>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6" t="s">
        <v>103</v>
      </c>
      <c r="AY3" s="236"/>
      <c r="AZ3" s="236"/>
    </row>
    <row r="4" spans="1:58" ht="41.25" customHeight="1" x14ac:dyDescent="0.25">
      <c r="A4" s="184"/>
      <c r="B4" s="184"/>
      <c r="C4" s="184"/>
      <c r="D4" s="184"/>
      <c r="E4" s="184"/>
      <c r="F4" s="234" t="s">
        <v>93</v>
      </c>
      <c r="G4" s="234"/>
      <c r="H4" s="234"/>
      <c r="I4" s="234"/>
      <c r="J4" s="234" t="s">
        <v>94</v>
      </c>
      <c r="K4" s="234"/>
      <c r="L4" s="234"/>
      <c r="M4" s="234"/>
      <c r="N4" s="234" t="s">
        <v>95</v>
      </c>
      <c r="O4" s="234"/>
      <c r="P4" s="234"/>
      <c r="Q4" s="234"/>
      <c r="R4" s="235" t="s">
        <v>74</v>
      </c>
      <c r="S4" s="235"/>
      <c r="T4" s="235"/>
      <c r="U4" s="235"/>
      <c r="V4" s="231" t="s">
        <v>96</v>
      </c>
      <c r="W4" s="231"/>
      <c r="X4" s="231"/>
      <c r="Y4" s="231"/>
      <c r="Z4" s="231" t="s">
        <v>97</v>
      </c>
      <c r="AA4" s="231"/>
      <c r="AB4" s="231"/>
      <c r="AC4" s="231"/>
      <c r="AD4" s="231" t="s">
        <v>98</v>
      </c>
      <c r="AE4" s="231"/>
      <c r="AF4" s="231"/>
      <c r="AG4" s="231"/>
      <c r="AH4" s="231" t="s">
        <v>99</v>
      </c>
      <c r="AI4" s="231"/>
      <c r="AJ4" s="231"/>
      <c r="AK4" s="231"/>
      <c r="AL4" s="231" t="s">
        <v>100</v>
      </c>
      <c r="AM4" s="231"/>
      <c r="AN4" s="231"/>
      <c r="AO4" s="231"/>
      <c r="AP4" s="231" t="s">
        <v>101</v>
      </c>
      <c r="AQ4" s="231"/>
      <c r="AR4" s="231"/>
      <c r="AS4" s="231"/>
      <c r="AT4" s="232" t="s">
        <v>74</v>
      </c>
      <c r="AU4" s="232"/>
      <c r="AV4" s="232"/>
      <c r="AW4" s="232"/>
      <c r="AX4" s="236"/>
      <c r="AY4" s="236"/>
      <c r="AZ4" s="236"/>
    </row>
    <row r="5" spans="1:58" ht="30" customHeight="1" x14ac:dyDescent="0.25">
      <c r="A5" s="230" t="str">
        <f>SCHOOL!B14</f>
        <v>2016-17</v>
      </c>
      <c r="B5" s="230"/>
      <c r="C5" s="230"/>
      <c r="D5" s="230"/>
      <c r="E5" s="230"/>
      <c r="F5" s="222"/>
      <c r="G5" s="223"/>
      <c r="H5" s="223"/>
      <c r="I5" s="224"/>
      <c r="J5" s="222"/>
      <c r="K5" s="223"/>
      <c r="L5" s="223"/>
      <c r="M5" s="224"/>
      <c r="N5" s="222"/>
      <c r="O5" s="223"/>
      <c r="P5" s="223"/>
      <c r="Q5" s="224"/>
      <c r="R5" s="219">
        <f>SUM(F5:Q5)</f>
        <v>0</v>
      </c>
      <c r="S5" s="220"/>
      <c r="T5" s="220"/>
      <c r="U5" s="221"/>
      <c r="V5" s="225"/>
      <c r="W5" s="226"/>
      <c r="X5" s="226"/>
      <c r="Y5" s="227"/>
      <c r="Z5" s="225"/>
      <c r="AA5" s="226"/>
      <c r="AB5" s="226"/>
      <c r="AC5" s="227"/>
      <c r="AD5" s="225"/>
      <c r="AE5" s="226"/>
      <c r="AF5" s="226"/>
      <c r="AG5" s="227"/>
      <c r="AH5" s="225"/>
      <c r="AI5" s="226"/>
      <c r="AJ5" s="226"/>
      <c r="AK5" s="227"/>
      <c r="AL5" s="225"/>
      <c r="AM5" s="226"/>
      <c r="AN5" s="226"/>
      <c r="AO5" s="227"/>
      <c r="AP5" s="225"/>
      <c r="AQ5" s="226"/>
      <c r="AR5" s="226"/>
      <c r="AS5" s="227"/>
      <c r="AT5" s="195">
        <f>SUM(V5:AS5)</f>
        <v>0</v>
      </c>
      <c r="AU5" s="196"/>
      <c r="AV5" s="196"/>
      <c r="AW5" s="197"/>
      <c r="AX5" s="198">
        <f>R5-AT5</f>
        <v>0</v>
      </c>
      <c r="AY5" s="199"/>
      <c r="AZ5" s="200"/>
    </row>
    <row r="6" spans="1:58" ht="30" customHeight="1" x14ac:dyDescent="0.25">
      <c r="A6" s="229" t="str">
        <f>SCHOOL!B15</f>
        <v>2017-18</v>
      </c>
      <c r="B6" s="229"/>
      <c r="C6" s="229"/>
      <c r="D6" s="229"/>
      <c r="E6" s="229"/>
      <c r="F6" s="201"/>
      <c r="G6" s="202"/>
      <c r="H6" s="202"/>
      <c r="I6" s="203"/>
      <c r="J6" s="201"/>
      <c r="K6" s="202"/>
      <c r="L6" s="202"/>
      <c r="M6" s="203"/>
      <c r="N6" s="201"/>
      <c r="O6" s="202"/>
      <c r="P6" s="202"/>
      <c r="Q6" s="203"/>
      <c r="R6" s="204">
        <f>SUM(F6:Q6)</f>
        <v>0</v>
      </c>
      <c r="S6" s="205"/>
      <c r="T6" s="205"/>
      <c r="U6" s="206"/>
      <c r="V6" s="207"/>
      <c r="W6" s="208"/>
      <c r="X6" s="208"/>
      <c r="Y6" s="209"/>
      <c r="Z6" s="207"/>
      <c r="AA6" s="208"/>
      <c r="AB6" s="208"/>
      <c r="AC6" s="209"/>
      <c r="AD6" s="207"/>
      <c r="AE6" s="208"/>
      <c r="AF6" s="208"/>
      <c r="AG6" s="209"/>
      <c r="AH6" s="207"/>
      <c r="AI6" s="208"/>
      <c r="AJ6" s="208"/>
      <c r="AK6" s="209"/>
      <c r="AL6" s="207"/>
      <c r="AM6" s="208"/>
      <c r="AN6" s="208"/>
      <c r="AO6" s="209"/>
      <c r="AP6" s="207"/>
      <c r="AQ6" s="208"/>
      <c r="AR6" s="208"/>
      <c r="AS6" s="209"/>
      <c r="AT6" s="210">
        <f>SUM(V6:AS6)</f>
        <v>0</v>
      </c>
      <c r="AU6" s="211"/>
      <c r="AV6" s="211"/>
      <c r="AW6" s="212"/>
      <c r="AX6" s="213">
        <f>R6-AT6</f>
        <v>0</v>
      </c>
      <c r="AY6" s="214"/>
      <c r="AZ6" s="215"/>
    </row>
    <row r="7" spans="1:58" ht="30" customHeight="1" x14ac:dyDescent="0.25">
      <c r="A7" s="228" t="str">
        <f>SCHOOL!B16</f>
        <v>2018-19</v>
      </c>
      <c r="B7" s="228"/>
      <c r="C7" s="228"/>
      <c r="D7" s="228"/>
      <c r="E7" s="228"/>
      <c r="F7" s="216"/>
      <c r="G7" s="217"/>
      <c r="H7" s="217"/>
      <c r="I7" s="218"/>
      <c r="J7" s="216"/>
      <c r="K7" s="217"/>
      <c r="L7" s="217"/>
      <c r="M7" s="218"/>
      <c r="N7" s="216"/>
      <c r="O7" s="217"/>
      <c r="P7" s="217"/>
      <c r="Q7" s="218"/>
      <c r="R7" s="219">
        <f t="shared" ref="R7:R18" si="0">SUM(F7:Q7)</f>
        <v>0</v>
      </c>
      <c r="S7" s="220"/>
      <c r="T7" s="220"/>
      <c r="U7" s="221"/>
      <c r="V7" s="192"/>
      <c r="W7" s="193"/>
      <c r="X7" s="193"/>
      <c r="Y7" s="194"/>
      <c r="Z7" s="192"/>
      <c r="AA7" s="193"/>
      <c r="AB7" s="193"/>
      <c r="AC7" s="194"/>
      <c r="AD7" s="192"/>
      <c r="AE7" s="193"/>
      <c r="AF7" s="193"/>
      <c r="AG7" s="194"/>
      <c r="AH7" s="192"/>
      <c r="AI7" s="193"/>
      <c r="AJ7" s="193"/>
      <c r="AK7" s="194"/>
      <c r="AL7" s="192"/>
      <c r="AM7" s="193"/>
      <c r="AN7" s="193"/>
      <c r="AO7" s="194"/>
      <c r="AP7" s="192"/>
      <c r="AQ7" s="193"/>
      <c r="AR7" s="193"/>
      <c r="AS7" s="194"/>
      <c r="AT7" s="195">
        <f t="shared" ref="AT7:AT18" si="1">SUM(V7:AS7)</f>
        <v>0</v>
      </c>
      <c r="AU7" s="196"/>
      <c r="AV7" s="196"/>
      <c r="AW7" s="197"/>
      <c r="AX7" s="198">
        <f t="shared" ref="AX7:AX18" si="2">R7-AT7</f>
        <v>0</v>
      </c>
      <c r="AY7" s="199"/>
      <c r="AZ7" s="200"/>
    </row>
    <row r="8" spans="1:58" ht="30" customHeight="1" x14ac:dyDescent="0.25">
      <c r="A8" s="229" t="str">
        <f>SCHOOL!B17</f>
        <v>2019-20</v>
      </c>
      <c r="B8" s="229"/>
      <c r="C8" s="229"/>
      <c r="D8" s="229"/>
      <c r="E8" s="229"/>
      <c r="F8" s="201"/>
      <c r="G8" s="202"/>
      <c r="H8" s="202"/>
      <c r="I8" s="203"/>
      <c r="J8" s="201">
        <v>75000</v>
      </c>
      <c r="K8" s="202"/>
      <c r="L8" s="202"/>
      <c r="M8" s="203"/>
      <c r="N8" s="201"/>
      <c r="O8" s="202"/>
      <c r="P8" s="202"/>
      <c r="Q8" s="203"/>
      <c r="R8" s="204">
        <f t="shared" si="0"/>
        <v>75000</v>
      </c>
      <c r="S8" s="205"/>
      <c r="T8" s="205"/>
      <c r="U8" s="206"/>
      <c r="V8" s="207"/>
      <c r="W8" s="208"/>
      <c r="X8" s="208"/>
      <c r="Y8" s="209"/>
      <c r="Z8" s="207"/>
      <c r="AA8" s="208"/>
      <c r="AB8" s="208"/>
      <c r="AC8" s="209"/>
      <c r="AD8" s="207"/>
      <c r="AE8" s="208"/>
      <c r="AF8" s="208"/>
      <c r="AG8" s="209"/>
      <c r="AH8" s="207"/>
      <c r="AI8" s="208"/>
      <c r="AJ8" s="208"/>
      <c r="AK8" s="209"/>
      <c r="AL8" s="207"/>
      <c r="AM8" s="208"/>
      <c r="AN8" s="208"/>
      <c r="AO8" s="209"/>
      <c r="AP8" s="207"/>
      <c r="AQ8" s="208"/>
      <c r="AR8" s="208"/>
      <c r="AS8" s="209"/>
      <c r="AT8" s="210">
        <f t="shared" si="1"/>
        <v>0</v>
      </c>
      <c r="AU8" s="211"/>
      <c r="AV8" s="211"/>
      <c r="AW8" s="212"/>
      <c r="AX8" s="213">
        <f t="shared" si="2"/>
        <v>75000</v>
      </c>
      <c r="AY8" s="214"/>
      <c r="AZ8" s="215"/>
    </row>
    <row r="9" spans="1:58" ht="30" customHeight="1" x14ac:dyDescent="0.25">
      <c r="A9" s="228" t="str">
        <f>SCHOOL!B18</f>
        <v>2020-21</v>
      </c>
      <c r="B9" s="228"/>
      <c r="C9" s="228"/>
      <c r="D9" s="228"/>
      <c r="E9" s="228"/>
      <c r="F9" s="216"/>
      <c r="G9" s="217"/>
      <c r="H9" s="217"/>
      <c r="I9" s="218"/>
      <c r="J9" s="216"/>
      <c r="K9" s="217"/>
      <c r="L9" s="217"/>
      <c r="M9" s="218"/>
      <c r="N9" s="216"/>
      <c r="O9" s="217"/>
      <c r="P9" s="217"/>
      <c r="Q9" s="218"/>
      <c r="R9" s="219">
        <f t="shared" si="0"/>
        <v>0</v>
      </c>
      <c r="S9" s="220"/>
      <c r="T9" s="220"/>
      <c r="U9" s="221"/>
      <c r="V9" s="192"/>
      <c r="W9" s="193"/>
      <c r="X9" s="193"/>
      <c r="Y9" s="194"/>
      <c r="Z9" s="192"/>
      <c r="AA9" s="193"/>
      <c r="AB9" s="193"/>
      <c r="AC9" s="194"/>
      <c r="AD9" s="192"/>
      <c r="AE9" s="193"/>
      <c r="AF9" s="193"/>
      <c r="AG9" s="194"/>
      <c r="AH9" s="192"/>
      <c r="AI9" s="193"/>
      <c r="AJ9" s="193"/>
      <c r="AK9" s="194"/>
      <c r="AL9" s="192"/>
      <c r="AM9" s="193"/>
      <c r="AN9" s="193"/>
      <c r="AO9" s="194"/>
      <c r="AP9" s="192"/>
      <c r="AQ9" s="193"/>
      <c r="AR9" s="193"/>
      <c r="AS9" s="194"/>
      <c r="AT9" s="195">
        <f t="shared" si="1"/>
        <v>0</v>
      </c>
      <c r="AU9" s="196"/>
      <c r="AV9" s="196"/>
      <c r="AW9" s="197"/>
      <c r="AX9" s="198">
        <f t="shared" si="2"/>
        <v>0</v>
      </c>
      <c r="AY9" s="199"/>
      <c r="AZ9" s="200"/>
    </row>
    <row r="10" spans="1:58" ht="30" customHeight="1" x14ac:dyDescent="0.25">
      <c r="A10" s="229" t="str">
        <f>SCHOOL!B19</f>
        <v>2021-22</v>
      </c>
      <c r="B10" s="229"/>
      <c r="C10" s="229"/>
      <c r="D10" s="229"/>
      <c r="E10" s="229"/>
      <c r="F10" s="201"/>
      <c r="G10" s="202"/>
      <c r="H10" s="202"/>
      <c r="I10" s="203"/>
      <c r="J10" s="201"/>
      <c r="K10" s="202"/>
      <c r="L10" s="202"/>
      <c r="M10" s="203"/>
      <c r="N10" s="201"/>
      <c r="O10" s="202"/>
      <c r="P10" s="202"/>
      <c r="Q10" s="203"/>
      <c r="R10" s="204">
        <f t="shared" si="0"/>
        <v>0</v>
      </c>
      <c r="S10" s="205"/>
      <c r="T10" s="205"/>
      <c r="U10" s="206"/>
      <c r="V10" s="207"/>
      <c r="W10" s="208"/>
      <c r="X10" s="208"/>
      <c r="Y10" s="209"/>
      <c r="Z10" s="207"/>
      <c r="AA10" s="208"/>
      <c r="AB10" s="208"/>
      <c r="AC10" s="209"/>
      <c r="AD10" s="207"/>
      <c r="AE10" s="208"/>
      <c r="AF10" s="208"/>
      <c r="AG10" s="209"/>
      <c r="AH10" s="207"/>
      <c r="AI10" s="208"/>
      <c r="AJ10" s="208"/>
      <c r="AK10" s="209"/>
      <c r="AL10" s="207"/>
      <c r="AM10" s="208"/>
      <c r="AN10" s="208"/>
      <c r="AO10" s="209"/>
      <c r="AP10" s="207"/>
      <c r="AQ10" s="208"/>
      <c r="AR10" s="208"/>
      <c r="AS10" s="209"/>
      <c r="AT10" s="210">
        <f t="shared" si="1"/>
        <v>0</v>
      </c>
      <c r="AU10" s="211"/>
      <c r="AV10" s="211"/>
      <c r="AW10" s="212"/>
      <c r="AX10" s="213">
        <f t="shared" si="2"/>
        <v>0</v>
      </c>
      <c r="AY10" s="214"/>
      <c r="AZ10" s="215"/>
    </row>
    <row r="11" spans="1:58" ht="30" customHeight="1" x14ac:dyDescent="0.25">
      <c r="A11" s="228" t="str">
        <f>SCHOOL!B20</f>
        <v>2022-23</v>
      </c>
      <c r="B11" s="228"/>
      <c r="C11" s="228"/>
      <c r="D11" s="228"/>
      <c r="E11" s="228"/>
      <c r="F11" s="216"/>
      <c r="G11" s="217"/>
      <c r="H11" s="217"/>
      <c r="I11" s="218"/>
      <c r="J11" s="216"/>
      <c r="K11" s="217"/>
      <c r="L11" s="217"/>
      <c r="M11" s="218"/>
      <c r="N11" s="216"/>
      <c r="O11" s="217"/>
      <c r="P11" s="217"/>
      <c r="Q11" s="218"/>
      <c r="R11" s="219">
        <f t="shared" si="0"/>
        <v>0</v>
      </c>
      <c r="S11" s="220"/>
      <c r="T11" s="220"/>
      <c r="U11" s="221"/>
      <c r="V11" s="192"/>
      <c r="W11" s="193"/>
      <c r="X11" s="193"/>
      <c r="Y11" s="194"/>
      <c r="Z11" s="192"/>
      <c r="AA11" s="193"/>
      <c r="AB11" s="193"/>
      <c r="AC11" s="194"/>
      <c r="AD11" s="192"/>
      <c r="AE11" s="193"/>
      <c r="AF11" s="193"/>
      <c r="AG11" s="194"/>
      <c r="AH11" s="192"/>
      <c r="AI11" s="193"/>
      <c r="AJ11" s="193"/>
      <c r="AK11" s="194"/>
      <c r="AL11" s="192"/>
      <c r="AM11" s="193"/>
      <c r="AN11" s="193"/>
      <c r="AO11" s="194"/>
      <c r="AP11" s="192"/>
      <c r="AQ11" s="193"/>
      <c r="AR11" s="193"/>
      <c r="AS11" s="194"/>
      <c r="AT11" s="195">
        <f t="shared" si="1"/>
        <v>0</v>
      </c>
      <c r="AU11" s="196"/>
      <c r="AV11" s="196"/>
      <c r="AW11" s="197"/>
      <c r="AX11" s="198">
        <f t="shared" si="2"/>
        <v>0</v>
      </c>
      <c r="AY11" s="199"/>
      <c r="AZ11" s="200"/>
    </row>
    <row r="12" spans="1:58" ht="30" customHeight="1" x14ac:dyDescent="0.25">
      <c r="A12" s="229" t="str">
        <f>SCHOOL!B21</f>
        <v>2023-24</v>
      </c>
      <c r="B12" s="229"/>
      <c r="C12" s="229"/>
      <c r="D12" s="229"/>
      <c r="E12" s="229"/>
      <c r="F12" s="201"/>
      <c r="G12" s="202"/>
      <c r="H12" s="202"/>
      <c r="I12" s="203"/>
      <c r="J12" s="201"/>
      <c r="K12" s="202"/>
      <c r="L12" s="202"/>
      <c r="M12" s="203"/>
      <c r="N12" s="201"/>
      <c r="O12" s="202"/>
      <c r="P12" s="202"/>
      <c r="Q12" s="203"/>
      <c r="R12" s="204">
        <f t="shared" si="0"/>
        <v>0</v>
      </c>
      <c r="S12" s="205"/>
      <c r="T12" s="205"/>
      <c r="U12" s="206"/>
      <c r="V12" s="207"/>
      <c r="W12" s="208"/>
      <c r="X12" s="208"/>
      <c r="Y12" s="209"/>
      <c r="Z12" s="207"/>
      <c r="AA12" s="208"/>
      <c r="AB12" s="208"/>
      <c r="AC12" s="209"/>
      <c r="AD12" s="207"/>
      <c r="AE12" s="208"/>
      <c r="AF12" s="208"/>
      <c r="AG12" s="209"/>
      <c r="AH12" s="207"/>
      <c r="AI12" s="208"/>
      <c r="AJ12" s="208"/>
      <c r="AK12" s="209"/>
      <c r="AL12" s="207"/>
      <c r="AM12" s="208"/>
      <c r="AN12" s="208"/>
      <c r="AO12" s="209"/>
      <c r="AP12" s="207"/>
      <c r="AQ12" s="208"/>
      <c r="AR12" s="208"/>
      <c r="AS12" s="209"/>
      <c r="AT12" s="210">
        <f t="shared" si="1"/>
        <v>0</v>
      </c>
      <c r="AU12" s="211"/>
      <c r="AV12" s="211"/>
      <c r="AW12" s="212"/>
      <c r="AX12" s="213">
        <f t="shared" si="2"/>
        <v>0</v>
      </c>
      <c r="AY12" s="214"/>
      <c r="AZ12" s="215"/>
    </row>
    <row r="13" spans="1:58" ht="30" customHeight="1" x14ac:dyDescent="0.25">
      <c r="A13" s="228" t="str">
        <f>SCHOOL!B22</f>
        <v>2024-25</v>
      </c>
      <c r="B13" s="228"/>
      <c r="C13" s="228"/>
      <c r="D13" s="228"/>
      <c r="E13" s="228"/>
      <c r="F13" s="216"/>
      <c r="G13" s="217"/>
      <c r="H13" s="217"/>
      <c r="I13" s="218"/>
      <c r="J13" s="216"/>
      <c r="K13" s="217"/>
      <c r="L13" s="217"/>
      <c r="M13" s="218"/>
      <c r="N13" s="216"/>
      <c r="O13" s="217"/>
      <c r="P13" s="217"/>
      <c r="Q13" s="218"/>
      <c r="R13" s="219">
        <f t="shared" si="0"/>
        <v>0</v>
      </c>
      <c r="S13" s="220"/>
      <c r="T13" s="220"/>
      <c r="U13" s="221"/>
      <c r="V13" s="192"/>
      <c r="W13" s="193"/>
      <c r="X13" s="193"/>
      <c r="Y13" s="194"/>
      <c r="Z13" s="192"/>
      <c r="AA13" s="193"/>
      <c r="AB13" s="193"/>
      <c r="AC13" s="194"/>
      <c r="AD13" s="192"/>
      <c r="AE13" s="193"/>
      <c r="AF13" s="193"/>
      <c r="AG13" s="194"/>
      <c r="AH13" s="192"/>
      <c r="AI13" s="193"/>
      <c r="AJ13" s="193"/>
      <c r="AK13" s="194"/>
      <c r="AL13" s="192"/>
      <c r="AM13" s="193"/>
      <c r="AN13" s="193"/>
      <c r="AO13" s="194"/>
      <c r="AP13" s="192"/>
      <c r="AQ13" s="193"/>
      <c r="AR13" s="193"/>
      <c r="AS13" s="194"/>
      <c r="AT13" s="195">
        <f t="shared" si="1"/>
        <v>0</v>
      </c>
      <c r="AU13" s="196"/>
      <c r="AV13" s="196"/>
      <c r="AW13" s="197"/>
      <c r="AX13" s="198">
        <f t="shared" si="2"/>
        <v>0</v>
      </c>
      <c r="AY13" s="199"/>
      <c r="AZ13" s="200"/>
    </row>
    <row r="14" spans="1:58" ht="30" customHeight="1" x14ac:dyDescent="0.25">
      <c r="A14" s="229" t="str">
        <f>SCHOOL!B23</f>
        <v>2025-26</v>
      </c>
      <c r="B14" s="229"/>
      <c r="C14" s="229"/>
      <c r="D14" s="229"/>
      <c r="E14" s="229"/>
      <c r="F14" s="201"/>
      <c r="G14" s="202"/>
      <c r="H14" s="202"/>
      <c r="I14" s="203"/>
      <c r="J14" s="201"/>
      <c r="K14" s="202"/>
      <c r="L14" s="202"/>
      <c r="M14" s="203"/>
      <c r="N14" s="201"/>
      <c r="O14" s="202"/>
      <c r="P14" s="202"/>
      <c r="Q14" s="203"/>
      <c r="R14" s="204">
        <f t="shared" si="0"/>
        <v>0</v>
      </c>
      <c r="S14" s="205"/>
      <c r="T14" s="205"/>
      <c r="U14" s="206"/>
      <c r="V14" s="207"/>
      <c r="W14" s="208"/>
      <c r="X14" s="208"/>
      <c r="Y14" s="209"/>
      <c r="Z14" s="207"/>
      <c r="AA14" s="208"/>
      <c r="AB14" s="208"/>
      <c r="AC14" s="209"/>
      <c r="AD14" s="207"/>
      <c r="AE14" s="208"/>
      <c r="AF14" s="208"/>
      <c r="AG14" s="209"/>
      <c r="AH14" s="207"/>
      <c r="AI14" s="208"/>
      <c r="AJ14" s="208"/>
      <c r="AK14" s="209"/>
      <c r="AL14" s="207"/>
      <c r="AM14" s="208"/>
      <c r="AN14" s="208"/>
      <c r="AO14" s="209"/>
      <c r="AP14" s="207"/>
      <c r="AQ14" s="208"/>
      <c r="AR14" s="208"/>
      <c r="AS14" s="209"/>
      <c r="AT14" s="210">
        <f t="shared" si="1"/>
        <v>0</v>
      </c>
      <c r="AU14" s="211"/>
      <c r="AV14" s="211"/>
      <c r="AW14" s="212"/>
      <c r="AX14" s="213">
        <f t="shared" si="2"/>
        <v>0</v>
      </c>
      <c r="AY14" s="214"/>
      <c r="AZ14" s="215"/>
    </row>
    <row r="15" spans="1:58" ht="30" customHeight="1" x14ac:dyDescent="0.25">
      <c r="A15" s="228" t="str">
        <f>SCHOOL!B24</f>
        <v>2026-27</v>
      </c>
      <c r="B15" s="228"/>
      <c r="C15" s="228"/>
      <c r="D15" s="228"/>
      <c r="E15" s="228"/>
      <c r="F15" s="216"/>
      <c r="G15" s="217"/>
      <c r="H15" s="217"/>
      <c r="I15" s="218"/>
      <c r="J15" s="216"/>
      <c r="K15" s="217"/>
      <c r="L15" s="217"/>
      <c r="M15" s="218"/>
      <c r="N15" s="216"/>
      <c r="O15" s="217"/>
      <c r="P15" s="217"/>
      <c r="Q15" s="218"/>
      <c r="R15" s="219">
        <f t="shared" si="0"/>
        <v>0</v>
      </c>
      <c r="S15" s="220"/>
      <c r="T15" s="220"/>
      <c r="U15" s="221"/>
      <c r="V15" s="192"/>
      <c r="W15" s="193"/>
      <c r="X15" s="193"/>
      <c r="Y15" s="194"/>
      <c r="Z15" s="192"/>
      <c r="AA15" s="193"/>
      <c r="AB15" s="193"/>
      <c r="AC15" s="194"/>
      <c r="AD15" s="192"/>
      <c r="AE15" s="193"/>
      <c r="AF15" s="193"/>
      <c r="AG15" s="194"/>
      <c r="AH15" s="192"/>
      <c r="AI15" s="193"/>
      <c r="AJ15" s="193"/>
      <c r="AK15" s="194"/>
      <c r="AL15" s="192"/>
      <c r="AM15" s="193"/>
      <c r="AN15" s="193"/>
      <c r="AO15" s="194"/>
      <c r="AP15" s="192"/>
      <c r="AQ15" s="193"/>
      <c r="AR15" s="193"/>
      <c r="AS15" s="194"/>
      <c r="AT15" s="195">
        <f t="shared" si="1"/>
        <v>0</v>
      </c>
      <c r="AU15" s="196"/>
      <c r="AV15" s="196"/>
      <c r="AW15" s="197"/>
      <c r="AX15" s="198">
        <f t="shared" si="2"/>
        <v>0</v>
      </c>
      <c r="AY15" s="199"/>
      <c r="AZ15" s="200"/>
    </row>
    <row r="16" spans="1:58" ht="30" customHeight="1" x14ac:dyDescent="0.25">
      <c r="A16" s="229" t="str">
        <f>SCHOOL!B25</f>
        <v>2027-28</v>
      </c>
      <c r="B16" s="229"/>
      <c r="C16" s="229"/>
      <c r="D16" s="229"/>
      <c r="E16" s="229"/>
      <c r="F16" s="201"/>
      <c r="G16" s="202"/>
      <c r="H16" s="202"/>
      <c r="I16" s="203"/>
      <c r="J16" s="201"/>
      <c r="K16" s="202"/>
      <c r="L16" s="202"/>
      <c r="M16" s="203"/>
      <c r="N16" s="201"/>
      <c r="O16" s="202"/>
      <c r="P16" s="202"/>
      <c r="Q16" s="203"/>
      <c r="R16" s="204">
        <f t="shared" si="0"/>
        <v>0</v>
      </c>
      <c r="S16" s="205"/>
      <c r="T16" s="205"/>
      <c r="U16" s="206"/>
      <c r="V16" s="207"/>
      <c r="W16" s="208"/>
      <c r="X16" s="208"/>
      <c r="Y16" s="209"/>
      <c r="Z16" s="207"/>
      <c r="AA16" s="208"/>
      <c r="AB16" s="208"/>
      <c r="AC16" s="209"/>
      <c r="AD16" s="207"/>
      <c r="AE16" s="208"/>
      <c r="AF16" s="208"/>
      <c r="AG16" s="209"/>
      <c r="AH16" s="207"/>
      <c r="AI16" s="208"/>
      <c r="AJ16" s="208"/>
      <c r="AK16" s="209"/>
      <c r="AL16" s="207"/>
      <c r="AM16" s="208"/>
      <c r="AN16" s="208"/>
      <c r="AO16" s="209"/>
      <c r="AP16" s="207"/>
      <c r="AQ16" s="208"/>
      <c r="AR16" s="208"/>
      <c r="AS16" s="209"/>
      <c r="AT16" s="210">
        <f t="shared" si="1"/>
        <v>0</v>
      </c>
      <c r="AU16" s="211"/>
      <c r="AV16" s="211"/>
      <c r="AW16" s="212"/>
      <c r="AX16" s="213">
        <f t="shared" si="2"/>
        <v>0</v>
      </c>
      <c r="AY16" s="214"/>
      <c r="AZ16" s="215"/>
    </row>
    <row r="17" spans="1:52" ht="30" customHeight="1" x14ac:dyDescent="0.25">
      <c r="A17" s="228" t="str">
        <f>SCHOOL!B26</f>
        <v>2028-29</v>
      </c>
      <c r="B17" s="228"/>
      <c r="C17" s="228"/>
      <c r="D17" s="228"/>
      <c r="E17" s="228"/>
      <c r="F17" s="216"/>
      <c r="G17" s="217"/>
      <c r="H17" s="217"/>
      <c r="I17" s="218"/>
      <c r="J17" s="216"/>
      <c r="K17" s="217"/>
      <c r="L17" s="217"/>
      <c r="M17" s="218"/>
      <c r="N17" s="216"/>
      <c r="O17" s="217"/>
      <c r="P17" s="217"/>
      <c r="Q17" s="218"/>
      <c r="R17" s="219">
        <f t="shared" si="0"/>
        <v>0</v>
      </c>
      <c r="S17" s="220"/>
      <c r="T17" s="220"/>
      <c r="U17" s="221"/>
      <c r="V17" s="192"/>
      <c r="W17" s="193"/>
      <c r="X17" s="193"/>
      <c r="Y17" s="194"/>
      <c r="Z17" s="192"/>
      <c r="AA17" s="193"/>
      <c r="AB17" s="193"/>
      <c r="AC17" s="194"/>
      <c r="AD17" s="192"/>
      <c r="AE17" s="193"/>
      <c r="AF17" s="193"/>
      <c r="AG17" s="194"/>
      <c r="AH17" s="192"/>
      <c r="AI17" s="193"/>
      <c r="AJ17" s="193"/>
      <c r="AK17" s="194"/>
      <c r="AL17" s="192"/>
      <c r="AM17" s="193"/>
      <c r="AN17" s="193"/>
      <c r="AO17" s="194"/>
      <c r="AP17" s="192"/>
      <c r="AQ17" s="193"/>
      <c r="AR17" s="193"/>
      <c r="AS17" s="194"/>
      <c r="AT17" s="195">
        <f t="shared" si="1"/>
        <v>0</v>
      </c>
      <c r="AU17" s="196"/>
      <c r="AV17" s="196"/>
      <c r="AW17" s="197"/>
      <c r="AX17" s="198">
        <f t="shared" si="2"/>
        <v>0</v>
      </c>
      <c r="AY17" s="199"/>
      <c r="AZ17" s="200"/>
    </row>
    <row r="18" spans="1:52" ht="30" customHeight="1" x14ac:dyDescent="0.25">
      <c r="A18" s="229" t="str">
        <f>SCHOOL!B27</f>
        <v>2029-30</v>
      </c>
      <c r="B18" s="229"/>
      <c r="C18" s="229"/>
      <c r="D18" s="229"/>
      <c r="E18" s="229"/>
      <c r="F18" s="201"/>
      <c r="G18" s="202"/>
      <c r="H18" s="202"/>
      <c r="I18" s="203"/>
      <c r="J18" s="201"/>
      <c r="K18" s="202"/>
      <c r="L18" s="202"/>
      <c r="M18" s="203"/>
      <c r="N18" s="201"/>
      <c r="O18" s="202"/>
      <c r="P18" s="202"/>
      <c r="Q18" s="203"/>
      <c r="R18" s="204">
        <f t="shared" si="0"/>
        <v>0</v>
      </c>
      <c r="S18" s="205"/>
      <c r="T18" s="205"/>
      <c r="U18" s="206"/>
      <c r="V18" s="207"/>
      <c r="W18" s="208"/>
      <c r="X18" s="208"/>
      <c r="Y18" s="209"/>
      <c r="Z18" s="207"/>
      <c r="AA18" s="208"/>
      <c r="AB18" s="208"/>
      <c r="AC18" s="209"/>
      <c r="AD18" s="207"/>
      <c r="AE18" s="208"/>
      <c r="AF18" s="208"/>
      <c r="AG18" s="209"/>
      <c r="AH18" s="207"/>
      <c r="AI18" s="208"/>
      <c r="AJ18" s="208"/>
      <c r="AK18" s="209"/>
      <c r="AL18" s="207"/>
      <c r="AM18" s="208"/>
      <c r="AN18" s="208"/>
      <c r="AO18" s="209"/>
      <c r="AP18" s="207"/>
      <c r="AQ18" s="208"/>
      <c r="AR18" s="208"/>
      <c r="AS18" s="209"/>
      <c r="AT18" s="210">
        <f t="shared" si="1"/>
        <v>0</v>
      </c>
      <c r="AU18" s="211"/>
      <c r="AV18" s="211"/>
      <c r="AW18" s="212"/>
      <c r="AX18" s="213">
        <f t="shared" si="2"/>
        <v>0</v>
      </c>
      <c r="AY18" s="214"/>
      <c r="AZ18" s="215"/>
    </row>
    <row r="19" spans="1:52" ht="30" customHeight="1" x14ac:dyDescent="0.25">
      <c r="A19" s="228" t="str">
        <f>SCHOOL!B28</f>
        <v>2030-31</v>
      </c>
      <c r="B19" s="228"/>
      <c r="C19" s="228"/>
      <c r="D19" s="228"/>
      <c r="E19" s="228"/>
      <c r="F19" s="216"/>
      <c r="G19" s="217"/>
      <c r="H19" s="217"/>
      <c r="I19" s="218"/>
      <c r="J19" s="216"/>
      <c r="K19" s="217"/>
      <c r="L19" s="217"/>
      <c r="M19" s="218"/>
      <c r="N19" s="216"/>
      <c r="O19" s="217"/>
      <c r="P19" s="217"/>
      <c r="Q19" s="218"/>
      <c r="R19" s="219">
        <f>SUM(F19:Q19)</f>
        <v>0</v>
      </c>
      <c r="S19" s="220"/>
      <c r="T19" s="220"/>
      <c r="U19" s="221"/>
      <c r="V19" s="192"/>
      <c r="W19" s="193"/>
      <c r="X19" s="193"/>
      <c r="Y19" s="194"/>
      <c r="Z19" s="192"/>
      <c r="AA19" s="193"/>
      <c r="AB19" s="193"/>
      <c r="AC19" s="194"/>
      <c r="AD19" s="192"/>
      <c r="AE19" s="193"/>
      <c r="AF19" s="193"/>
      <c r="AG19" s="194"/>
      <c r="AH19" s="192"/>
      <c r="AI19" s="193"/>
      <c r="AJ19" s="193"/>
      <c r="AK19" s="194"/>
      <c r="AL19" s="192"/>
      <c r="AM19" s="193"/>
      <c r="AN19" s="193"/>
      <c r="AO19" s="194"/>
      <c r="AP19" s="192"/>
      <c r="AQ19" s="193"/>
      <c r="AR19" s="193"/>
      <c r="AS19" s="194"/>
      <c r="AT19" s="195">
        <f>SUM(V19:AS19)</f>
        <v>0</v>
      </c>
      <c r="AU19" s="196"/>
      <c r="AV19" s="196"/>
      <c r="AW19" s="197"/>
      <c r="AX19" s="198">
        <f>R19-AT19</f>
        <v>0</v>
      </c>
      <c r="AY19" s="199"/>
      <c r="AZ19" s="200"/>
    </row>
    <row r="20" spans="1:52" ht="15.6" customHeight="1" x14ac:dyDescent="0.25"/>
    <row r="21" spans="1:52" ht="15.6" customHeight="1" x14ac:dyDescent="0.25"/>
    <row r="22" spans="1:52" ht="15.6" customHeight="1" x14ac:dyDescent="0.25"/>
    <row r="23" spans="1:52" ht="15.6" customHeight="1" x14ac:dyDescent="0.25"/>
    <row r="24" spans="1:52" ht="15.6" customHeight="1" x14ac:dyDescent="0.25"/>
    <row r="25" spans="1:52" ht="15.6" customHeight="1" x14ac:dyDescent="0.25"/>
    <row r="26" spans="1:52" ht="15.6" customHeight="1" x14ac:dyDescent="0.25"/>
    <row r="27" spans="1:52" ht="15.6" customHeight="1" x14ac:dyDescent="0.25"/>
    <row r="28" spans="1:52" ht="15.6" customHeight="1" x14ac:dyDescent="0.25"/>
    <row r="29" spans="1:52" ht="15.6" customHeight="1" x14ac:dyDescent="0.25"/>
    <row r="30" spans="1:52" ht="15.6" customHeight="1" x14ac:dyDescent="0.25"/>
    <row r="31" spans="1:52" ht="15.6" customHeight="1" x14ac:dyDescent="0.25"/>
    <row r="32" spans="1:5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sheetData>
  <sheetProtection password="CD8E" sheet="1" objects="1" scenarios="1"/>
  <dataConsolidate/>
  <mergeCells count="212">
    <mergeCell ref="A2:AZ2"/>
    <mergeCell ref="A1:AZ1"/>
    <mergeCell ref="F4:I4"/>
    <mergeCell ref="J4:M4"/>
    <mergeCell ref="N4:Q4"/>
    <mergeCell ref="R4:U4"/>
    <mergeCell ref="V4:Y4"/>
    <mergeCell ref="Z4:AC4"/>
    <mergeCell ref="AD4:AG4"/>
    <mergeCell ref="AH4:AK4"/>
    <mergeCell ref="AL4:AO4"/>
    <mergeCell ref="AX3:AZ4"/>
    <mergeCell ref="A8:E8"/>
    <mergeCell ref="A7:E7"/>
    <mergeCell ref="AL7:AO7"/>
    <mergeCell ref="A6:E6"/>
    <mergeCell ref="A5:E5"/>
    <mergeCell ref="A3:E4"/>
    <mergeCell ref="AL5:AO5"/>
    <mergeCell ref="AP5:AS5"/>
    <mergeCell ref="AT5:AW5"/>
    <mergeCell ref="AP7:AS7"/>
    <mergeCell ref="AT7:AW7"/>
    <mergeCell ref="AP4:AS4"/>
    <mergeCell ref="AT4:AW4"/>
    <mergeCell ref="F3:U3"/>
    <mergeCell ref="V3:AW3"/>
    <mergeCell ref="A12:E12"/>
    <mergeCell ref="A11:E11"/>
    <mergeCell ref="F11:I11"/>
    <mergeCell ref="J11:M11"/>
    <mergeCell ref="N11:Q11"/>
    <mergeCell ref="R11:U11"/>
    <mergeCell ref="V11:Y11"/>
    <mergeCell ref="A10:E10"/>
    <mergeCell ref="AH9:AK9"/>
    <mergeCell ref="A9:E9"/>
    <mergeCell ref="Z11:AC11"/>
    <mergeCell ref="AD11:AG11"/>
    <mergeCell ref="AH11:AK11"/>
    <mergeCell ref="F15:I15"/>
    <mergeCell ref="J15:M15"/>
    <mergeCell ref="N15:Q15"/>
    <mergeCell ref="A15:E15"/>
    <mergeCell ref="A14:E14"/>
    <mergeCell ref="F13:I13"/>
    <mergeCell ref="J13:M13"/>
    <mergeCell ref="N13:Q13"/>
    <mergeCell ref="R13:U13"/>
    <mergeCell ref="A13:E13"/>
    <mergeCell ref="R15:U15"/>
    <mergeCell ref="A19:E19"/>
    <mergeCell ref="A18:E18"/>
    <mergeCell ref="A17:E17"/>
    <mergeCell ref="F16:I16"/>
    <mergeCell ref="J16:M16"/>
    <mergeCell ref="N16:Q16"/>
    <mergeCell ref="R16:U16"/>
    <mergeCell ref="V16:Y16"/>
    <mergeCell ref="A16:E16"/>
    <mergeCell ref="F17:I17"/>
    <mergeCell ref="J17:M17"/>
    <mergeCell ref="N17:Q17"/>
    <mergeCell ref="R17:U17"/>
    <mergeCell ref="V17:Y17"/>
    <mergeCell ref="F19:I19"/>
    <mergeCell ref="J19:M19"/>
    <mergeCell ref="N19:Q19"/>
    <mergeCell ref="R19:U19"/>
    <mergeCell ref="V19:Y19"/>
    <mergeCell ref="AX5:AZ5"/>
    <mergeCell ref="F6:I6"/>
    <mergeCell ref="J6:M6"/>
    <mergeCell ref="N6:Q6"/>
    <mergeCell ref="R6:U6"/>
    <mergeCell ref="V6:Y6"/>
    <mergeCell ref="Z6:AC6"/>
    <mergeCell ref="AD6:AG6"/>
    <mergeCell ref="AH6:AK6"/>
    <mergeCell ref="AL6:AO6"/>
    <mergeCell ref="AP6:AS6"/>
    <mergeCell ref="AT6:AW6"/>
    <mergeCell ref="AX6:AZ6"/>
    <mergeCell ref="F5:I5"/>
    <mergeCell ref="J5:M5"/>
    <mergeCell ref="N5:Q5"/>
    <mergeCell ref="R5:U5"/>
    <mergeCell ref="V5:Y5"/>
    <mergeCell ref="Z5:AC5"/>
    <mergeCell ref="AD5:AG5"/>
    <mergeCell ref="AH5:AK5"/>
    <mergeCell ref="AX7:AZ7"/>
    <mergeCell ref="F8:I8"/>
    <mergeCell ref="J8:M8"/>
    <mergeCell ref="N8:Q8"/>
    <mergeCell ref="R8:U8"/>
    <mergeCell ref="V8:Y8"/>
    <mergeCell ref="Z8:AC8"/>
    <mergeCell ref="AD8:AG8"/>
    <mergeCell ref="AH8:AK8"/>
    <mergeCell ref="AL8:AO8"/>
    <mergeCell ref="AP8:AS8"/>
    <mergeCell ref="AT8:AW8"/>
    <mergeCell ref="AX8:AZ8"/>
    <mergeCell ref="F7:I7"/>
    <mergeCell ref="J7:M7"/>
    <mergeCell ref="N7:Q7"/>
    <mergeCell ref="R7:U7"/>
    <mergeCell ref="V7:Y7"/>
    <mergeCell ref="Z7:AC7"/>
    <mergeCell ref="AD7:AG7"/>
    <mergeCell ref="AH7:AK7"/>
    <mergeCell ref="AT9:AW9"/>
    <mergeCell ref="AX9:AZ9"/>
    <mergeCell ref="F10:I10"/>
    <mergeCell ref="J10:M10"/>
    <mergeCell ref="N10:Q10"/>
    <mergeCell ref="R10:U10"/>
    <mergeCell ref="V10:Y10"/>
    <mergeCell ref="Z10:AC10"/>
    <mergeCell ref="AD10:AG10"/>
    <mergeCell ref="AH10:AK10"/>
    <mergeCell ref="AL10:AO10"/>
    <mergeCell ref="AP10:AS10"/>
    <mergeCell ref="AT10:AW10"/>
    <mergeCell ref="AX10:AZ10"/>
    <mergeCell ref="F9:I9"/>
    <mergeCell ref="J9:M9"/>
    <mergeCell ref="N9:Q9"/>
    <mergeCell ref="R9:U9"/>
    <mergeCell ref="V9:Y9"/>
    <mergeCell ref="Z9:AC9"/>
    <mergeCell ref="AD9:AG9"/>
    <mergeCell ref="AL9:AO9"/>
    <mergeCell ref="AP9:AS9"/>
    <mergeCell ref="AL11:AO11"/>
    <mergeCell ref="AP11:AS11"/>
    <mergeCell ref="AT11:AW11"/>
    <mergeCell ref="AX11:AZ11"/>
    <mergeCell ref="F12:I12"/>
    <mergeCell ref="J12:M12"/>
    <mergeCell ref="N12:Q12"/>
    <mergeCell ref="R12:U12"/>
    <mergeCell ref="V12:Y12"/>
    <mergeCell ref="Z12:AC12"/>
    <mergeCell ref="AD12:AG12"/>
    <mergeCell ref="AH12:AK12"/>
    <mergeCell ref="AL12:AO12"/>
    <mergeCell ref="AP12:AS12"/>
    <mergeCell ref="AT12:AW12"/>
    <mergeCell ref="AX12:AZ12"/>
    <mergeCell ref="AL13:AO13"/>
    <mergeCell ref="AP13:AS13"/>
    <mergeCell ref="AT13:AW13"/>
    <mergeCell ref="AX13:AZ13"/>
    <mergeCell ref="F14:I14"/>
    <mergeCell ref="J14:M14"/>
    <mergeCell ref="N14:Q14"/>
    <mergeCell ref="R14:U14"/>
    <mergeCell ref="V14:Y14"/>
    <mergeCell ref="Z14:AC14"/>
    <mergeCell ref="AD14:AG14"/>
    <mergeCell ref="AH14:AK14"/>
    <mergeCell ref="AL14:AO14"/>
    <mergeCell ref="AP14:AS14"/>
    <mergeCell ref="AT14:AW14"/>
    <mergeCell ref="AX14:AZ14"/>
    <mergeCell ref="V13:Y13"/>
    <mergeCell ref="Z13:AC13"/>
    <mergeCell ref="AD13:AG13"/>
    <mergeCell ref="AH13:AK13"/>
    <mergeCell ref="V15:Y15"/>
    <mergeCell ref="Z15:AC15"/>
    <mergeCell ref="AD15:AG15"/>
    <mergeCell ref="AH15:AK15"/>
    <mergeCell ref="AL15:AO15"/>
    <mergeCell ref="AP15:AS15"/>
    <mergeCell ref="AT15:AW15"/>
    <mergeCell ref="AX15:AZ15"/>
    <mergeCell ref="AP16:AS16"/>
    <mergeCell ref="AT16:AW16"/>
    <mergeCell ref="AX16:AZ16"/>
    <mergeCell ref="Z16:AC16"/>
    <mergeCell ref="AD16:AG16"/>
    <mergeCell ref="AH16:AK16"/>
    <mergeCell ref="AL16:AO16"/>
    <mergeCell ref="Z17:AC17"/>
    <mergeCell ref="AD17:AG17"/>
    <mergeCell ref="AH17:AK17"/>
    <mergeCell ref="AL17:AO17"/>
    <mergeCell ref="AP17:AS17"/>
    <mergeCell ref="AT17:AW17"/>
    <mergeCell ref="AX17:AZ17"/>
    <mergeCell ref="V18:Y18"/>
    <mergeCell ref="Z18:AC18"/>
    <mergeCell ref="AD18:AG18"/>
    <mergeCell ref="AH18:AK18"/>
    <mergeCell ref="AL18:AO18"/>
    <mergeCell ref="AP18:AS18"/>
    <mergeCell ref="AT18:AW18"/>
    <mergeCell ref="AX18:AZ18"/>
    <mergeCell ref="Z19:AC19"/>
    <mergeCell ref="AD19:AG19"/>
    <mergeCell ref="AH19:AK19"/>
    <mergeCell ref="AL19:AO19"/>
    <mergeCell ref="AP19:AS19"/>
    <mergeCell ref="AT19:AW19"/>
    <mergeCell ref="AX19:AZ19"/>
    <mergeCell ref="F18:I18"/>
    <mergeCell ref="J18:M18"/>
    <mergeCell ref="N18:Q18"/>
    <mergeCell ref="R18:U18"/>
  </mergeCells>
  <conditionalFormatting sqref="F5:AZ19">
    <cfRule type="cellIs" dxfId="3" priority="1" operator="equal">
      <formula>0</formula>
    </cfRule>
  </conditionalFormatting>
  <dataValidations count="1">
    <dataValidation allowBlank="1" showInputMessage="1" showErrorMessage="1" prompt="विद्यालय का नाम हिन्दी (गूगल इनपुट टूल से) लिखें" sqref="A1:AZ1"/>
  </dataValidations>
  <pageMargins left="0.19685039370078741" right="0.19685039370078741" top="0.19685039370078741" bottom="0.19685039370078741" header="0" footer="0"/>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M255"/>
  <sheetViews>
    <sheetView tabSelected="1" view="pageBreakPreview" topLeftCell="B2" zoomScaleNormal="100" zoomScaleSheetLayoutView="100" workbookViewId="0">
      <pane xSplit="3" ySplit="4" topLeftCell="E6" activePane="bottomRight" state="frozen"/>
      <selection activeCell="B2" sqref="B2"/>
      <selection pane="topRight" activeCell="E2" sqref="E2"/>
      <selection pane="bottomLeft" activeCell="B6" sqref="B6"/>
      <selection pane="bottomRight" activeCell="B2" sqref="B2:M2"/>
    </sheetView>
  </sheetViews>
  <sheetFormatPr defaultRowHeight="15" x14ac:dyDescent="0.25"/>
  <cols>
    <col min="1" max="1" width="0" style="1" hidden="1" customWidth="1"/>
    <col min="2" max="2" width="6.42578125" style="1" customWidth="1"/>
    <col min="3" max="3" width="16.85546875" style="1" customWidth="1"/>
    <col min="4" max="5" width="23.7109375" style="1" customWidth="1"/>
    <col min="6" max="6" width="17.5703125" style="1" customWidth="1"/>
    <col min="7" max="7" width="21.140625" style="1" customWidth="1"/>
    <col min="8" max="8" width="17.85546875" style="1" customWidth="1"/>
    <col min="9" max="9" width="9.140625" style="1"/>
    <col min="10" max="10" width="7.140625" style="1" customWidth="1"/>
    <col min="11" max="11" width="13.7109375" style="1" customWidth="1"/>
    <col min="12" max="16384" width="9.140625" style="1"/>
  </cols>
  <sheetData>
    <row r="1" spans="2:13" hidden="1" x14ac:dyDescent="0.25"/>
    <row r="2" spans="2:13" ht="33.75" customHeight="1" x14ac:dyDescent="0.25">
      <c r="B2" s="240" t="str">
        <f>SCHOOL!A1</f>
        <v>कार्यालय राजकीय माध्यमिक विद्यालय मण्डली चारणां भोपालगढ़-जोधपुर</v>
      </c>
      <c r="C2" s="240"/>
      <c r="D2" s="240"/>
      <c r="E2" s="240"/>
      <c r="F2" s="240"/>
      <c r="G2" s="240"/>
      <c r="H2" s="240"/>
      <c r="I2" s="240"/>
      <c r="J2" s="240"/>
      <c r="K2" s="240"/>
      <c r="L2" s="240"/>
      <c r="M2" s="240"/>
    </row>
    <row r="3" spans="2:13" ht="26.25" x14ac:dyDescent="0.25">
      <c r="B3" s="239" t="s">
        <v>116</v>
      </c>
      <c r="C3" s="239"/>
      <c r="D3" s="239"/>
      <c r="E3" s="239"/>
      <c r="F3" s="239"/>
      <c r="G3" s="239"/>
      <c r="H3" s="239"/>
      <c r="I3" s="239"/>
      <c r="J3" s="239"/>
      <c r="K3" s="239"/>
      <c r="L3" s="239"/>
      <c r="M3" s="239"/>
    </row>
    <row r="4" spans="2:13" ht="20.100000000000001" customHeight="1" x14ac:dyDescent="0.25">
      <c r="B4" s="237" t="s">
        <v>104</v>
      </c>
      <c r="C4" s="237" t="s">
        <v>114</v>
      </c>
      <c r="D4" s="237" t="s">
        <v>105</v>
      </c>
      <c r="E4" s="237" t="s">
        <v>106</v>
      </c>
      <c r="F4" s="237" t="s">
        <v>107</v>
      </c>
      <c r="G4" s="237" t="s">
        <v>108</v>
      </c>
      <c r="H4" s="237" t="s">
        <v>113</v>
      </c>
      <c r="I4" s="237"/>
      <c r="J4" s="237"/>
      <c r="K4" s="237"/>
      <c r="L4" s="237" t="s">
        <v>115</v>
      </c>
      <c r="M4" s="237" t="s">
        <v>102</v>
      </c>
    </row>
    <row r="5" spans="2:13" ht="20.100000000000001" customHeight="1" x14ac:dyDescent="0.25">
      <c r="B5" s="238"/>
      <c r="C5" s="238"/>
      <c r="D5" s="238"/>
      <c r="E5" s="238"/>
      <c r="F5" s="238"/>
      <c r="G5" s="238"/>
      <c r="H5" s="2" t="s">
        <v>109</v>
      </c>
      <c r="I5" s="2" t="s">
        <v>110</v>
      </c>
      <c r="J5" s="2" t="s">
        <v>111</v>
      </c>
      <c r="K5" s="2" t="s">
        <v>112</v>
      </c>
      <c r="L5" s="238"/>
      <c r="M5" s="238"/>
    </row>
    <row r="6" spans="2:13" ht="50.1" customHeight="1" x14ac:dyDescent="0.25">
      <c r="B6" s="4"/>
      <c r="C6" s="34"/>
      <c r="D6" s="6"/>
      <c r="E6" s="6"/>
      <c r="F6" s="4"/>
      <c r="G6" s="4"/>
      <c r="H6" s="6"/>
      <c r="I6" s="4"/>
      <c r="J6" s="9"/>
      <c r="K6" s="35"/>
      <c r="L6" s="8"/>
      <c r="M6" s="9"/>
    </row>
    <row r="7" spans="2:13" ht="50.1" customHeight="1" x14ac:dyDescent="0.25">
      <c r="B7" s="10"/>
      <c r="C7" s="36"/>
      <c r="D7" s="12"/>
      <c r="E7" s="12"/>
      <c r="F7" s="10"/>
      <c r="G7" s="10"/>
      <c r="H7" s="12"/>
      <c r="I7" s="10"/>
      <c r="J7" s="15"/>
      <c r="K7" s="37"/>
      <c r="L7" s="14"/>
      <c r="M7" s="15"/>
    </row>
    <row r="8" spans="2:13" ht="50.1" customHeight="1" x14ac:dyDescent="0.25">
      <c r="B8" s="16"/>
      <c r="C8" s="38"/>
      <c r="D8" s="18"/>
      <c r="E8" s="18"/>
      <c r="F8" s="16"/>
      <c r="G8" s="16"/>
      <c r="H8" s="18"/>
      <c r="I8" s="16"/>
      <c r="J8" s="21"/>
      <c r="K8" s="39"/>
      <c r="L8" s="20"/>
      <c r="M8" s="21"/>
    </row>
    <row r="9" spans="2:13" ht="50.1" customHeight="1" x14ac:dyDescent="0.25">
      <c r="B9" s="22"/>
      <c r="C9" s="40"/>
      <c r="D9" s="24"/>
      <c r="E9" s="24"/>
      <c r="F9" s="22"/>
      <c r="G9" s="22"/>
      <c r="H9" s="24"/>
      <c r="I9" s="22"/>
      <c r="J9" s="27"/>
      <c r="K9" s="41"/>
      <c r="L9" s="26"/>
      <c r="M9" s="27"/>
    </row>
    <row r="10" spans="2:13" ht="50.1" customHeight="1" x14ac:dyDescent="0.25">
      <c r="B10" s="28"/>
      <c r="C10" s="42"/>
      <c r="D10" s="30"/>
      <c r="E10" s="30"/>
      <c r="F10" s="28"/>
      <c r="G10" s="28"/>
      <c r="H10" s="30"/>
      <c r="I10" s="28"/>
      <c r="J10" s="33"/>
      <c r="K10" s="43"/>
      <c r="L10" s="32"/>
      <c r="M10" s="33"/>
    </row>
    <row r="11" spans="2:13" ht="50.1" customHeight="1" x14ac:dyDescent="0.25">
      <c r="B11" s="4"/>
      <c r="C11" s="34"/>
      <c r="D11" s="6"/>
      <c r="E11" s="6"/>
      <c r="F11" s="4"/>
      <c r="G11" s="4"/>
      <c r="H11" s="6"/>
      <c r="I11" s="4"/>
      <c r="J11" s="9"/>
      <c r="K11" s="35"/>
      <c r="L11" s="8"/>
      <c r="M11" s="9"/>
    </row>
    <row r="12" spans="2:13" ht="50.1" customHeight="1" x14ac:dyDescent="0.25">
      <c r="B12" s="10"/>
      <c r="C12" s="36"/>
      <c r="D12" s="12"/>
      <c r="E12" s="12"/>
      <c r="F12" s="10"/>
      <c r="G12" s="10"/>
      <c r="H12" s="12"/>
      <c r="I12" s="10"/>
      <c r="J12" s="15"/>
      <c r="K12" s="37"/>
      <c r="L12" s="14"/>
      <c r="M12" s="15"/>
    </row>
    <row r="13" spans="2:13" ht="50.1" customHeight="1" x14ac:dyDescent="0.25">
      <c r="B13" s="16"/>
      <c r="C13" s="38"/>
      <c r="D13" s="18"/>
      <c r="E13" s="18"/>
      <c r="F13" s="16"/>
      <c r="G13" s="16"/>
      <c r="H13" s="18"/>
      <c r="I13" s="16"/>
      <c r="J13" s="21"/>
      <c r="K13" s="39"/>
      <c r="L13" s="20"/>
      <c r="M13" s="21"/>
    </row>
    <row r="14" spans="2:13" ht="50.1" customHeight="1" x14ac:dyDescent="0.25">
      <c r="B14" s="22"/>
      <c r="C14" s="40"/>
      <c r="D14" s="24"/>
      <c r="E14" s="24"/>
      <c r="F14" s="22"/>
      <c r="G14" s="22"/>
      <c r="H14" s="24"/>
      <c r="I14" s="22"/>
      <c r="J14" s="27"/>
      <c r="K14" s="41"/>
      <c r="L14" s="26"/>
      <c r="M14" s="27"/>
    </row>
    <row r="15" spans="2:13" ht="50.1" customHeight="1" x14ac:dyDescent="0.25">
      <c r="B15" s="28"/>
      <c r="C15" s="42"/>
      <c r="D15" s="30"/>
      <c r="E15" s="30"/>
      <c r="F15" s="28"/>
      <c r="G15" s="28"/>
      <c r="H15" s="30"/>
      <c r="I15" s="28"/>
      <c r="J15" s="33"/>
      <c r="K15" s="43"/>
      <c r="L15" s="32"/>
      <c r="M15" s="33"/>
    </row>
    <row r="16" spans="2:13" ht="50.1" customHeight="1" x14ac:dyDescent="0.25">
      <c r="B16" s="4"/>
      <c r="C16" s="34"/>
      <c r="D16" s="6"/>
      <c r="E16" s="6"/>
      <c r="F16" s="4"/>
      <c r="G16" s="4"/>
      <c r="H16" s="6"/>
      <c r="I16" s="4"/>
      <c r="J16" s="9"/>
      <c r="K16" s="35"/>
      <c r="L16" s="8"/>
      <c r="M16" s="9"/>
    </row>
    <row r="17" spans="2:13" ht="50.1" customHeight="1" x14ac:dyDescent="0.25">
      <c r="B17" s="10"/>
      <c r="C17" s="36"/>
      <c r="D17" s="12"/>
      <c r="E17" s="12"/>
      <c r="F17" s="10"/>
      <c r="G17" s="10"/>
      <c r="H17" s="12"/>
      <c r="I17" s="10"/>
      <c r="J17" s="15"/>
      <c r="K17" s="37"/>
      <c r="L17" s="14"/>
      <c r="M17" s="15"/>
    </row>
    <row r="18" spans="2:13" ht="50.1" customHeight="1" x14ac:dyDescent="0.25">
      <c r="B18" s="16"/>
      <c r="C18" s="38"/>
      <c r="D18" s="18"/>
      <c r="E18" s="18"/>
      <c r="F18" s="16"/>
      <c r="G18" s="16"/>
      <c r="H18" s="18"/>
      <c r="I18" s="16"/>
      <c r="J18" s="21"/>
      <c r="K18" s="39"/>
      <c r="L18" s="20"/>
      <c r="M18" s="21"/>
    </row>
    <row r="19" spans="2:13" ht="50.1" customHeight="1" x14ac:dyDescent="0.25">
      <c r="B19" s="22"/>
      <c r="C19" s="40"/>
      <c r="D19" s="24"/>
      <c r="E19" s="24"/>
      <c r="F19" s="22"/>
      <c r="G19" s="22"/>
      <c r="H19" s="24"/>
      <c r="I19" s="22"/>
      <c r="J19" s="27"/>
      <c r="K19" s="41"/>
      <c r="L19" s="26"/>
      <c r="M19" s="27"/>
    </row>
    <row r="20" spans="2:13" ht="50.1" customHeight="1" x14ac:dyDescent="0.25">
      <c r="B20" s="28"/>
      <c r="C20" s="42"/>
      <c r="D20" s="30"/>
      <c r="E20" s="30"/>
      <c r="F20" s="28"/>
      <c r="G20" s="28"/>
      <c r="H20" s="30"/>
      <c r="I20" s="28"/>
      <c r="J20" s="33"/>
      <c r="K20" s="43"/>
      <c r="L20" s="32"/>
      <c r="M20" s="33"/>
    </row>
    <row r="21" spans="2:13" ht="50.1" customHeight="1" x14ac:dyDescent="0.25">
      <c r="B21" s="4"/>
      <c r="C21" s="34"/>
      <c r="D21" s="6"/>
      <c r="E21" s="6"/>
      <c r="F21" s="4"/>
      <c r="G21" s="4"/>
      <c r="H21" s="6"/>
      <c r="I21" s="4"/>
      <c r="J21" s="9"/>
      <c r="K21" s="35"/>
      <c r="L21" s="8"/>
      <c r="M21" s="9"/>
    </row>
    <row r="22" spans="2:13" ht="50.1" customHeight="1" x14ac:dyDescent="0.25">
      <c r="B22" s="10"/>
      <c r="C22" s="36"/>
      <c r="D22" s="12"/>
      <c r="E22" s="12"/>
      <c r="F22" s="10"/>
      <c r="G22" s="10"/>
      <c r="H22" s="12"/>
      <c r="I22" s="10"/>
      <c r="J22" s="15"/>
      <c r="K22" s="37"/>
      <c r="L22" s="14"/>
      <c r="M22" s="15"/>
    </row>
    <row r="23" spans="2:13" ht="50.1" customHeight="1" x14ac:dyDescent="0.25">
      <c r="B23" s="16"/>
      <c r="C23" s="38"/>
      <c r="D23" s="18"/>
      <c r="E23" s="18"/>
      <c r="F23" s="16"/>
      <c r="G23" s="16"/>
      <c r="H23" s="18"/>
      <c r="I23" s="16"/>
      <c r="J23" s="21"/>
      <c r="K23" s="39"/>
      <c r="L23" s="20"/>
      <c r="M23" s="21"/>
    </row>
    <row r="24" spans="2:13" ht="50.1" customHeight="1" x14ac:dyDescent="0.25">
      <c r="B24" s="22"/>
      <c r="C24" s="40"/>
      <c r="D24" s="24"/>
      <c r="E24" s="24"/>
      <c r="F24" s="22"/>
      <c r="G24" s="22"/>
      <c r="H24" s="24"/>
      <c r="I24" s="22"/>
      <c r="J24" s="27"/>
      <c r="K24" s="41"/>
      <c r="L24" s="26"/>
      <c r="M24" s="27"/>
    </row>
    <row r="25" spans="2:13" ht="50.1" customHeight="1" x14ac:dyDescent="0.25">
      <c r="B25" s="28"/>
      <c r="C25" s="42"/>
      <c r="D25" s="30"/>
      <c r="E25" s="30"/>
      <c r="F25" s="28"/>
      <c r="G25" s="28"/>
      <c r="H25" s="30"/>
      <c r="I25" s="28"/>
      <c r="J25" s="33"/>
      <c r="K25" s="43"/>
      <c r="L25" s="32"/>
      <c r="M25" s="33"/>
    </row>
    <row r="26" spans="2:13" ht="50.1" customHeight="1" x14ac:dyDescent="0.25">
      <c r="B26" s="4"/>
      <c r="C26" s="34"/>
      <c r="D26" s="6"/>
      <c r="E26" s="6"/>
      <c r="F26" s="4"/>
      <c r="G26" s="4"/>
      <c r="H26" s="6"/>
      <c r="I26" s="4"/>
      <c r="J26" s="9"/>
      <c r="K26" s="35"/>
      <c r="L26" s="8"/>
      <c r="M26" s="9"/>
    </row>
    <row r="27" spans="2:13" ht="50.1" customHeight="1" x14ac:dyDescent="0.25">
      <c r="B27" s="10"/>
      <c r="C27" s="36"/>
      <c r="D27" s="12"/>
      <c r="E27" s="12"/>
      <c r="F27" s="10"/>
      <c r="G27" s="10"/>
      <c r="H27" s="12"/>
      <c r="I27" s="10"/>
      <c r="J27" s="15"/>
      <c r="K27" s="37"/>
      <c r="L27" s="14"/>
      <c r="M27" s="15"/>
    </row>
    <row r="28" spans="2:13" ht="50.1" customHeight="1" x14ac:dyDescent="0.25">
      <c r="B28" s="16"/>
      <c r="C28" s="38"/>
      <c r="D28" s="18"/>
      <c r="E28" s="18"/>
      <c r="F28" s="16"/>
      <c r="G28" s="16"/>
      <c r="H28" s="18"/>
      <c r="I28" s="16"/>
      <c r="J28" s="21"/>
      <c r="K28" s="39"/>
      <c r="L28" s="20"/>
      <c r="M28" s="21"/>
    </row>
    <row r="29" spans="2:13" ht="50.1" customHeight="1" x14ac:dyDescent="0.25">
      <c r="B29" s="22"/>
      <c r="C29" s="40"/>
      <c r="D29" s="24"/>
      <c r="E29" s="24"/>
      <c r="F29" s="22"/>
      <c r="G29" s="22"/>
      <c r="H29" s="24"/>
      <c r="I29" s="22"/>
      <c r="J29" s="27"/>
      <c r="K29" s="41"/>
      <c r="L29" s="26"/>
      <c r="M29" s="27"/>
    </row>
    <row r="30" spans="2:13" ht="50.1" customHeight="1" x14ac:dyDescent="0.25">
      <c r="B30" s="28"/>
      <c r="C30" s="42"/>
      <c r="D30" s="30"/>
      <c r="E30" s="30"/>
      <c r="F30" s="28"/>
      <c r="G30" s="28"/>
      <c r="H30" s="30"/>
      <c r="I30" s="28"/>
      <c r="J30" s="33"/>
      <c r="K30" s="43"/>
      <c r="L30" s="32"/>
      <c r="M30" s="33"/>
    </row>
    <row r="31" spans="2:13" ht="50.1" customHeight="1" x14ac:dyDescent="0.25">
      <c r="B31" s="4"/>
      <c r="C31" s="34"/>
      <c r="D31" s="6"/>
      <c r="E31" s="6"/>
      <c r="F31" s="4"/>
      <c r="G31" s="4"/>
      <c r="H31" s="6"/>
      <c r="I31" s="4"/>
      <c r="J31" s="9"/>
      <c r="K31" s="35"/>
      <c r="L31" s="8"/>
      <c r="M31" s="9"/>
    </row>
    <row r="32" spans="2:13" ht="50.1" customHeight="1" x14ac:dyDescent="0.25">
      <c r="B32" s="10"/>
      <c r="C32" s="36"/>
      <c r="D32" s="12"/>
      <c r="E32" s="12"/>
      <c r="F32" s="10"/>
      <c r="G32" s="10"/>
      <c r="H32" s="12"/>
      <c r="I32" s="10"/>
      <c r="J32" s="15"/>
      <c r="K32" s="37"/>
      <c r="L32" s="14"/>
      <c r="M32" s="15"/>
    </row>
    <row r="33" spans="2:13" ht="50.1" customHeight="1" x14ac:dyDescent="0.25">
      <c r="B33" s="16"/>
      <c r="C33" s="38"/>
      <c r="D33" s="18"/>
      <c r="E33" s="18"/>
      <c r="F33" s="16"/>
      <c r="G33" s="16"/>
      <c r="H33" s="18"/>
      <c r="I33" s="16"/>
      <c r="J33" s="21"/>
      <c r="K33" s="39"/>
      <c r="L33" s="20"/>
      <c r="M33" s="21"/>
    </row>
    <row r="34" spans="2:13" ht="50.1" customHeight="1" x14ac:dyDescent="0.25">
      <c r="B34" s="22"/>
      <c r="C34" s="40"/>
      <c r="D34" s="24"/>
      <c r="E34" s="24"/>
      <c r="F34" s="22"/>
      <c r="G34" s="22"/>
      <c r="H34" s="24"/>
      <c r="I34" s="22"/>
      <c r="J34" s="27"/>
      <c r="K34" s="41"/>
      <c r="L34" s="26"/>
      <c r="M34" s="27"/>
    </row>
    <row r="35" spans="2:13" ht="50.1" customHeight="1" x14ac:dyDescent="0.25">
      <c r="B35" s="28"/>
      <c r="C35" s="42"/>
      <c r="D35" s="30"/>
      <c r="E35" s="30"/>
      <c r="F35" s="28"/>
      <c r="G35" s="28"/>
      <c r="H35" s="30"/>
      <c r="I35" s="28"/>
      <c r="J35" s="33"/>
      <c r="K35" s="43"/>
      <c r="L35" s="32"/>
      <c r="M35" s="33"/>
    </row>
    <row r="36" spans="2:13" ht="50.1" customHeight="1" x14ac:dyDescent="0.25">
      <c r="B36" s="4"/>
      <c r="C36" s="34"/>
      <c r="D36" s="6"/>
      <c r="E36" s="6"/>
      <c r="F36" s="4"/>
      <c r="G36" s="4"/>
      <c r="H36" s="6"/>
      <c r="I36" s="4"/>
      <c r="J36" s="9"/>
      <c r="K36" s="35"/>
      <c r="L36" s="8"/>
      <c r="M36" s="9"/>
    </row>
    <row r="37" spans="2:13" ht="50.1" customHeight="1" x14ac:dyDescent="0.25">
      <c r="B37" s="10"/>
      <c r="C37" s="36"/>
      <c r="D37" s="12"/>
      <c r="E37" s="12"/>
      <c r="F37" s="10"/>
      <c r="G37" s="10"/>
      <c r="H37" s="12"/>
      <c r="I37" s="10"/>
      <c r="J37" s="15"/>
      <c r="K37" s="37"/>
      <c r="L37" s="14"/>
      <c r="M37" s="15"/>
    </row>
    <row r="38" spans="2:13" ht="50.1" customHeight="1" x14ac:dyDescent="0.25">
      <c r="B38" s="16"/>
      <c r="C38" s="38"/>
      <c r="D38" s="18"/>
      <c r="E38" s="18"/>
      <c r="F38" s="16"/>
      <c r="G38" s="16"/>
      <c r="H38" s="18"/>
      <c r="I38" s="16"/>
      <c r="J38" s="21"/>
      <c r="K38" s="39"/>
      <c r="L38" s="20"/>
      <c r="M38" s="21"/>
    </row>
    <row r="39" spans="2:13" ht="50.1" customHeight="1" x14ac:dyDescent="0.25">
      <c r="B39" s="22"/>
      <c r="C39" s="40"/>
      <c r="D39" s="24"/>
      <c r="E39" s="24"/>
      <c r="F39" s="22"/>
      <c r="G39" s="22"/>
      <c r="H39" s="24"/>
      <c r="I39" s="22"/>
      <c r="J39" s="27"/>
      <c r="K39" s="41"/>
      <c r="L39" s="26"/>
      <c r="M39" s="27"/>
    </row>
    <row r="40" spans="2:13" ht="50.1" customHeight="1" x14ac:dyDescent="0.25">
      <c r="B40" s="28"/>
      <c r="C40" s="42"/>
      <c r="D40" s="30"/>
      <c r="E40" s="30"/>
      <c r="F40" s="28"/>
      <c r="G40" s="28"/>
      <c r="H40" s="30"/>
      <c r="I40" s="28"/>
      <c r="J40" s="33"/>
      <c r="K40" s="43"/>
      <c r="L40" s="32"/>
      <c r="M40" s="33"/>
    </row>
    <row r="41" spans="2:13" ht="50.1" customHeight="1" x14ac:dyDescent="0.25">
      <c r="B41" s="4"/>
      <c r="C41" s="34"/>
      <c r="D41" s="6"/>
      <c r="E41" s="6"/>
      <c r="F41" s="4"/>
      <c r="G41" s="4"/>
      <c r="H41" s="6"/>
      <c r="I41" s="4"/>
      <c r="J41" s="9"/>
      <c r="K41" s="35"/>
      <c r="L41" s="8"/>
      <c r="M41" s="9"/>
    </row>
    <row r="42" spans="2:13" ht="50.1" customHeight="1" x14ac:dyDescent="0.25">
      <c r="B42" s="10"/>
      <c r="C42" s="36"/>
      <c r="D42" s="12"/>
      <c r="E42" s="12"/>
      <c r="F42" s="10"/>
      <c r="G42" s="10"/>
      <c r="H42" s="12"/>
      <c r="I42" s="10"/>
      <c r="J42" s="15"/>
      <c r="K42" s="37"/>
      <c r="L42" s="14"/>
      <c r="M42" s="15"/>
    </row>
    <row r="43" spans="2:13" ht="50.1" customHeight="1" x14ac:dyDescent="0.25">
      <c r="B43" s="16"/>
      <c r="C43" s="38"/>
      <c r="D43" s="18"/>
      <c r="E43" s="18"/>
      <c r="F43" s="16"/>
      <c r="G43" s="16"/>
      <c r="H43" s="18"/>
      <c r="I43" s="16"/>
      <c r="J43" s="21"/>
      <c r="K43" s="39"/>
      <c r="L43" s="20"/>
      <c r="M43" s="21"/>
    </row>
    <row r="44" spans="2:13" ht="50.1" customHeight="1" x14ac:dyDescent="0.25">
      <c r="B44" s="22"/>
      <c r="C44" s="40"/>
      <c r="D44" s="24"/>
      <c r="E44" s="24"/>
      <c r="F44" s="22"/>
      <c r="G44" s="22"/>
      <c r="H44" s="24"/>
      <c r="I44" s="22"/>
      <c r="J44" s="27"/>
      <c r="K44" s="41"/>
      <c r="L44" s="26"/>
      <c r="M44" s="27"/>
    </row>
    <row r="45" spans="2:13" ht="50.1" customHeight="1" x14ac:dyDescent="0.25">
      <c r="B45" s="28"/>
      <c r="C45" s="42"/>
      <c r="D45" s="30"/>
      <c r="E45" s="30"/>
      <c r="F45" s="28"/>
      <c r="G45" s="28"/>
      <c r="H45" s="30"/>
      <c r="I45" s="28"/>
      <c r="J45" s="33"/>
      <c r="K45" s="43"/>
      <c r="L45" s="32"/>
      <c r="M45" s="33"/>
    </row>
    <row r="46" spans="2:13" ht="50.1" customHeight="1" x14ac:dyDescent="0.25">
      <c r="B46" s="4"/>
      <c r="C46" s="34"/>
      <c r="D46" s="6"/>
      <c r="E46" s="6"/>
      <c r="F46" s="4"/>
      <c r="G46" s="4"/>
      <c r="H46" s="6"/>
      <c r="I46" s="4"/>
      <c r="J46" s="9"/>
      <c r="K46" s="35"/>
      <c r="L46" s="8"/>
      <c r="M46" s="9"/>
    </row>
    <row r="47" spans="2:13" ht="50.1" customHeight="1" x14ac:dyDescent="0.25">
      <c r="B47" s="10"/>
      <c r="C47" s="36"/>
      <c r="D47" s="12"/>
      <c r="E47" s="12"/>
      <c r="F47" s="10"/>
      <c r="G47" s="10"/>
      <c r="H47" s="12"/>
      <c r="I47" s="10"/>
      <c r="J47" s="15"/>
      <c r="K47" s="37"/>
      <c r="L47" s="14"/>
      <c r="M47" s="15"/>
    </row>
    <row r="48" spans="2:13" ht="50.1" customHeight="1" x14ac:dyDescent="0.25">
      <c r="B48" s="16"/>
      <c r="C48" s="38"/>
      <c r="D48" s="18"/>
      <c r="E48" s="18"/>
      <c r="F48" s="16"/>
      <c r="G48" s="16"/>
      <c r="H48" s="18"/>
      <c r="I48" s="16"/>
      <c r="J48" s="21"/>
      <c r="K48" s="39"/>
      <c r="L48" s="20"/>
      <c r="M48" s="21"/>
    </row>
    <row r="49" spans="2:13" ht="50.1" customHeight="1" x14ac:dyDescent="0.25">
      <c r="B49" s="22"/>
      <c r="C49" s="40"/>
      <c r="D49" s="24"/>
      <c r="E49" s="24"/>
      <c r="F49" s="22"/>
      <c r="G49" s="22"/>
      <c r="H49" s="24"/>
      <c r="I49" s="22"/>
      <c r="J49" s="27"/>
      <c r="K49" s="41"/>
      <c r="L49" s="26"/>
      <c r="M49" s="27"/>
    </row>
    <row r="50" spans="2:13" ht="50.1" customHeight="1" x14ac:dyDescent="0.25">
      <c r="B50" s="28"/>
      <c r="C50" s="42"/>
      <c r="D50" s="30"/>
      <c r="E50" s="30"/>
      <c r="F50" s="28"/>
      <c r="G50" s="28"/>
      <c r="H50" s="30"/>
      <c r="I50" s="28"/>
      <c r="J50" s="33"/>
      <c r="K50" s="43"/>
      <c r="L50" s="32"/>
      <c r="M50" s="33"/>
    </row>
    <row r="51" spans="2:13" ht="50.1" customHeight="1" x14ac:dyDescent="0.25">
      <c r="B51" s="4"/>
      <c r="C51" s="34"/>
      <c r="D51" s="6"/>
      <c r="E51" s="6"/>
      <c r="F51" s="4"/>
      <c r="G51" s="4"/>
      <c r="H51" s="6"/>
      <c r="I51" s="4"/>
      <c r="J51" s="9"/>
      <c r="K51" s="35"/>
      <c r="L51" s="8"/>
      <c r="M51" s="9"/>
    </row>
    <row r="52" spans="2:13" ht="50.1" customHeight="1" x14ac:dyDescent="0.25">
      <c r="B52" s="10"/>
      <c r="C52" s="36"/>
      <c r="D52" s="12"/>
      <c r="E52" s="12"/>
      <c r="F52" s="10"/>
      <c r="G52" s="10"/>
      <c r="H52" s="12"/>
      <c r="I52" s="10"/>
      <c r="J52" s="15"/>
      <c r="K52" s="37"/>
      <c r="L52" s="14"/>
      <c r="M52" s="15"/>
    </row>
    <row r="53" spans="2:13" ht="50.1" customHeight="1" x14ac:dyDescent="0.25">
      <c r="B53" s="16"/>
      <c r="C53" s="38"/>
      <c r="D53" s="18"/>
      <c r="E53" s="18"/>
      <c r="F53" s="16"/>
      <c r="G53" s="16"/>
      <c r="H53" s="18"/>
      <c r="I53" s="16"/>
      <c r="J53" s="21"/>
      <c r="K53" s="39"/>
      <c r="L53" s="20"/>
      <c r="M53" s="21"/>
    </row>
    <row r="54" spans="2:13" ht="50.1" customHeight="1" x14ac:dyDescent="0.25">
      <c r="B54" s="22"/>
      <c r="C54" s="40"/>
      <c r="D54" s="24"/>
      <c r="E54" s="24"/>
      <c r="F54" s="22"/>
      <c r="G54" s="22"/>
      <c r="H54" s="24"/>
      <c r="I54" s="22"/>
      <c r="J54" s="27"/>
      <c r="K54" s="41"/>
      <c r="L54" s="26"/>
      <c r="M54" s="27"/>
    </row>
    <row r="55" spans="2:13" ht="50.1" customHeight="1" x14ac:dyDescent="0.25">
      <c r="B55" s="28"/>
      <c r="C55" s="42"/>
      <c r="D55" s="30"/>
      <c r="E55" s="30"/>
      <c r="F55" s="28"/>
      <c r="G55" s="28"/>
      <c r="H55" s="30"/>
      <c r="I55" s="28"/>
      <c r="J55" s="33"/>
      <c r="K55" s="43"/>
      <c r="L55" s="32"/>
      <c r="M55" s="33"/>
    </row>
    <row r="56" spans="2:13" ht="50.1" customHeight="1" x14ac:dyDescent="0.25">
      <c r="B56" s="4"/>
      <c r="C56" s="34"/>
      <c r="D56" s="6"/>
      <c r="E56" s="6"/>
      <c r="F56" s="4"/>
      <c r="G56" s="4"/>
      <c r="H56" s="6"/>
      <c r="I56" s="4"/>
      <c r="J56" s="9"/>
      <c r="K56" s="35"/>
      <c r="L56" s="8"/>
      <c r="M56" s="9"/>
    </row>
    <row r="57" spans="2:13" ht="50.1" customHeight="1" x14ac:dyDescent="0.25">
      <c r="B57" s="10"/>
      <c r="C57" s="36"/>
      <c r="D57" s="12"/>
      <c r="E57" s="12"/>
      <c r="F57" s="10"/>
      <c r="G57" s="10"/>
      <c r="H57" s="12"/>
      <c r="I57" s="10"/>
      <c r="J57" s="15"/>
      <c r="K57" s="37"/>
      <c r="L57" s="14"/>
      <c r="M57" s="15"/>
    </row>
    <row r="58" spans="2:13" ht="50.1" customHeight="1" x14ac:dyDescent="0.25">
      <c r="B58" s="16"/>
      <c r="C58" s="38"/>
      <c r="D58" s="18"/>
      <c r="E58" s="18"/>
      <c r="F58" s="16"/>
      <c r="G58" s="16"/>
      <c r="H58" s="18"/>
      <c r="I58" s="16"/>
      <c r="J58" s="21"/>
      <c r="K58" s="39"/>
      <c r="L58" s="20"/>
      <c r="M58" s="21"/>
    </row>
    <row r="59" spans="2:13" ht="50.1" customHeight="1" x14ac:dyDescent="0.25">
      <c r="B59" s="22"/>
      <c r="C59" s="40"/>
      <c r="D59" s="24"/>
      <c r="E59" s="24"/>
      <c r="F59" s="22"/>
      <c r="G59" s="22"/>
      <c r="H59" s="24"/>
      <c r="I59" s="22"/>
      <c r="J59" s="27"/>
      <c r="K59" s="41"/>
      <c r="L59" s="26"/>
      <c r="M59" s="27"/>
    </row>
    <row r="60" spans="2:13" ht="50.1" customHeight="1" x14ac:dyDescent="0.25">
      <c r="B60" s="28"/>
      <c r="C60" s="42"/>
      <c r="D60" s="30"/>
      <c r="E60" s="30"/>
      <c r="F60" s="28"/>
      <c r="G60" s="28"/>
      <c r="H60" s="30"/>
      <c r="I60" s="28"/>
      <c r="J60" s="33"/>
      <c r="K60" s="43"/>
      <c r="L60" s="32"/>
      <c r="M60" s="33"/>
    </row>
    <row r="61" spans="2:13" ht="50.1" customHeight="1" x14ac:dyDescent="0.25">
      <c r="B61" s="4"/>
      <c r="C61" s="34"/>
      <c r="D61" s="6"/>
      <c r="E61" s="6"/>
      <c r="F61" s="4"/>
      <c r="G61" s="4"/>
      <c r="H61" s="6"/>
      <c r="I61" s="4"/>
      <c r="J61" s="9"/>
      <c r="K61" s="35"/>
      <c r="L61" s="8"/>
      <c r="M61" s="9"/>
    </row>
    <row r="62" spans="2:13" ht="50.1" customHeight="1" x14ac:dyDescent="0.25">
      <c r="B62" s="10"/>
      <c r="C62" s="36"/>
      <c r="D62" s="12"/>
      <c r="E62" s="12"/>
      <c r="F62" s="10"/>
      <c r="G62" s="10"/>
      <c r="H62" s="12"/>
      <c r="I62" s="10"/>
      <c r="J62" s="15"/>
      <c r="K62" s="37"/>
      <c r="L62" s="14"/>
      <c r="M62" s="15"/>
    </row>
    <row r="63" spans="2:13" ht="50.1" customHeight="1" x14ac:dyDescent="0.25">
      <c r="B63" s="16"/>
      <c r="C63" s="38"/>
      <c r="D63" s="18"/>
      <c r="E63" s="18"/>
      <c r="F63" s="16"/>
      <c r="G63" s="16"/>
      <c r="H63" s="18"/>
      <c r="I63" s="16"/>
      <c r="J63" s="21"/>
      <c r="K63" s="39"/>
      <c r="L63" s="20"/>
      <c r="M63" s="21"/>
    </row>
    <row r="64" spans="2:13" ht="50.1" customHeight="1" x14ac:dyDescent="0.25">
      <c r="B64" s="22"/>
      <c r="C64" s="40"/>
      <c r="D64" s="24"/>
      <c r="E64" s="24"/>
      <c r="F64" s="22"/>
      <c r="G64" s="22"/>
      <c r="H64" s="24"/>
      <c r="I64" s="22"/>
      <c r="J64" s="27"/>
      <c r="K64" s="41"/>
      <c r="L64" s="26"/>
      <c r="M64" s="27"/>
    </row>
    <row r="65" spans="2:13" ht="50.1" customHeight="1" x14ac:dyDescent="0.25">
      <c r="B65" s="28"/>
      <c r="C65" s="42"/>
      <c r="D65" s="30"/>
      <c r="E65" s="30"/>
      <c r="F65" s="28"/>
      <c r="G65" s="28"/>
      <c r="H65" s="30"/>
      <c r="I65" s="28"/>
      <c r="J65" s="33"/>
      <c r="K65" s="43"/>
      <c r="L65" s="32"/>
      <c r="M65" s="33"/>
    </row>
    <row r="66" spans="2:13" ht="50.1" customHeight="1" x14ac:dyDescent="0.25">
      <c r="B66" s="4"/>
      <c r="C66" s="34"/>
      <c r="D66" s="6"/>
      <c r="E66" s="6"/>
      <c r="F66" s="4"/>
      <c r="G66" s="4"/>
      <c r="H66" s="6"/>
      <c r="I66" s="4"/>
      <c r="J66" s="9"/>
      <c r="K66" s="35"/>
      <c r="L66" s="8"/>
      <c r="M66" s="9"/>
    </row>
    <row r="67" spans="2:13" ht="50.1" customHeight="1" x14ac:dyDescent="0.25">
      <c r="B67" s="10"/>
      <c r="C67" s="36"/>
      <c r="D67" s="12"/>
      <c r="E67" s="12"/>
      <c r="F67" s="10"/>
      <c r="G67" s="10"/>
      <c r="H67" s="12"/>
      <c r="I67" s="10"/>
      <c r="J67" s="15"/>
      <c r="K67" s="37"/>
      <c r="L67" s="14"/>
      <c r="M67" s="15"/>
    </row>
    <row r="68" spans="2:13" ht="50.1" customHeight="1" x14ac:dyDescent="0.25">
      <c r="B68" s="16"/>
      <c r="C68" s="38"/>
      <c r="D68" s="18"/>
      <c r="E68" s="18"/>
      <c r="F68" s="16"/>
      <c r="G68" s="16"/>
      <c r="H68" s="18"/>
      <c r="I68" s="16"/>
      <c r="J68" s="21"/>
      <c r="K68" s="39"/>
      <c r="L68" s="20"/>
      <c r="M68" s="21"/>
    </row>
    <row r="69" spans="2:13" ht="50.1" customHeight="1" x14ac:dyDescent="0.25">
      <c r="B69" s="22"/>
      <c r="C69" s="40"/>
      <c r="D69" s="24"/>
      <c r="E69" s="24"/>
      <c r="F69" s="22"/>
      <c r="G69" s="22"/>
      <c r="H69" s="24"/>
      <c r="I69" s="22"/>
      <c r="J69" s="27"/>
      <c r="K69" s="41"/>
      <c r="L69" s="26"/>
      <c r="M69" s="27"/>
    </row>
    <row r="70" spans="2:13" ht="50.1" customHeight="1" x14ac:dyDescent="0.25">
      <c r="B70" s="28"/>
      <c r="C70" s="42"/>
      <c r="D70" s="30"/>
      <c r="E70" s="30"/>
      <c r="F70" s="28"/>
      <c r="G70" s="28"/>
      <c r="H70" s="30"/>
      <c r="I70" s="28"/>
      <c r="J70" s="33"/>
      <c r="K70" s="43"/>
      <c r="L70" s="32"/>
      <c r="M70" s="33"/>
    </row>
    <row r="71" spans="2:13" ht="50.1" customHeight="1" x14ac:dyDescent="0.25">
      <c r="B71" s="4"/>
      <c r="C71" s="34"/>
      <c r="D71" s="6"/>
      <c r="E71" s="6"/>
      <c r="F71" s="4"/>
      <c r="G71" s="4"/>
      <c r="H71" s="6"/>
      <c r="I71" s="4"/>
      <c r="J71" s="9"/>
      <c r="K71" s="35"/>
      <c r="L71" s="8"/>
      <c r="M71" s="9"/>
    </row>
    <row r="72" spans="2:13" ht="50.1" customHeight="1" x14ac:dyDescent="0.25">
      <c r="B72" s="10"/>
      <c r="C72" s="36"/>
      <c r="D72" s="12"/>
      <c r="E72" s="12"/>
      <c r="F72" s="10"/>
      <c r="G72" s="10"/>
      <c r="H72" s="12"/>
      <c r="I72" s="10"/>
      <c r="J72" s="15"/>
      <c r="K72" s="37"/>
      <c r="L72" s="14"/>
      <c r="M72" s="15"/>
    </row>
    <row r="73" spans="2:13" ht="50.1" customHeight="1" x14ac:dyDescent="0.25">
      <c r="B73" s="16"/>
      <c r="C73" s="38"/>
      <c r="D73" s="18"/>
      <c r="E73" s="18"/>
      <c r="F73" s="16"/>
      <c r="G73" s="16"/>
      <c r="H73" s="18"/>
      <c r="I73" s="16"/>
      <c r="J73" s="21"/>
      <c r="K73" s="39"/>
      <c r="L73" s="20"/>
      <c r="M73" s="21"/>
    </row>
    <row r="74" spans="2:13" ht="50.1" customHeight="1" x14ac:dyDescent="0.25">
      <c r="B74" s="22"/>
      <c r="C74" s="40"/>
      <c r="D74" s="24"/>
      <c r="E74" s="24"/>
      <c r="F74" s="22"/>
      <c r="G74" s="22"/>
      <c r="H74" s="24"/>
      <c r="I74" s="22"/>
      <c r="J74" s="27"/>
      <c r="K74" s="41"/>
      <c r="L74" s="26"/>
      <c r="M74" s="27"/>
    </row>
    <row r="75" spans="2:13" ht="50.1" customHeight="1" x14ac:dyDescent="0.25">
      <c r="B75" s="28"/>
      <c r="C75" s="42"/>
      <c r="D75" s="30"/>
      <c r="E75" s="30"/>
      <c r="F75" s="28"/>
      <c r="G75" s="28"/>
      <c r="H75" s="30"/>
      <c r="I75" s="28"/>
      <c r="J75" s="33"/>
      <c r="K75" s="43"/>
      <c r="L75" s="32"/>
      <c r="M75" s="33"/>
    </row>
    <row r="76" spans="2:13" ht="50.1" customHeight="1" x14ac:dyDescent="0.25">
      <c r="B76" s="4"/>
      <c r="C76" s="34"/>
      <c r="D76" s="6"/>
      <c r="E76" s="6"/>
      <c r="F76" s="4"/>
      <c r="G76" s="4"/>
      <c r="H76" s="6"/>
      <c r="I76" s="4"/>
      <c r="J76" s="9"/>
      <c r="K76" s="35"/>
      <c r="L76" s="8"/>
      <c r="M76" s="9"/>
    </row>
    <row r="77" spans="2:13" ht="50.1" customHeight="1" x14ac:dyDescent="0.25">
      <c r="B77" s="10"/>
      <c r="C77" s="36"/>
      <c r="D77" s="12"/>
      <c r="E77" s="12"/>
      <c r="F77" s="10"/>
      <c r="G77" s="10"/>
      <c r="H77" s="12"/>
      <c r="I77" s="10"/>
      <c r="J77" s="15"/>
      <c r="K77" s="37"/>
      <c r="L77" s="14"/>
      <c r="M77" s="15"/>
    </row>
    <row r="78" spans="2:13" ht="50.1" customHeight="1" x14ac:dyDescent="0.25">
      <c r="B78" s="16"/>
      <c r="C78" s="38"/>
      <c r="D78" s="18"/>
      <c r="E78" s="18"/>
      <c r="F78" s="16"/>
      <c r="G78" s="16"/>
      <c r="H78" s="18"/>
      <c r="I78" s="16"/>
      <c r="J78" s="21"/>
      <c r="K78" s="39"/>
      <c r="L78" s="20"/>
      <c r="M78" s="21"/>
    </row>
    <row r="79" spans="2:13" ht="50.1" customHeight="1" x14ac:dyDescent="0.25">
      <c r="B79" s="22"/>
      <c r="C79" s="40"/>
      <c r="D79" s="24"/>
      <c r="E79" s="24"/>
      <c r="F79" s="22"/>
      <c r="G79" s="22"/>
      <c r="H79" s="24"/>
      <c r="I79" s="22"/>
      <c r="J79" s="27"/>
      <c r="K79" s="41"/>
      <c r="L79" s="26"/>
      <c r="M79" s="27"/>
    </row>
    <row r="80" spans="2:13" ht="50.1" customHeight="1" x14ac:dyDescent="0.25">
      <c r="B80" s="28"/>
      <c r="C80" s="42"/>
      <c r="D80" s="30"/>
      <c r="E80" s="30"/>
      <c r="F80" s="28"/>
      <c r="G80" s="28"/>
      <c r="H80" s="30"/>
      <c r="I80" s="28"/>
      <c r="J80" s="33"/>
      <c r="K80" s="43"/>
      <c r="L80" s="32"/>
      <c r="M80" s="33"/>
    </row>
    <row r="81" spans="2:13" ht="50.1" customHeight="1" x14ac:dyDescent="0.25">
      <c r="B81" s="4"/>
      <c r="C81" s="34"/>
      <c r="D81" s="6"/>
      <c r="E81" s="6"/>
      <c r="F81" s="4"/>
      <c r="G81" s="4"/>
      <c r="H81" s="6"/>
      <c r="I81" s="4"/>
      <c r="J81" s="9"/>
      <c r="K81" s="35"/>
      <c r="L81" s="8"/>
      <c r="M81" s="9"/>
    </row>
    <row r="82" spans="2:13" ht="50.1" customHeight="1" x14ac:dyDescent="0.25">
      <c r="B82" s="10"/>
      <c r="C82" s="36"/>
      <c r="D82" s="12"/>
      <c r="E82" s="12"/>
      <c r="F82" s="10"/>
      <c r="G82" s="10"/>
      <c r="H82" s="12"/>
      <c r="I82" s="10"/>
      <c r="J82" s="15"/>
      <c r="K82" s="37"/>
      <c r="L82" s="14"/>
      <c r="M82" s="15"/>
    </row>
    <row r="83" spans="2:13" ht="50.1" customHeight="1" x14ac:dyDescent="0.25">
      <c r="B83" s="16"/>
      <c r="C83" s="38"/>
      <c r="D83" s="18"/>
      <c r="E83" s="18"/>
      <c r="F83" s="16"/>
      <c r="G83" s="16"/>
      <c r="H83" s="18"/>
      <c r="I83" s="16"/>
      <c r="J83" s="21"/>
      <c r="K83" s="39"/>
      <c r="L83" s="20"/>
      <c r="M83" s="21"/>
    </row>
    <row r="84" spans="2:13" ht="50.1" customHeight="1" x14ac:dyDescent="0.25">
      <c r="B84" s="22"/>
      <c r="C84" s="40"/>
      <c r="D84" s="24"/>
      <c r="E84" s="24"/>
      <c r="F84" s="22"/>
      <c r="G84" s="22"/>
      <c r="H84" s="24"/>
      <c r="I84" s="22"/>
      <c r="J84" s="27"/>
      <c r="K84" s="41"/>
      <c r="L84" s="26"/>
      <c r="M84" s="27"/>
    </row>
    <row r="85" spans="2:13" ht="50.1" customHeight="1" x14ac:dyDescent="0.25">
      <c r="B85" s="28"/>
      <c r="C85" s="42"/>
      <c r="D85" s="30"/>
      <c r="E85" s="30"/>
      <c r="F85" s="28"/>
      <c r="G85" s="28"/>
      <c r="H85" s="30"/>
      <c r="I85" s="28"/>
      <c r="J85" s="33"/>
      <c r="K85" s="43"/>
      <c r="L85" s="32"/>
      <c r="M85" s="33"/>
    </row>
    <row r="86" spans="2:13" ht="50.1" customHeight="1" x14ac:dyDescent="0.25">
      <c r="B86" s="4"/>
      <c r="C86" s="34"/>
      <c r="D86" s="6"/>
      <c r="E86" s="6"/>
      <c r="F86" s="4"/>
      <c r="G86" s="4"/>
      <c r="H86" s="6"/>
      <c r="I86" s="4"/>
      <c r="J86" s="9"/>
      <c r="K86" s="35"/>
      <c r="L86" s="8"/>
      <c r="M86" s="9"/>
    </row>
    <row r="87" spans="2:13" ht="50.1" customHeight="1" x14ac:dyDescent="0.25">
      <c r="B87" s="10"/>
      <c r="C87" s="36"/>
      <c r="D87" s="12"/>
      <c r="E87" s="12"/>
      <c r="F87" s="10"/>
      <c r="G87" s="10"/>
      <c r="H87" s="12"/>
      <c r="I87" s="10"/>
      <c r="J87" s="15"/>
      <c r="K87" s="37"/>
      <c r="L87" s="14"/>
      <c r="M87" s="15"/>
    </row>
    <row r="88" spans="2:13" ht="50.1" customHeight="1" x14ac:dyDescent="0.25">
      <c r="B88" s="16"/>
      <c r="C88" s="38"/>
      <c r="D88" s="18"/>
      <c r="E88" s="18"/>
      <c r="F88" s="16"/>
      <c r="G88" s="16"/>
      <c r="H88" s="18"/>
      <c r="I88" s="16"/>
      <c r="J88" s="21"/>
      <c r="K88" s="39"/>
      <c r="L88" s="20"/>
      <c r="M88" s="21"/>
    </row>
    <row r="89" spans="2:13" ht="50.1" customHeight="1" x14ac:dyDescent="0.25">
      <c r="B89" s="22"/>
      <c r="C89" s="40"/>
      <c r="D89" s="24"/>
      <c r="E89" s="24"/>
      <c r="F89" s="22"/>
      <c r="G89" s="22"/>
      <c r="H89" s="24"/>
      <c r="I89" s="22"/>
      <c r="J89" s="27"/>
      <c r="K89" s="41"/>
      <c r="L89" s="26"/>
      <c r="M89" s="27"/>
    </row>
    <row r="90" spans="2:13" ht="50.1" customHeight="1" x14ac:dyDescent="0.25">
      <c r="B90" s="28"/>
      <c r="C90" s="42"/>
      <c r="D90" s="30"/>
      <c r="E90" s="30"/>
      <c r="F90" s="28"/>
      <c r="G90" s="28"/>
      <c r="H90" s="30"/>
      <c r="I90" s="28"/>
      <c r="J90" s="33"/>
      <c r="K90" s="43"/>
      <c r="L90" s="32"/>
      <c r="M90" s="33"/>
    </row>
    <row r="91" spans="2:13" ht="50.1" customHeight="1" x14ac:dyDescent="0.25">
      <c r="B91" s="4"/>
      <c r="C91" s="34"/>
      <c r="D91" s="6"/>
      <c r="E91" s="6"/>
      <c r="F91" s="4"/>
      <c r="G91" s="4"/>
      <c r="H91" s="6"/>
      <c r="I91" s="4"/>
      <c r="J91" s="9"/>
      <c r="K91" s="35"/>
      <c r="L91" s="8"/>
      <c r="M91" s="9"/>
    </row>
    <row r="92" spans="2:13" ht="50.1" customHeight="1" x14ac:dyDescent="0.25">
      <c r="B92" s="10"/>
      <c r="C92" s="36"/>
      <c r="D92" s="12"/>
      <c r="E92" s="12"/>
      <c r="F92" s="10"/>
      <c r="G92" s="10"/>
      <c r="H92" s="12"/>
      <c r="I92" s="10"/>
      <c r="J92" s="15"/>
      <c r="K92" s="37"/>
      <c r="L92" s="14"/>
      <c r="M92" s="15"/>
    </row>
    <row r="93" spans="2:13" ht="50.1" customHeight="1" x14ac:dyDescent="0.25">
      <c r="B93" s="16"/>
      <c r="C93" s="38"/>
      <c r="D93" s="18"/>
      <c r="E93" s="18"/>
      <c r="F93" s="16"/>
      <c r="G93" s="16"/>
      <c r="H93" s="18"/>
      <c r="I93" s="16"/>
      <c r="J93" s="21"/>
      <c r="K93" s="39"/>
      <c r="L93" s="20"/>
      <c r="M93" s="21"/>
    </row>
    <row r="94" spans="2:13" ht="50.1" customHeight="1" x14ac:dyDescent="0.25">
      <c r="B94" s="22"/>
      <c r="C94" s="40"/>
      <c r="D94" s="24"/>
      <c r="E94" s="24"/>
      <c r="F94" s="22"/>
      <c r="G94" s="22"/>
      <c r="H94" s="24"/>
      <c r="I94" s="22"/>
      <c r="J94" s="27"/>
      <c r="K94" s="41"/>
      <c r="L94" s="26"/>
      <c r="M94" s="27"/>
    </row>
    <row r="95" spans="2:13" ht="50.1" customHeight="1" x14ac:dyDescent="0.25">
      <c r="B95" s="28"/>
      <c r="C95" s="42"/>
      <c r="D95" s="30"/>
      <c r="E95" s="30"/>
      <c r="F95" s="28"/>
      <c r="G95" s="28"/>
      <c r="H95" s="30"/>
      <c r="I95" s="28"/>
      <c r="J95" s="33"/>
      <c r="K95" s="43"/>
      <c r="L95" s="32"/>
      <c r="M95" s="33"/>
    </row>
    <row r="96" spans="2:13" ht="50.1" customHeight="1" x14ac:dyDescent="0.25">
      <c r="B96" s="4"/>
      <c r="C96" s="34"/>
      <c r="D96" s="6"/>
      <c r="E96" s="6"/>
      <c r="F96" s="4"/>
      <c r="G96" s="4"/>
      <c r="H96" s="6"/>
      <c r="I96" s="4"/>
      <c r="J96" s="9"/>
      <c r="K96" s="35"/>
      <c r="L96" s="8"/>
      <c r="M96" s="9"/>
    </row>
    <row r="97" spans="2:13" ht="50.1" customHeight="1" x14ac:dyDescent="0.25">
      <c r="B97" s="10"/>
      <c r="C97" s="36"/>
      <c r="D97" s="12"/>
      <c r="E97" s="12"/>
      <c r="F97" s="10"/>
      <c r="G97" s="10"/>
      <c r="H97" s="12"/>
      <c r="I97" s="10"/>
      <c r="J97" s="15"/>
      <c r="K97" s="37"/>
      <c r="L97" s="14"/>
      <c r="M97" s="15"/>
    </row>
    <row r="98" spans="2:13" ht="50.1" customHeight="1" x14ac:dyDescent="0.25">
      <c r="B98" s="16"/>
      <c r="C98" s="38"/>
      <c r="D98" s="18"/>
      <c r="E98" s="18"/>
      <c r="F98" s="16"/>
      <c r="G98" s="16"/>
      <c r="H98" s="18"/>
      <c r="I98" s="16"/>
      <c r="J98" s="21"/>
      <c r="K98" s="39"/>
      <c r="L98" s="20"/>
      <c r="M98" s="21"/>
    </row>
    <row r="99" spans="2:13" ht="50.1" customHeight="1" x14ac:dyDescent="0.25">
      <c r="B99" s="22"/>
      <c r="C99" s="40"/>
      <c r="D99" s="24"/>
      <c r="E99" s="24"/>
      <c r="F99" s="22"/>
      <c r="G99" s="22"/>
      <c r="H99" s="24"/>
      <c r="I99" s="22"/>
      <c r="J99" s="27"/>
      <c r="K99" s="41"/>
      <c r="L99" s="26"/>
      <c r="M99" s="27"/>
    </row>
    <row r="100" spans="2:13" ht="50.1" customHeight="1" x14ac:dyDescent="0.25">
      <c r="B100" s="28"/>
      <c r="C100" s="42"/>
      <c r="D100" s="30"/>
      <c r="E100" s="30"/>
      <c r="F100" s="28"/>
      <c r="G100" s="28"/>
      <c r="H100" s="30"/>
      <c r="I100" s="28"/>
      <c r="J100" s="33"/>
      <c r="K100" s="43"/>
      <c r="L100" s="32"/>
      <c r="M100" s="33"/>
    </row>
    <row r="101" spans="2:13" ht="50.1" customHeight="1" x14ac:dyDescent="0.25">
      <c r="B101" s="4"/>
      <c r="C101" s="34"/>
      <c r="D101" s="6"/>
      <c r="E101" s="6"/>
      <c r="F101" s="4"/>
      <c r="G101" s="4"/>
      <c r="H101" s="6"/>
      <c r="I101" s="4"/>
      <c r="J101" s="9"/>
      <c r="K101" s="35"/>
      <c r="L101" s="8"/>
      <c r="M101" s="9"/>
    </row>
    <row r="102" spans="2:13" ht="50.1" customHeight="1" x14ac:dyDescent="0.25">
      <c r="B102" s="10"/>
      <c r="C102" s="36"/>
      <c r="D102" s="12"/>
      <c r="E102" s="12"/>
      <c r="F102" s="10"/>
      <c r="G102" s="10"/>
      <c r="H102" s="12"/>
      <c r="I102" s="10"/>
      <c r="J102" s="15"/>
      <c r="K102" s="37"/>
      <c r="L102" s="14"/>
      <c r="M102" s="15"/>
    </row>
    <row r="103" spans="2:13" ht="50.1" customHeight="1" x14ac:dyDescent="0.25">
      <c r="B103" s="16"/>
      <c r="C103" s="38"/>
      <c r="D103" s="18"/>
      <c r="E103" s="18"/>
      <c r="F103" s="16"/>
      <c r="G103" s="16"/>
      <c r="H103" s="18"/>
      <c r="I103" s="16"/>
      <c r="J103" s="21"/>
      <c r="K103" s="39"/>
      <c r="L103" s="20"/>
      <c r="M103" s="21"/>
    </row>
    <row r="104" spans="2:13" ht="50.1" customHeight="1" x14ac:dyDescent="0.25">
      <c r="B104" s="22"/>
      <c r="C104" s="40"/>
      <c r="D104" s="24"/>
      <c r="E104" s="24"/>
      <c r="F104" s="22"/>
      <c r="G104" s="22"/>
      <c r="H104" s="24"/>
      <c r="I104" s="22"/>
      <c r="J104" s="27"/>
      <c r="K104" s="41"/>
      <c r="L104" s="26"/>
      <c r="M104" s="27"/>
    </row>
    <row r="105" spans="2:13" ht="50.1" customHeight="1" x14ac:dyDescent="0.25">
      <c r="B105" s="28"/>
      <c r="C105" s="42"/>
      <c r="D105" s="30"/>
      <c r="E105" s="30"/>
      <c r="F105" s="28"/>
      <c r="G105" s="28"/>
      <c r="H105" s="30"/>
      <c r="I105" s="28"/>
      <c r="J105" s="33"/>
      <c r="K105" s="43"/>
      <c r="L105" s="32"/>
      <c r="M105" s="33"/>
    </row>
    <row r="106" spans="2:13" ht="50.1" customHeight="1" x14ac:dyDescent="0.25">
      <c r="B106" s="4"/>
      <c r="C106" s="34"/>
      <c r="D106" s="6"/>
      <c r="E106" s="6"/>
      <c r="F106" s="4"/>
      <c r="G106" s="4"/>
      <c r="H106" s="6"/>
      <c r="I106" s="4"/>
      <c r="J106" s="9"/>
      <c r="K106" s="35"/>
      <c r="L106" s="8"/>
      <c r="M106" s="9"/>
    </row>
    <row r="107" spans="2:13" ht="50.1" customHeight="1" x14ac:dyDescent="0.25">
      <c r="B107" s="10"/>
      <c r="C107" s="36"/>
      <c r="D107" s="12"/>
      <c r="E107" s="12"/>
      <c r="F107" s="10"/>
      <c r="G107" s="10"/>
      <c r="H107" s="12"/>
      <c r="I107" s="10"/>
      <c r="J107" s="15"/>
      <c r="K107" s="37"/>
      <c r="L107" s="14"/>
      <c r="M107" s="15"/>
    </row>
    <row r="108" spans="2:13" ht="50.1" customHeight="1" x14ac:dyDescent="0.25">
      <c r="B108" s="16"/>
      <c r="C108" s="38"/>
      <c r="D108" s="18"/>
      <c r="E108" s="18"/>
      <c r="F108" s="16"/>
      <c r="G108" s="16"/>
      <c r="H108" s="18"/>
      <c r="I108" s="16"/>
      <c r="J108" s="21"/>
      <c r="K108" s="39"/>
      <c r="L108" s="20"/>
      <c r="M108" s="21"/>
    </row>
    <row r="109" spans="2:13" ht="50.1" customHeight="1" x14ac:dyDescent="0.25">
      <c r="B109" s="22"/>
      <c r="C109" s="40"/>
      <c r="D109" s="24"/>
      <c r="E109" s="24"/>
      <c r="F109" s="22"/>
      <c r="G109" s="22"/>
      <c r="H109" s="24"/>
      <c r="I109" s="22"/>
      <c r="J109" s="27"/>
      <c r="K109" s="41"/>
      <c r="L109" s="26"/>
      <c r="M109" s="27"/>
    </row>
    <row r="110" spans="2:13" ht="50.1" customHeight="1" x14ac:dyDescent="0.25">
      <c r="B110" s="28"/>
      <c r="C110" s="42"/>
      <c r="D110" s="30"/>
      <c r="E110" s="30"/>
      <c r="F110" s="28"/>
      <c r="G110" s="28"/>
      <c r="H110" s="30"/>
      <c r="I110" s="28"/>
      <c r="J110" s="33"/>
      <c r="K110" s="43"/>
      <c r="L110" s="32"/>
      <c r="M110" s="33"/>
    </row>
    <row r="111" spans="2:13" ht="50.1" customHeight="1" x14ac:dyDescent="0.25">
      <c r="B111" s="4"/>
      <c r="C111" s="34"/>
      <c r="D111" s="6"/>
      <c r="E111" s="6"/>
      <c r="F111" s="4"/>
      <c r="G111" s="4"/>
      <c r="H111" s="6"/>
      <c r="I111" s="4"/>
      <c r="J111" s="9"/>
      <c r="K111" s="35"/>
      <c r="L111" s="8"/>
      <c r="M111" s="9"/>
    </row>
    <row r="112" spans="2:13" ht="50.1" customHeight="1" x14ac:dyDescent="0.25">
      <c r="B112" s="10"/>
      <c r="C112" s="36"/>
      <c r="D112" s="12"/>
      <c r="E112" s="12"/>
      <c r="F112" s="10"/>
      <c r="G112" s="10"/>
      <c r="H112" s="12"/>
      <c r="I112" s="10"/>
      <c r="J112" s="15"/>
      <c r="K112" s="37"/>
      <c r="L112" s="14"/>
      <c r="M112" s="15"/>
    </row>
    <row r="113" spans="2:13" ht="50.1" customHeight="1" x14ac:dyDescent="0.25">
      <c r="B113" s="16"/>
      <c r="C113" s="38"/>
      <c r="D113" s="18"/>
      <c r="E113" s="18"/>
      <c r="F113" s="16"/>
      <c r="G113" s="16"/>
      <c r="H113" s="18"/>
      <c r="I113" s="16"/>
      <c r="J113" s="21"/>
      <c r="K113" s="39"/>
      <c r="L113" s="20"/>
      <c r="M113" s="21"/>
    </row>
    <row r="114" spans="2:13" ht="50.1" customHeight="1" x14ac:dyDescent="0.25">
      <c r="B114" s="22"/>
      <c r="C114" s="40"/>
      <c r="D114" s="24"/>
      <c r="E114" s="24"/>
      <c r="F114" s="22"/>
      <c r="G114" s="22"/>
      <c r="H114" s="24"/>
      <c r="I114" s="22"/>
      <c r="J114" s="27"/>
      <c r="K114" s="41"/>
      <c r="L114" s="26"/>
      <c r="M114" s="27"/>
    </row>
    <row r="115" spans="2:13" ht="50.1" customHeight="1" x14ac:dyDescent="0.25">
      <c r="B115" s="28"/>
      <c r="C115" s="42"/>
      <c r="D115" s="30"/>
      <c r="E115" s="30"/>
      <c r="F115" s="28"/>
      <c r="G115" s="28"/>
      <c r="H115" s="30"/>
      <c r="I115" s="28"/>
      <c r="J115" s="33"/>
      <c r="K115" s="43"/>
      <c r="L115" s="32"/>
      <c r="M115" s="33"/>
    </row>
    <row r="116" spans="2:13" ht="50.1" customHeight="1" x14ac:dyDescent="0.25">
      <c r="B116" s="4"/>
      <c r="C116" s="34"/>
      <c r="D116" s="6"/>
      <c r="E116" s="6"/>
      <c r="F116" s="4"/>
      <c r="G116" s="4"/>
      <c r="H116" s="6"/>
      <c r="I116" s="4"/>
      <c r="J116" s="9"/>
      <c r="K116" s="35"/>
      <c r="L116" s="8"/>
      <c r="M116" s="9"/>
    </row>
    <row r="117" spans="2:13" ht="50.1" customHeight="1" x14ac:dyDescent="0.25">
      <c r="B117" s="10"/>
      <c r="C117" s="36"/>
      <c r="D117" s="12"/>
      <c r="E117" s="12"/>
      <c r="F117" s="10"/>
      <c r="G117" s="10"/>
      <c r="H117" s="12"/>
      <c r="I117" s="10"/>
      <c r="J117" s="15"/>
      <c r="K117" s="37"/>
      <c r="L117" s="14"/>
      <c r="M117" s="15"/>
    </row>
    <row r="118" spans="2:13" ht="50.1" customHeight="1" x14ac:dyDescent="0.25">
      <c r="B118" s="16"/>
      <c r="C118" s="38"/>
      <c r="D118" s="18"/>
      <c r="E118" s="18"/>
      <c r="F118" s="16"/>
      <c r="G118" s="16"/>
      <c r="H118" s="18"/>
      <c r="I118" s="16"/>
      <c r="J118" s="21"/>
      <c r="K118" s="39"/>
      <c r="L118" s="20"/>
      <c r="M118" s="21"/>
    </row>
    <row r="119" spans="2:13" ht="50.1" customHeight="1" x14ac:dyDescent="0.25">
      <c r="B119" s="22"/>
      <c r="C119" s="40"/>
      <c r="D119" s="24"/>
      <c r="E119" s="24"/>
      <c r="F119" s="22"/>
      <c r="G119" s="22"/>
      <c r="H119" s="24"/>
      <c r="I119" s="22"/>
      <c r="J119" s="27"/>
      <c r="K119" s="41"/>
      <c r="L119" s="26"/>
      <c r="M119" s="27"/>
    </row>
    <row r="120" spans="2:13" ht="50.1" customHeight="1" x14ac:dyDescent="0.25">
      <c r="B120" s="28"/>
      <c r="C120" s="42"/>
      <c r="D120" s="30"/>
      <c r="E120" s="30"/>
      <c r="F120" s="28"/>
      <c r="G120" s="28"/>
      <c r="H120" s="30"/>
      <c r="I120" s="28"/>
      <c r="J120" s="33"/>
      <c r="K120" s="43"/>
      <c r="L120" s="32"/>
      <c r="M120" s="33"/>
    </row>
    <row r="121" spans="2:13" ht="50.1" customHeight="1" x14ac:dyDescent="0.25">
      <c r="B121" s="4"/>
      <c r="C121" s="34"/>
      <c r="D121" s="6"/>
      <c r="E121" s="6"/>
      <c r="F121" s="4"/>
      <c r="G121" s="4"/>
      <c r="H121" s="6"/>
      <c r="I121" s="4"/>
      <c r="J121" s="9"/>
      <c r="K121" s="35"/>
      <c r="L121" s="8"/>
      <c r="M121" s="9"/>
    </row>
    <row r="122" spans="2:13" ht="50.1" customHeight="1" x14ac:dyDescent="0.25">
      <c r="B122" s="10"/>
      <c r="C122" s="36"/>
      <c r="D122" s="12"/>
      <c r="E122" s="12"/>
      <c r="F122" s="10"/>
      <c r="G122" s="10"/>
      <c r="H122" s="12"/>
      <c r="I122" s="10"/>
      <c r="J122" s="15"/>
      <c r="K122" s="37"/>
      <c r="L122" s="14"/>
      <c r="M122" s="15"/>
    </row>
    <row r="123" spans="2:13" ht="50.1" customHeight="1" x14ac:dyDescent="0.25">
      <c r="B123" s="16"/>
      <c r="C123" s="38"/>
      <c r="D123" s="18"/>
      <c r="E123" s="18"/>
      <c r="F123" s="16"/>
      <c r="G123" s="16"/>
      <c r="H123" s="18"/>
      <c r="I123" s="16"/>
      <c r="J123" s="21"/>
      <c r="K123" s="39"/>
      <c r="L123" s="20"/>
      <c r="M123" s="21"/>
    </row>
    <row r="124" spans="2:13" ht="50.1" customHeight="1" x14ac:dyDescent="0.25">
      <c r="B124" s="22"/>
      <c r="C124" s="40"/>
      <c r="D124" s="24"/>
      <c r="E124" s="24"/>
      <c r="F124" s="22"/>
      <c r="G124" s="22"/>
      <c r="H124" s="24"/>
      <c r="I124" s="22"/>
      <c r="J124" s="27"/>
      <c r="K124" s="41"/>
      <c r="L124" s="26"/>
      <c r="M124" s="27"/>
    </row>
    <row r="125" spans="2:13" ht="50.1" customHeight="1" x14ac:dyDescent="0.25">
      <c r="B125" s="28"/>
      <c r="C125" s="42"/>
      <c r="D125" s="30"/>
      <c r="E125" s="30"/>
      <c r="F125" s="28"/>
      <c r="G125" s="28"/>
      <c r="H125" s="30"/>
      <c r="I125" s="28"/>
      <c r="J125" s="33"/>
      <c r="K125" s="43"/>
      <c r="L125" s="32"/>
      <c r="M125" s="33"/>
    </row>
    <row r="126" spans="2:13" ht="50.1" customHeight="1" x14ac:dyDescent="0.25">
      <c r="B126" s="4"/>
      <c r="C126" s="34"/>
      <c r="D126" s="6"/>
      <c r="E126" s="6"/>
      <c r="F126" s="4"/>
      <c r="G126" s="4"/>
      <c r="H126" s="6"/>
      <c r="I126" s="4"/>
      <c r="J126" s="9"/>
      <c r="K126" s="35"/>
      <c r="L126" s="8"/>
      <c r="M126" s="9"/>
    </row>
    <row r="127" spans="2:13" ht="50.1" customHeight="1" x14ac:dyDescent="0.25">
      <c r="B127" s="10"/>
      <c r="C127" s="36"/>
      <c r="D127" s="12"/>
      <c r="E127" s="12"/>
      <c r="F127" s="10"/>
      <c r="G127" s="10"/>
      <c r="H127" s="12"/>
      <c r="I127" s="10"/>
      <c r="J127" s="15"/>
      <c r="K127" s="37"/>
      <c r="L127" s="14"/>
      <c r="M127" s="15"/>
    </row>
    <row r="128" spans="2:13" ht="50.1" customHeight="1" x14ac:dyDescent="0.25">
      <c r="B128" s="16"/>
      <c r="C128" s="38"/>
      <c r="D128" s="18"/>
      <c r="E128" s="18"/>
      <c r="F128" s="16"/>
      <c r="G128" s="16"/>
      <c r="H128" s="18"/>
      <c r="I128" s="16"/>
      <c r="J128" s="21"/>
      <c r="K128" s="39"/>
      <c r="L128" s="20"/>
      <c r="M128" s="21"/>
    </row>
    <row r="129" spans="2:13" ht="50.1" customHeight="1" x14ac:dyDescent="0.25">
      <c r="B129" s="22"/>
      <c r="C129" s="40"/>
      <c r="D129" s="24"/>
      <c r="E129" s="24"/>
      <c r="F129" s="22"/>
      <c r="G129" s="22"/>
      <c r="H129" s="24"/>
      <c r="I129" s="22"/>
      <c r="J129" s="27"/>
      <c r="K129" s="41"/>
      <c r="L129" s="26"/>
      <c r="M129" s="27"/>
    </row>
    <row r="130" spans="2:13" ht="50.1" customHeight="1" x14ac:dyDescent="0.25">
      <c r="B130" s="28"/>
      <c r="C130" s="42"/>
      <c r="D130" s="30"/>
      <c r="E130" s="30"/>
      <c r="F130" s="28"/>
      <c r="G130" s="28"/>
      <c r="H130" s="30"/>
      <c r="I130" s="28"/>
      <c r="J130" s="33"/>
      <c r="K130" s="43"/>
      <c r="L130" s="32"/>
      <c r="M130" s="33"/>
    </row>
    <row r="131" spans="2:13" ht="50.1" customHeight="1" x14ac:dyDescent="0.25">
      <c r="B131" s="4"/>
      <c r="C131" s="34"/>
      <c r="D131" s="6"/>
      <c r="E131" s="6"/>
      <c r="F131" s="4"/>
      <c r="G131" s="4"/>
      <c r="H131" s="6"/>
      <c r="I131" s="4"/>
      <c r="J131" s="9"/>
      <c r="K131" s="35"/>
      <c r="L131" s="8"/>
      <c r="M131" s="9"/>
    </row>
    <row r="132" spans="2:13" ht="50.1" customHeight="1" x14ac:dyDescent="0.25">
      <c r="B132" s="10"/>
      <c r="C132" s="36"/>
      <c r="D132" s="12"/>
      <c r="E132" s="12"/>
      <c r="F132" s="10"/>
      <c r="G132" s="10"/>
      <c r="H132" s="12"/>
      <c r="I132" s="10"/>
      <c r="J132" s="15"/>
      <c r="K132" s="37"/>
      <c r="L132" s="14"/>
      <c r="M132" s="15"/>
    </row>
    <row r="133" spans="2:13" ht="50.1" customHeight="1" x14ac:dyDescent="0.25">
      <c r="B133" s="16"/>
      <c r="C133" s="38"/>
      <c r="D133" s="18"/>
      <c r="E133" s="18"/>
      <c r="F133" s="16"/>
      <c r="G133" s="16"/>
      <c r="H133" s="18"/>
      <c r="I133" s="16"/>
      <c r="J133" s="21"/>
      <c r="K133" s="39"/>
      <c r="L133" s="20"/>
      <c r="M133" s="21"/>
    </row>
    <row r="134" spans="2:13" ht="50.1" customHeight="1" x14ac:dyDescent="0.25">
      <c r="B134" s="22"/>
      <c r="C134" s="40"/>
      <c r="D134" s="24"/>
      <c r="E134" s="24"/>
      <c r="F134" s="22"/>
      <c r="G134" s="22"/>
      <c r="H134" s="24"/>
      <c r="I134" s="22"/>
      <c r="J134" s="27"/>
      <c r="K134" s="41"/>
      <c r="L134" s="26"/>
      <c r="M134" s="27"/>
    </row>
    <row r="135" spans="2:13" ht="50.1" customHeight="1" x14ac:dyDescent="0.25">
      <c r="B135" s="28"/>
      <c r="C135" s="42"/>
      <c r="D135" s="30"/>
      <c r="E135" s="30"/>
      <c r="F135" s="28"/>
      <c r="G135" s="28"/>
      <c r="H135" s="30"/>
      <c r="I135" s="28"/>
      <c r="J135" s="33"/>
      <c r="K135" s="43"/>
      <c r="L135" s="32"/>
      <c r="M135" s="33"/>
    </row>
    <row r="136" spans="2:13" ht="50.1" customHeight="1" x14ac:dyDescent="0.25">
      <c r="B136" s="4"/>
      <c r="C136" s="34"/>
      <c r="D136" s="6"/>
      <c r="E136" s="6"/>
      <c r="F136" s="4"/>
      <c r="G136" s="4"/>
      <c r="H136" s="6"/>
      <c r="I136" s="4"/>
      <c r="J136" s="9"/>
      <c r="K136" s="35"/>
      <c r="L136" s="8"/>
      <c r="M136" s="9"/>
    </row>
    <row r="137" spans="2:13" ht="50.1" customHeight="1" x14ac:dyDescent="0.25">
      <c r="B137" s="10"/>
      <c r="C137" s="36"/>
      <c r="D137" s="12"/>
      <c r="E137" s="12"/>
      <c r="F137" s="10"/>
      <c r="G137" s="10"/>
      <c r="H137" s="12"/>
      <c r="I137" s="10"/>
      <c r="J137" s="15"/>
      <c r="K137" s="37"/>
      <c r="L137" s="14"/>
      <c r="M137" s="15"/>
    </row>
    <row r="138" spans="2:13" ht="50.1" customHeight="1" x14ac:dyDescent="0.25">
      <c r="B138" s="16"/>
      <c r="C138" s="38"/>
      <c r="D138" s="18"/>
      <c r="E138" s="18"/>
      <c r="F138" s="16"/>
      <c r="G138" s="16"/>
      <c r="H138" s="18"/>
      <c r="I138" s="16"/>
      <c r="J138" s="21"/>
      <c r="K138" s="39"/>
      <c r="L138" s="20"/>
      <c r="M138" s="21"/>
    </row>
    <row r="139" spans="2:13" ht="50.1" customHeight="1" x14ac:dyDescent="0.25">
      <c r="B139" s="22"/>
      <c r="C139" s="40"/>
      <c r="D139" s="24"/>
      <c r="E139" s="24"/>
      <c r="F139" s="22"/>
      <c r="G139" s="22"/>
      <c r="H139" s="24"/>
      <c r="I139" s="22"/>
      <c r="J139" s="27"/>
      <c r="K139" s="41"/>
      <c r="L139" s="26"/>
      <c r="M139" s="27"/>
    </row>
    <row r="140" spans="2:13" ht="50.1" customHeight="1" x14ac:dyDescent="0.25">
      <c r="B140" s="28"/>
      <c r="C140" s="42"/>
      <c r="D140" s="30"/>
      <c r="E140" s="30"/>
      <c r="F140" s="28"/>
      <c r="G140" s="28"/>
      <c r="H140" s="30"/>
      <c r="I140" s="28"/>
      <c r="J140" s="33"/>
      <c r="K140" s="43"/>
      <c r="L140" s="32"/>
      <c r="M140" s="33"/>
    </row>
    <row r="141" spans="2:13" ht="50.1" customHeight="1" x14ac:dyDescent="0.25">
      <c r="B141" s="4"/>
      <c r="C141" s="34"/>
      <c r="D141" s="6"/>
      <c r="E141" s="6"/>
      <c r="F141" s="4"/>
      <c r="G141" s="4"/>
      <c r="H141" s="6"/>
      <c r="I141" s="4"/>
      <c r="J141" s="9"/>
      <c r="K141" s="35"/>
      <c r="L141" s="8"/>
      <c r="M141" s="9"/>
    </row>
    <row r="142" spans="2:13" ht="50.1" customHeight="1" x14ac:dyDescent="0.25">
      <c r="B142" s="10"/>
      <c r="C142" s="36"/>
      <c r="D142" s="12"/>
      <c r="E142" s="12"/>
      <c r="F142" s="10"/>
      <c r="G142" s="10"/>
      <c r="H142" s="12"/>
      <c r="I142" s="10"/>
      <c r="J142" s="15"/>
      <c r="K142" s="37"/>
      <c r="L142" s="14"/>
      <c r="M142" s="15"/>
    </row>
    <row r="143" spans="2:13" ht="50.1" customHeight="1" x14ac:dyDescent="0.25">
      <c r="B143" s="16"/>
      <c r="C143" s="38"/>
      <c r="D143" s="18"/>
      <c r="E143" s="18"/>
      <c r="F143" s="16"/>
      <c r="G143" s="16"/>
      <c r="H143" s="18"/>
      <c r="I143" s="16"/>
      <c r="J143" s="21"/>
      <c r="K143" s="39"/>
      <c r="L143" s="20"/>
      <c r="M143" s="21"/>
    </row>
    <row r="144" spans="2:13" ht="50.1" customHeight="1" x14ac:dyDescent="0.25">
      <c r="B144" s="22"/>
      <c r="C144" s="40"/>
      <c r="D144" s="24"/>
      <c r="E144" s="24"/>
      <c r="F144" s="22"/>
      <c r="G144" s="22"/>
      <c r="H144" s="24"/>
      <c r="I144" s="22"/>
      <c r="J144" s="27"/>
      <c r="K144" s="41"/>
      <c r="L144" s="26"/>
      <c r="M144" s="27"/>
    </row>
    <row r="145" spans="2:13" ht="50.1" customHeight="1" x14ac:dyDescent="0.25">
      <c r="B145" s="28"/>
      <c r="C145" s="42"/>
      <c r="D145" s="30"/>
      <c r="E145" s="30"/>
      <c r="F145" s="28"/>
      <c r="G145" s="28"/>
      <c r="H145" s="30"/>
      <c r="I145" s="28"/>
      <c r="J145" s="33"/>
      <c r="K145" s="43"/>
      <c r="L145" s="32"/>
      <c r="M145" s="33"/>
    </row>
    <row r="146" spans="2:13" ht="50.1" customHeight="1" x14ac:dyDescent="0.25">
      <c r="B146" s="4"/>
      <c r="C146" s="34"/>
      <c r="D146" s="6"/>
      <c r="E146" s="6"/>
      <c r="F146" s="4"/>
      <c r="G146" s="4"/>
      <c r="H146" s="6"/>
      <c r="I146" s="4"/>
      <c r="J146" s="9"/>
      <c r="K146" s="35"/>
      <c r="L146" s="8"/>
      <c r="M146" s="9"/>
    </row>
    <row r="147" spans="2:13" ht="50.1" customHeight="1" x14ac:dyDescent="0.25">
      <c r="B147" s="10"/>
      <c r="C147" s="36"/>
      <c r="D147" s="12"/>
      <c r="E147" s="12"/>
      <c r="F147" s="10"/>
      <c r="G147" s="10"/>
      <c r="H147" s="12"/>
      <c r="I147" s="10"/>
      <c r="J147" s="15"/>
      <c r="K147" s="37"/>
      <c r="L147" s="14"/>
      <c r="M147" s="15"/>
    </row>
    <row r="148" spans="2:13" ht="50.1" customHeight="1" x14ac:dyDescent="0.25">
      <c r="B148" s="16"/>
      <c r="C148" s="38"/>
      <c r="D148" s="18"/>
      <c r="E148" s="18"/>
      <c r="F148" s="16"/>
      <c r="G148" s="16"/>
      <c r="H148" s="18"/>
      <c r="I148" s="16"/>
      <c r="J148" s="21"/>
      <c r="K148" s="39"/>
      <c r="L148" s="20"/>
      <c r="M148" s="21"/>
    </row>
    <row r="149" spans="2:13" ht="50.1" customHeight="1" x14ac:dyDescent="0.25">
      <c r="B149" s="22"/>
      <c r="C149" s="40"/>
      <c r="D149" s="24"/>
      <c r="E149" s="24"/>
      <c r="F149" s="22"/>
      <c r="G149" s="22"/>
      <c r="H149" s="24"/>
      <c r="I149" s="22"/>
      <c r="J149" s="27"/>
      <c r="K149" s="41"/>
      <c r="L149" s="26"/>
      <c r="M149" s="27"/>
    </row>
    <row r="150" spans="2:13" ht="50.1" customHeight="1" x14ac:dyDescent="0.25">
      <c r="B150" s="28"/>
      <c r="C150" s="42"/>
      <c r="D150" s="30"/>
      <c r="E150" s="30"/>
      <c r="F150" s="28"/>
      <c r="G150" s="28"/>
      <c r="H150" s="30"/>
      <c r="I150" s="28"/>
      <c r="J150" s="33"/>
      <c r="K150" s="43"/>
      <c r="L150" s="32"/>
      <c r="M150" s="33"/>
    </row>
    <row r="151" spans="2:13" ht="50.1" customHeight="1" x14ac:dyDescent="0.25">
      <c r="B151" s="4"/>
      <c r="C151" s="34"/>
      <c r="D151" s="6"/>
      <c r="E151" s="6"/>
      <c r="F151" s="4"/>
      <c r="G151" s="4"/>
      <c r="H151" s="6"/>
      <c r="I151" s="4"/>
      <c r="J151" s="9"/>
      <c r="K151" s="35"/>
      <c r="L151" s="8"/>
      <c r="M151" s="9"/>
    </row>
    <row r="152" spans="2:13" ht="50.1" customHeight="1" x14ac:dyDescent="0.25">
      <c r="B152" s="10"/>
      <c r="C152" s="36"/>
      <c r="D152" s="12"/>
      <c r="E152" s="12"/>
      <c r="F152" s="10"/>
      <c r="G152" s="10"/>
      <c r="H152" s="12"/>
      <c r="I152" s="10"/>
      <c r="J152" s="15"/>
      <c r="K152" s="37"/>
      <c r="L152" s="14"/>
      <c r="M152" s="15"/>
    </row>
    <row r="153" spans="2:13" ht="50.1" customHeight="1" x14ac:dyDescent="0.25">
      <c r="B153" s="16"/>
      <c r="C153" s="38"/>
      <c r="D153" s="18"/>
      <c r="E153" s="18"/>
      <c r="F153" s="16"/>
      <c r="G153" s="16"/>
      <c r="H153" s="18"/>
      <c r="I153" s="16"/>
      <c r="J153" s="21"/>
      <c r="K153" s="39"/>
      <c r="L153" s="20"/>
      <c r="M153" s="21"/>
    </row>
    <row r="154" spans="2:13" ht="50.1" customHeight="1" x14ac:dyDescent="0.25">
      <c r="B154" s="22"/>
      <c r="C154" s="40"/>
      <c r="D154" s="24"/>
      <c r="E154" s="24"/>
      <c r="F154" s="22"/>
      <c r="G154" s="22"/>
      <c r="H154" s="24"/>
      <c r="I154" s="22"/>
      <c r="J154" s="27"/>
      <c r="K154" s="41"/>
      <c r="L154" s="26"/>
      <c r="M154" s="27"/>
    </row>
    <row r="155" spans="2:13" ht="50.1" customHeight="1" x14ac:dyDescent="0.25">
      <c r="B155" s="28"/>
      <c r="C155" s="42"/>
      <c r="D155" s="30"/>
      <c r="E155" s="30"/>
      <c r="F155" s="28"/>
      <c r="G155" s="28"/>
      <c r="H155" s="30"/>
      <c r="I155" s="28"/>
      <c r="J155" s="33"/>
      <c r="K155" s="43"/>
      <c r="L155" s="32"/>
      <c r="M155" s="33"/>
    </row>
    <row r="156" spans="2:13" ht="50.1" customHeight="1" x14ac:dyDescent="0.25">
      <c r="B156" s="4"/>
      <c r="C156" s="34"/>
      <c r="D156" s="6"/>
      <c r="E156" s="6"/>
      <c r="F156" s="4"/>
      <c r="G156" s="4"/>
      <c r="H156" s="6"/>
      <c r="I156" s="4"/>
      <c r="J156" s="9"/>
      <c r="K156" s="35"/>
      <c r="L156" s="8"/>
      <c r="M156" s="9"/>
    </row>
    <row r="157" spans="2:13" ht="50.1" customHeight="1" x14ac:dyDescent="0.25">
      <c r="B157" s="10"/>
      <c r="C157" s="36"/>
      <c r="D157" s="12"/>
      <c r="E157" s="12"/>
      <c r="F157" s="10"/>
      <c r="G157" s="10"/>
      <c r="H157" s="12"/>
      <c r="I157" s="10"/>
      <c r="J157" s="15"/>
      <c r="K157" s="37"/>
      <c r="L157" s="14"/>
      <c r="M157" s="15"/>
    </row>
    <row r="158" spans="2:13" ht="50.1" customHeight="1" x14ac:dyDescent="0.25">
      <c r="B158" s="16"/>
      <c r="C158" s="38"/>
      <c r="D158" s="18"/>
      <c r="E158" s="18"/>
      <c r="F158" s="16"/>
      <c r="G158" s="16"/>
      <c r="H158" s="18"/>
      <c r="I158" s="16"/>
      <c r="J158" s="21"/>
      <c r="K158" s="39"/>
      <c r="L158" s="20"/>
      <c r="M158" s="21"/>
    </row>
    <row r="159" spans="2:13" ht="50.1" customHeight="1" x14ac:dyDescent="0.25">
      <c r="B159" s="22"/>
      <c r="C159" s="40"/>
      <c r="D159" s="24"/>
      <c r="E159" s="24"/>
      <c r="F159" s="22"/>
      <c r="G159" s="22"/>
      <c r="H159" s="24"/>
      <c r="I159" s="22"/>
      <c r="J159" s="27"/>
      <c r="K159" s="41"/>
      <c r="L159" s="26"/>
      <c r="M159" s="27"/>
    </row>
    <row r="160" spans="2:13" ht="50.1" customHeight="1" x14ac:dyDescent="0.25">
      <c r="B160" s="28"/>
      <c r="C160" s="42"/>
      <c r="D160" s="30"/>
      <c r="E160" s="30"/>
      <c r="F160" s="28"/>
      <c r="G160" s="28"/>
      <c r="H160" s="30"/>
      <c r="I160" s="28"/>
      <c r="J160" s="33"/>
      <c r="K160" s="43"/>
      <c r="L160" s="32"/>
      <c r="M160" s="33"/>
    </row>
    <row r="161" spans="2:13" ht="50.1" customHeight="1" x14ac:dyDescent="0.25">
      <c r="B161" s="4"/>
      <c r="C161" s="34"/>
      <c r="D161" s="6"/>
      <c r="E161" s="6"/>
      <c r="F161" s="4"/>
      <c r="G161" s="4"/>
      <c r="H161" s="6"/>
      <c r="I161" s="4"/>
      <c r="J161" s="9"/>
      <c r="K161" s="35"/>
      <c r="L161" s="8"/>
      <c r="M161" s="9"/>
    </row>
    <row r="162" spans="2:13" ht="50.1" customHeight="1" x14ac:dyDescent="0.25">
      <c r="B162" s="10"/>
      <c r="C162" s="36"/>
      <c r="D162" s="12"/>
      <c r="E162" s="12"/>
      <c r="F162" s="10"/>
      <c r="G162" s="10"/>
      <c r="H162" s="12"/>
      <c r="I162" s="10"/>
      <c r="J162" s="15"/>
      <c r="K162" s="37"/>
      <c r="L162" s="14"/>
      <c r="M162" s="15"/>
    </row>
    <row r="163" spans="2:13" ht="50.1" customHeight="1" x14ac:dyDescent="0.25">
      <c r="B163" s="16"/>
      <c r="C163" s="38"/>
      <c r="D163" s="18"/>
      <c r="E163" s="18"/>
      <c r="F163" s="16"/>
      <c r="G163" s="16"/>
      <c r="H163" s="18"/>
      <c r="I163" s="16"/>
      <c r="J163" s="21"/>
      <c r="K163" s="39"/>
      <c r="L163" s="20"/>
      <c r="M163" s="21"/>
    </row>
    <row r="164" spans="2:13" ht="50.1" customHeight="1" x14ac:dyDescent="0.25">
      <c r="B164" s="22"/>
      <c r="C164" s="40"/>
      <c r="D164" s="24"/>
      <c r="E164" s="24"/>
      <c r="F164" s="22"/>
      <c r="G164" s="22"/>
      <c r="H164" s="24"/>
      <c r="I164" s="22"/>
      <c r="J164" s="27"/>
      <c r="K164" s="41"/>
      <c r="L164" s="26"/>
      <c r="M164" s="27"/>
    </row>
    <row r="165" spans="2:13" ht="50.1" customHeight="1" x14ac:dyDescent="0.25">
      <c r="B165" s="28"/>
      <c r="C165" s="42"/>
      <c r="D165" s="30"/>
      <c r="E165" s="30"/>
      <c r="F165" s="28"/>
      <c r="G165" s="28"/>
      <c r="H165" s="30"/>
      <c r="I165" s="28"/>
      <c r="J165" s="33"/>
      <c r="K165" s="43"/>
      <c r="L165" s="32"/>
      <c r="M165" s="33"/>
    </row>
    <row r="166" spans="2:13" ht="50.1" customHeight="1" x14ac:dyDescent="0.25">
      <c r="B166" s="4"/>
      <c r="C166" s="34"/>
      <c r="D166" s="6"/>
      <c r="E166" s="6"/>
      <c r="F166" s="4"/>
      <c r="G166" s="4"/>
      <c r="H166" s="6"/>
      <c r="I166" s="4"/>
      <c r="J166" s="9"/>
      <c r="K166" s="35"/>
      <c r="L166" s="8"/>
      <c r="M166" s="9"/>
    </row>
    <row r="167" spans="2:13" ht="50.1" customHeight="1" x14ac:dyDescent="0.25">
      <c r="B167" s="10"/>
      <c r="C167" s="36"/>
      <c r="D167" s="12"/>
      <c r="E167" s="12"/>
      <c r="F167" s="10"/>
      <c r="G167" s="10"/>
      <c r="H167" s="12"/>
      <c r="I167" s="10"/>
      <c r="J167" s="15"/>
      <c r="K167" s="37"/>
      <c r="L167" s="14"/>
      <c r="M167" s="15"/>
    </row>
    <row r="168" spans="2:13" ht="50.1" customHeight="1" x14ac:dyDescent="0.25">
      <c r="B168" s="16"/>
      <c r="C168" s="38"/>
      <c r="D168" s="18"/>
      <c r="E168" s="18"/>
      <c r="F168" s="16"/>
      <c r="G168" s="16"/>
      <c r="H168" s="18"/>
      <c r="I168" s="16"/>
      <c r="J168" s="21"/>
      <c r="K168" s="39"/>
      <c r="L168" s="20"/>
      <c r="M168" s="21"/>
    </row>
    <row r="169" spans="2:13" ht="50.1" customHeight="1" x14ac:dyDescent="0.25">
      <c r="B169" s="22"/>
      <c r="C169" s="40"/>
      <c r="D169" s="24"/>
      <c r="E169" s="24"/>
      <c r="F169" s="22"/>
      <c r="G169" s="22"/>
      <c r="H169" s="24"/>
      <c r="I169" s="22"/>
      <c r="J169" s="27"/>
      <c r="K169" s="41"/>
      <c r="L169" s="26"/>
      <c r="M169" s="27"/>
    </row>
    <row r="170" spans="2:13" ht="50.1" customHeight="1" x14ac:dyDescent="0.25">
      <c r="B170" s="28"/>
      <c r="C170" s="42"/>
      <c r="D170" s="30"/>
      <c r="E170" s="30"/>
      <c r="F170" s="28"/>
      <c r="G170" s="28"/>
      <c r="H170" s="30"/>
      <c r="I170" s="28"/>
      <c r="J170" s="33"/>
      <c r="K170" s="43"/>
      <c r="L170" s="32"/>
      <c r="M170" s="33"/>
    </row>
    <row r="171" spans="2:13" ht="50.1" customHeight="1" x14ac:dyDescent="0.25">
      <c r="B171" s="4"/>
      <c r="C171" s="34"/>
      <c r="D171" s="6"/>
      <c r="E171" s="6"/>
      <c r="F171" s="4"/>
      <c r="G171" s="4"/>
      <c r="H171" s="6"/>
      <c r="I171" s="4"/>
      <c r="J171" s="9"/>
      <c r="K171" s="35"/>
      <c r="L171" s="8"/>
      <c r="M171" s="9"/>
    </row>
    <row r="172" spans="2:13" ht="50.1" customHeight="1" x14ac:dyDescent="0.25">
      <c r="B172" s="10"/>
      <c r="C172" s="36"/>
      <c r="D172" s="12"/>
      <c r="E172" s="12"/>
      <c r="F172" s="10"/>
      <c r="G172" s="10"/>
      <c r="H172" s="12"/>
      <c r="I172" s="10"/>
      <c r="J172" s="15"/>
      <c r="K172" s="37"/>
      <c r="L172" s="14"/>
      <c r="M172" s="15"/>
    </row>
    <row r="173" spans="2:13" ht="50.1" customHeight="1" x14ac:dyDescent="0.25">
      <c r="B173" s="16"/>
      <c r="C173" s="38"/>
      <c r="D173" s="18"/>
      <c r="E173" s="18"/>
      <c r="F173" s="16"/>
      <c r="G173" s="16"/>
      <c r="H173" s="18"/>
      <c r="I173" s="16"/>
      <c r="J173" s="21"/>
      <c r="K173" s="39"/>
      <c r="L173" s="20"/>
      <c r="M173" s="21"/>
    </row>
    <row r="174" spans="2:13" ht="50.1" customHeight="1" x14ac:dyDescent="0.25">
      <c r="B174" s="22"/>
      <c r="C174" s="40"/>
      <c r="D174" s="24"/>
      <c r="E174" s="24"/>
      <c r="F174" s="22"/>
      <c r="G174" s="22"/>
      <c r="H174" s="24"/>
      <c r="I174" s="22"/>
      <c r="J174" s="27"/>
      <c r="K174" s="41"/>
      <c r="L174" s="26"/>
      <c r="M174" s="27"/>
    </row>
    <row r="175" spans="2:13" ht="50.1" customHeight="1" x14ac:dyDescent="0.25">
      <c r="B175" s="28"/>
      <c r="C175" s="42"/>
      <c r="D175" s="30"/>
      <c r="E175" s="30"/>
      <c r="F175" s="28"/>
      <c r="G175" s="28"/>
      <c r="H175" s="30"/>
      <c r="I175" s="28"/>
      <c r="J175" s="33"/>
      <c r="K175" s="43"/>
      <c r="L175" s="32"/>
      <c r="M175" s="33"/>
    </row>
    <row r="176" spans="2:13" ht="50.1" customHeight="1" x14ac:dyDescent="0.25">
      <c r="B176" s="4"/>
      <c r="C176" s="34"/>
      <c r="D176" s="6"/>
      <c r="E176" s="6"/>
      <c r="F176" s="4"/>
      <c r="G176" s="4"/>
      <c r="H176" s="6"/>
      <c r="I176" s="4"/>
      <c r="J176" s="9"/>
      <c r="K176" s="35"/>
      <c r="L176" s="8"/>
      <c r="M176" s="9"/>
    </row>
    <row r="177" spans="2:13" ht="50.1" customHeight="1" x14ac:dyDescent="0.25">
      <c r="B177" s="10"/>
      <c r="C177" s="36"/>
      <c r="D177" s="12"/>
      <c r="E177" s="12"/>
      <c r="F177" s="10"/>
      <c r="G177" s="10"/>
      <c r="H177" s="12"/>
      <c r="I177" s="10"/>
      <c r="J177" s="15"/>
      <c r="K177" s="37"/>
      <c r="L177" s="14"/>
      <c r="M177" s="15"/>
    </row>
    <row r="178" spans="2:13" ht="50.1" customHeight="1" x14ac:dyDescent="0.25">
      <c r="B178" s="16"/>
      <c r="C178" s="38"/>
      <c r="D178" s="18"/>
      <c r="E178" s="18"/>
      <c r="F178" s="16"/>
      <c r="G178" s="16"/>
      <c r="H178" s="18"/>
      <c r="I178" s="16"/>
      <c r="J178" s="21"/>
      <c r="K178" s="39"/>
      <c r="L178" s="20"/>
      <c r="M178" s="21"/>
    </row>
    <row r="179" spans="2:13" ht="50.1" customHeight="1" x14ac:dyDescent="0.25">
      <c r="B179" s="22"/>
      <c r="C179" s="40"/>
      <c r="D179" s="24"/>
      <c r="E179" s="24"/>
      <c r="F179" s="22"/>
      <c r="G179" s="22"/>
      <c r="H179" s="24"/>
      <c r="I179" s="22"/>
      <c r="J179" s="27"/>
      <c r="K179" s="41"/>
      <c r="L179" s="26"/>
      <c r="M179" s="27"/>
    </row>
    <row r="180" spans="2:13" ht="50.1" customHeight="1" x14ac:dyDescent="0.25">
      <c r="B180" s="28"/>
      <c r="C180" s="42"/>
      <c r="D180" s="30"/>
      <c r="E180" s="30"/>
      <c r="F180" s="28"/>
      <c r="G180" s="28"/>
      <c r="H180" s="30"/>
      <c r="I180" s="28"/>
      <c r="J180" s="33"/>
      <c r="K180" s="43"/>
      <c r="L180" s="32"/>
      <c r="M180" s="33"/>
    </row>
    <row r="181" spans="2:13" ht="50.1" customHeight="1" x14ac:dyDescent="0.25">
      <c r="B181" s="4"/>
      <c r="C181" s="34"/>
      <c r="D181" s="6"/>
      <c r="E181" s="6"/>
      <c r="F181" s="4"/>
      <c r="G181" s="4"/>
      <c r="H181" s="6"/>
      <c r="I181" s="4"/>
      <c r="J181" s="9"/>
      <c r="K181" s="35"/>
      <c r="L181" s="8"/>
      <c r="M181" s="9"/>
    </row>
    <row r="182" spans="2:13" ht="50.1" customHeight="1" x14ac:dyDescent="0.25">
      <c r="B182" s="10"/>
      <c r="C182" s="36"/>
      <c r="D182" s="12"/>
      <c r="E182" s="12"/>
      <c r="F182" s="10"/>
      <c r="G182" s="10"/>
      <c r="H182" s="12"/>
      <c r="I182" s="10"/>
      <c r="J182" s="15"/>
      <c r="K182" s="37"/>
      <c r="L182" s="14"/>
      <c r="M182" s="15"/>
    </row>
    <row r="183" spans="2:13" ht="50.1" customHeight="1" x14ac:dyDescent="0.25">
      <c r="B183" s="16"/>
      <c r="C183" s="38"/>
      <c r="D183" s="18"/>
      <c r="E183" s="18"/>
      <c r="F183" s="16"/>
      <c r="G183" s="16"/>
      <c r="H183" s="18"/>
      <c r="I183" s="16"/>
      <c r="J183" s="21"/>
      <c r="K183" s="39"/>
      <c r="L183" s="20"/>
      <c r="M183" s="21"/>
    </row>
    <row r="184" spans="2:13" ht="50.1" customHeight="1" x14ac:dyDescent="0.25">
      <c r="B184" s="22"/>
      <c r="C184" s="40"/>
      <c r="D184" s="24"/>
      <c r="E184" s="24"/>
      <c r="F184" s="22"/>
      <c r="G184" s="22"/>
      <c r="H184" s="24"/>
      <c r="I184" s="22"/>
      <c r="J184" s="27"/>
      <c r="K184" s="41"/>
      <c r="L184" s="26"/>
      <c r="M184" s="27"/>
    </row>
    <row r="185" spans="2:13" ht="50.1" customHeight="1" x14ac:dyDescent="0.25">
      <c r="B185" s="28"/>
      <c r="C185" s="42"/>
      <c r="D185" s="30"/>
      <c r="E185" s="30"/>
      <c r="F185" s="28"/>
      <c r="G185" s="28"/>
      <c r="H185" s="30"/>
      <c r="I185" s="28"/>
      <c r="J185" s="33"/>
      <c r="K185" s="43"/>
      <c r="L185" s="32"/>
      <c r="M185" s="33"/>
    </row>
    <row r="186" spans="2:13" ht="50.1" customHeight="1" x14ac:dyDescent="0.25">
      <c r="B186" s="4"/>
      <c r="C186" s="34"/>
      <c r="D186" s="6"/>
      <c r="E186" s="6"/>
      <c r="F186" s="4"/>
      <c r="G186" s="4"/>
      <c r="H186" s="6"/>
      <c r="I186" s="4"/>
      <c r="J186" s="9"/>
      <c r="K186" s="35"/>
      <c r="L186" s="8"/>
      <c r="M186" s="9"/>
    </row>
    <row r="187" spans="2:13" ht="50.1" customHeight="1" x14ac:dyDescent="0.25">
      <c r="B187" s="10"/>
      <c r="C187" s="36"/>
      <c r="D187" s="12"/>
      <c r="E187" s="12"/>
      <c r="F187" s="10"/>
      <c r="G187" s="10"/>
      <c r="H187" s="12"/>
      <c r="I187" s="10"/>
      <c r="J187" s="15"/>
      <c r="K187" s="37"/>
      <c r="L187" s="14"/>
      <c r="M187" s="15"/>
    </row>
    <row r="188" spans="2:13" ht="50.1" customHeight="1" x14ac:dyDescent="0.25">
      <c r="B188" s="16"/>
      <c r="C188" s="38"/>
      <c r="D188" s="18"/>
      <c r="E188" s="18"/>
      <c r="F188" s="16"/>
      <c r="G188" s="16"/>
      <c r="H188" s="18"/>
      <c r="I188" s="16"/>
      <c r="J188" s="21"/>
      <c r="K188" s="39"/>
      <c r="L188" s="20"/>
      <c r="M188" s="21"/>
    </row>
    <row r="189" spans="2:13" ht="50.1" customHeight="1" x14ac:dyDescent="0.25">
      <c r="B189" s="22"/>
      <c r="C189" s="40"/>
      <c r="D189" s="24"/>
      <c r="E189" s="24"/>
      <c r="F189" s="22"/>
      <c r="G189" s="22"/>
      <c r="H189" s="24"/>
      <c r="I189" s="22"/>
      <c r="J189" s="27"/>
      <c r="K189" s="41"/>
      <c r="L189" s="26"/>
      <c r="M189" s="27"/>
    </row>
    <row r="190" spans="2:13" ht="50.1" customHeight="1" x14ac:dyDescent="0.25">
      <c r="B190" s="28"/>
      <c r="C190" s="42"/>
      <c r="D190" s="30"/>
      <c r="E190" s="30"/>
      <c r="F190" s="28"/>
      <c r="G190" s="28"/>
      <c r="H190" s="30"/>
      <c r="I190" s="28"/>
      <c r="J190" s="33"/>
      <c r="K190" s="43"/>
      <c r="L190" s="32"/>
      <c r="M190" s="33"/>
    </row>
    <row r="191" spans="2:13" ht="50.1" customHeight="1" x14ac:dyDescent="0.25">
      <c r="B191" s="4"/>
      <c r="C191" s="34"/>
      <c r="D191" s="6"/>
      <c r="E191" s="6"/>
      <c r="F191" s="4"/>
      <c r="G191" s="4"/>
      <c r="H191" s="6"/>
      <c r="I191" s="4"/>
      <c r="J191" s="9"/>
      <c r="K191" s="35"/>
      <c r="L191" s="8"/>
      <c r="M191" s="9"/>
    </row>
    <row r="192" spans="2:13" ht="50.1" customHeight="1" x14ac:dyDescent="0.25">
      <c r="B192" s="10"/>
      <c r="C192" s="36"/>
      <c r="D192" s="12"/>
      <c r="E192" s="12"/>
      <c r="F192" s="10"/>
      <c r="G192" s="10"/>
      <c r="H192" s="12"/>
      <c r="I192" s="10"/>
      <c r="J192" s="15"/>
      <c r="K192" s="37"/>
      <c r="L192" s="14"/>
      <c r="M192" s="15"/>
    </row>
    <row r="193" spans="2:13" ht="50.1" customHeight="1" x14ac:dyDescent="0.25">
      <c r="B193" s="16"/>
      <c r="C193" s="38"/>
      <c r="D193" s="18"/>
      <c r="E193" s="18"/>
      <c r="F193" s="16"/>
      <c r="G193" s="16"/>
      <c r="H193" s="18"/>
      <c r="I193" s="16"/>
      <c r="J193" s="21"/>
      <c r="K193" s="39"/>
      <c r="L193" s="20"/>
      <c r="M193" s="21"/>
    </row>
    <row r="194" spans="2:13" ht="50.1" customHeight="1" x14ac:dyDescent="0.25">
      <c r="B194" s="22"/>
      <c r="C194" s="40"/>
      <c r="D194" s="24"/>
      <c r="E194" s="24"/>
      <c r="F194" s="22"/>
      <c r="G194" s="22"/>
      <c r="H194" s="24"/>
      <c r="I194" s="22"/>
      <c r="J194" s="27"/>
      <c r="K194" s="41"/>
      <c r="L194" s="26"/>
      <c r="M194" s="27"/>
    </row>
    <row r="195" spans="2:13" ht="50.1" customHeight="1" x14ac:dyDescent="0.25">
      <c r="B195" s="28"/>
      <c r="C195" s="42"/>
      <c r="D195" s="30"/>
      <c r="E195" s="30"/>
      <c r="F195" s="28"/>
      <c r="G195" s="28"/>
      <c r="H195" s="30"/>
      <c r="I195" s="28"/>
      <c r="J195" s="33"/>
      <c r="K195" s="43"/>
      <c r="L195" s="32"/>
      <c r="M195" s="33"/>
    </row>
    <row r="196" spans="2:13" ht="50.1" customHeight="1" x14ac:dyDescent="0.25">
      <c r="B196" s="4"/>
      <c r="C196" s="34"/>
      <c r="D196" s="6"/>
      <c r="E196" s="6"/>
      <c r="F196" s="4"/>
      <c r="G196" s="4"/>
      <c r="H196" s="6"/>
      <c r="I196" s="4"/>
      <c r="J196" s="9"/>
      <c r="K196" s="35"/>
      <c r="L196" s="8"/>
      <c r="M196" s="9"/>
    </row>
    <row r="197" spans="2:13" ht="50.1" customHeight="1" x14ac:dyDescent="0.25">
      <c r="B197" s="10"/>
      <c r="C197" s="36"/>
      <c r="D197" s="12"/>
      <c r="E197" s="12"/>
      <c r="F197" s="10"/>
      <c r="G197" s="10"/>
      <c r="H197" s="12"/>
      <c r="I197" s="10"/>
      <c r="J197" s="15"/>
      <c r="K197" s="37"/>
      <c r="L197" s="14"/>
      <c r="M197" s="15"/>
    </row>
    <row r="198" spans="2:13" ht="50.1" customHeight="1" x14ac:dyDescent="0.25">
      <c r="B198" s="16"/>
      <c r="C198" s="38"/>
      <c r="D198" s="18"/>
      <c r="E198" s="18"/>
      <c r="F198" s="16"/>
      <c r="G198" s="16"/>
      <c r="H198" s="18"/>
      <c r="I198" s="16"/>
      <c r="J198" s="21"/>
      <c r="K198" s="39"/>
      <c r="L198" s="20"/>
      <c r="M198" s="21"/>
    </row>
    <row r="199" spans="2:13" ht="50.1" customHeight="1" x14ac:dyDescent="0.25">
      <c r="B199" s="22"/>
      <c r="C199" s="40"/>
      <c r="D199" s="24"/>
      <c r="E199" s="24"/>
      <c r="F199" s="22"/>
      <c r="G199" s="22"/>
      <c r="H199" s="24"/>
      <c r="I199" s="22"/>
      <c r="J199" s="27"/>
      <c r="K199" s="41"/>
      <c r="L199" s="26"/>
      <c r="M199" s="27"/>
    </row>
    <row r="200" spans="2:13" ht="50.1" customHeight="1" x14ac:dyDescent="0.25">
      <c r="B200" s="28"/>
      <c r="C200" s="42"/>
      <c r="D200" s="30"/>
      <c r="E200" s="30"/>
      <c r="F200" s="28"/>
      <c r="G200" s="28"/>
      <c r="H200" s="30"/>
      <c r="I200" s="28"/>
      <c r="J200" s="33"/>
      <c r="K200" s="43"/>
      <c r="L200" s="32"/>
      <c r="M200" s="33"/>
    </row>
    <row r="201" spans="2:13" ht="50.1" customHeight="1" x14ac:dyDescent="0.25">
      <c r="B201" s="4"/>
      <c r="C201" s="34"/>
      <c r="D201" s="6"/>
      <c r="E201" s="6"/>
      <c r="F201" s="4"/>
      <c r="G201" s="4"/>
      <c r="H201" s="6"/>
      <c r="I201" s="4"/>
      <c r="J201" s="9"/>
      <c r="K201" s="35"/>
      <c r="L201" s="8"/>
      <c r="M201" s="9"/>
    </row>
    <row r="202" spans="2:13" ht="50.1" customHeight="1" x14ac:dyDescent="0.25">
      <c r="B202" s="10"/>
      <c r="C202" s="36"/>
      <c r="D202" s="12"/>
      <c r="E202" s="12"/>
      <c r="F202" s="10"/>
      <c r="G202" s="10"/>
      <c r="H202" s="12"/>
      <c r="I202" s="10"/>
      <c r="J202" s="15"/>
      <c r="K202" s="37"/>
      <c r="L202" s="14"/>
      <c r="M202" s="15"/>
    </row>
    <row r="203" spans="2:13" ht="50.1" customHeight="1" x14ac:dyDescent="0.25">
      <c r="B203" s="16"/>
      <c r="C203" s="38"/>
      <c r="D203" s="18"/>
      <c r="E203" s="18"/>
      <c r="F203" s="16"/>
      <c r="G203" s="16"/>
      <c r="H203" s="18"/>
      <c r="I203" s="16"/>
      <c r="J203" s="21"/>
      <c r="K203" s="39"/>
      <c r="L203" s="20"/>
      <c r="M203" s="21"/>
    </row>
    <row r="204" spans="2:13" ht="50.1" customHeight="1" x14ac:dyDescent="0.25">
      <c r="B204" s="22"/>
      <c r="C204" s="40"/>
      <c r="D204" s="24"/>
      <c r="E204" s="24"/>
      <c r="F204" s="22"/>
      <c r="G204" s="22"/>
      <c r="H204" s="24"/>
      <c r="I204" s="22"/>
      <c r="J204" s="27"/>
      <c r="K204" s="41"/>
      <c r="L204" s="26"/>
      <c r="M204" s="27"/>
    </row>
    <row r="205" spans="2:13" ht="50.1" customHeight="1" x14ac:dyDescent="0.25">
      <c r="B205" s="28"/>
      <c r="C205" s="42"/>
      <c r="D205" s="30"/>
      <c r="E205" s="30"/>
      <c r="F205" s="28"/>
      <c r="G205" s="28"/>
      <c r="H205" s="30"/>
      <c r="I205" s="28"/>
      <c r="J205" s="33"/>
      <c r="K205" s="43"/>
      <c r="L205" s="32"/>
      <c r="M205" s="33"/>
    </row>
    <row r="206" spans="2:13" ht="50.1" customHeight="1" x14ac:dyDescent="0.25">
      <c r="B206" s="4"/>
      <c r="C206" s="34"/>
      <c r="D206" s="6"/>
      <c r="E206" s="6"/>
      <c r="F206" s="4"/>
      <c r="G206" s="4"/>
      <c r="H206" s="6"/>
      <c r="I206" s="4"/>
      <c r="J206" s="9"/>
      <c r="K206" s="35"/>
      <c r="L206" s="8"/>
      <c r="M206" s="9"/>
    </row>
    <row r="207" spans="2:13" ht="50.1" customHeight="1" x14ac:dyDescent="0.25">
      <c r="B207" s="10"/>
      <c r="C207" s="36"/>
      <c r="D207" s="12"/>
      <c r="E207" s="12"/>
      <c r="F207" s="10"/>
      <c r="G207" s="10"/>
      <c r="H207" s="12"/>
      <c r="I207" s="10"/>
      <c r="J207" s="15"/>
      <c r="K207" s="37"/>
      <c r="L207" s="14"/>
      <c r="M207" s="15"/>
    </row>
    <row r="208" spans="2:13" ht="50.1" customHeight="1" x14ac:dyDescent="0.25">
      <c r="B208" s="16"/>
      <c r="C208" s="38"/>
      <c r="D208" s="18"/>
      <c r="E208" s="18"/>
      <c r="F208" s="16"/>
      <c r="G208" s="16"/>
      <c r="H208" s="18"/>
      <c r="I208" s="16"/>
      <c r="J208" s="21"/>
      <c r="K208" s="39"/>
      <c r="L208" s="20"/>
      <c r="M208" s="21"/>
    </row>
    <row r="209" spans="2:13" ht="50.1" customHeight="1" x14ac:dyDescent="0.25">
      <c r="B209" s="22"/>
      <c r="C209" s="40"/>
      <c r="D209" s="24"/>
      <c r="E209" s="24"/>
      <c r="F209" s="22"/>
      <c r="G209" s="22"/>
      <c r="H209" s="24"/>
      <c r="I209" s="22"/>
      <c r="J209" s="27"/>
      <c r="K209" s="41"/>
      <c r="L209" s="26"/>
      <c r="M209" s="27"/>
    </row>
    <row r="210" spans="2:13" ht="50.1" customHeight="1" x14ac:dyDescent="0.25">
      <c r="B210" s="28"/>
      <c r="C210" s="42"/>
      <c r="D210" s="30"/>
      <c r="E210" s="30"/>
      <c r="F210" s="28"/>
      <c r="G210" s="28"/>
      <c r="H210" s="30"/>
      <c r="I210" s="28"/>
      <c r="J210" s="33"/>
      <c r="K210" s="43"/>
      <c r="L210" s="32"/>
      <c r="M210" s="33"/>
    </row>
    <row r="211" spans="2:13" ht="50.1" customHeight="1" x14ac:dyDescent="0.25">
      <c r="B211" s="4"/>
      <c r="C211" s="34"/>
      <c r="D211" s="6"/>
      <c r="E211" s="6"/>
      <c r="F211" s="4"/>
      <c r="G211" s="4"/>
      <c r="H211" s="6"/>
      <c r="I211" s="4"/>
      <c r="J211" s="9"/>
      <c r="K211" s="35"/>
      <c r="L211" s="8"/>
      <c r="M211" s="9"/>
    </row>
    <row r="212" spans="2:13" ht="50.1" customHeight="1" x14ac:dyDescent="0.25">
      <c r="B212" s="10"/>
      <c r="C212" s="36"/>
      <c r="D212" s="12"/>
      <c r="E212" s="12"/>
      <c r="F212" s="10"/>
      <c r="G212" s="10"/>
      <c r="H212" s="12"/>
      <c r="I212" s="10"/>
      <c r="J212" s="15"/>
      <c r="K212" s="37"/>
      <c r="L212" s="14"/>
      <c r="M212" s="15"/>
    </row>
    <row r="213" spans="2:13" ht="50.1" customHeight="1" x14ac:dyDescent="0.25">
      <c r="B213" s="16"/>
      <c r="C213" s="38"/>
      <c r="D213" s="18"/>
      <c r="E213" s="18"/>
      <c r="F213" s="16"/>
      <c r="G213" s="16"/>
      <c r="H213" s="18"/>
      <c r="I213" s="16"/>
      <c r="J213" s="21"/>
      <c r="K213" s="39"/>
      <c r="L213" s="20"/>
      <c r="M213" s="21"/>
    </row>
    <row r="214" spans="2:13" ht="50.1" customHeight="1" x14ac:dyDescent="0.25">
      <c r="B214" s="22"/>
      <c r="C214" s="40"/>
      <c r="D214" s="24"/>
      <c r="E214" s="24"/>
      <c r="F214" s="22"/>
      <c r="G214" s="22"/>
      <c r="H214" s="24"/>
      <c r="I214" s="22"/>
      <c r="J214" s="27"/>
      <c r="K214" s="41"/>
      <c r="L214" s="26"/>
      <c r="M214" s="27"/>
    </row>
    <row r="215" spans="2:13" ht="50.1" customHeight="1" x14ac:dyDescent="0.25">
      <c r="B215" s="28"/>
      <c r="C215" s="42"/>
      <c r="D215" s="30"/>
      <c r="E215" s="30"/>
      <c r="F215" s="28"/>
      <c r="G215" s="28"/>
      <c r="H215" s="30"/>
      <c r="I215" s="28"/>
      <c r="J215" s="33"/>
      <c r="K215" s="43"/>
      <c r="L215" s="32"/>
      <c r="M215" s="33"/>
    </row>
    <row r="216" spans="2:13" ht="50.1" customHeight="1" x14ac:dyDescent="0.25">
      <c r="B216" s="4"/>
      <c r="C216" s="34"/>
      <c r="D216" s="6"/>
      <c r="E216" s="6"/>
      <c r="F216" s="4"/>
      <c r="G216" s="4"/>
      <c r="H216" s="6"/>
      <c r="I216" s="4"/>
      <c r="J216" s="9"/>
      <c r="K216" s="35"/>
      <c r="L216" s="8"/>
      <c r="M216" s="9"/>
    </row>
    <row r="217" spans="2:13" ht="50.1" customHeight="1" x14ac:dyDescent="0.25">
      <c r="B217" s="10"/>
      <c r="C217" s="36"/>
      <c r="D217" s="12"/>
      <c r="E217" s="12"/>
      <c r="F217" s="10"/>
      <c r="G217" s="10"/>
      <c r="H217" s="12"/>
      <c r="I217" s="10"/>
      <c r="J217" s="15"/>
      <c r="K217" s="37"/>
      <c r="L217" s="14"/>
      <c r="M217" s="15"/>
    </row>
    <row r="218" spans="2:13" ht="50.1" customHeight="1" x14ac:dyDescent="0.25">
      <c r="B218" s="16"/>
      <c r="C218" s="38"/>
      <c r="D218" s="18"/>
      <c r="E218" s="18"/>
      <c r="F218" s="16"/>
      <c r="G218" s="16"/>
      <c r="H218" s="18"/>
      <c r="I218" s="16"/>
      <c r="J218" s="21"/>
      <c r="K218" s="39"/>
      <c r="L218" s="20"/>
      <c r="M218" s="21"/>
    </row>
    <row r="219" spans="2:13" ht="50.1" customHeight="1" x14ac:dyDescent="0.25">
      <c r="B219" s="22"/>
      <c r="C219" s="40"/>
      <c r="D219" s="24"/>
      <c r="E219" s="24"/>
      <c r="F219" s="22"/>
      <c r="G219" s="22"/>
      <c r="H219" s="24"/>
      <c r="I219" s="22"/>
      <c r="J219" s="27"/>
      <c r="K219" s="41"/>
      <c r="L219" s="26"/>
      <c r="M219" s="27"/>
    </row>
    <row r="220" spans="2:13" ht="50.1" customHeight="1" x14ac:dyDescent="0.25">
      <c r="B220" s="28"/>
      <c r="C220" s="42"/>
      <c r="D220" s="30"/>
      <c r="E220" s="30"/>
      <c r="F220" s="28"/>
      <c r="G220" s="28"/>
      <c r="H220" s="30"/>
      <c r="I220" s="28"/>
      <c r="J220" s="33"/>
      <c r="K220" s="43"/>
      <c r="L220" s="32"/>
      <c r="M220" s="33"/>
    </row>
    <row r="221" spans="2:13" ht="50.1" customHeight="1" x14ac:dyDescent="0.25">
      <c r="B221" s="4"/>
      <c r="C221" s="34"/>
      <c r="D221" s="6"/>
      <c r="E221" s="6"/>
      <c r="F221" s="4"/>
      <c r="G221" s="4"/>
      <c r="H221" s="6"/>
      <c r="I221" s="4"/>
      <c r="J221" s="9"/>
      <c r="K221" s="35"/>
      <c r="L221" s="8"/>
      <c r="M221" s="9"/>
    </row>
    <row r="222" spans="2:13" ht="50.1" customHeight="1" x14ac:dyDescent="0.25">
      <c r="B222" s="10"/>
      <c r="C222" s="36"/>
      <c r="D222" s="12"/>
      <c r="E222" s="12"/>
      <c r="F222" s="10"/>
      <c r="G222" s="10"/>
      <c r="H222" s="12"/>
      <c r="I222" s="10"/>
      <c r="J222" s="15"/>
      <c r="K222" s="37"/>
      <c r="L222" s="14"/>
      <c r="M222" s="15"/>
    </row>
    <row r="223" spans="2:13" ht="50.1" customHeight="1" x14ac:dyDescent="0.25">
      <c r="B223" s="16"/>
      <c r="C223" s="38"/>
      <c r="D223" s="18"/>
      <c r="E223" s="18"/>
      <c r="F223" s="16"/>
      <c r="G223" s="16"/>
      <c r="H223" s="18"/>
      <c r="I223" s="16"/>
      <c r="J223" s="21"/>
      <c r="K223" s="39"/>
      <c r="L223" s="20"/>
      <c r="M223" s="21"/>
    </row>
    <row r="224" spans="2:13" ht="50.1" customHeight="1" x14ac:dyDescent="0.25">
      <c r="B224" s="22"/>
      <c r="C224" s="40"/>
      <c r="D224" s="24"/>
      <c r="E224" s="24"/>
      <c r="F224" s="22"/>
      <c r="G224" s="22"/>
      <c r="H224" s="24"/>
      <c r="I224" s="22"/>
      <c r="J224" s="27"/>
      <c r="K224" s="41"/>
      <c r="L224" s="26"/>
      <c r="M224" s="27"/>
    </row>
    <row r="225" spans="2:13" ht="50.1" customHeight="1" x14ac:dyDescent="0.25">
      <c r="B225" s="28"/>
      <c r="C225" s="42"/>
      <c r="D225" s="30"/>
      <c r="E225" s="30"/>
      <c r="F225" s="28"/>
      <c r="G225" s="28"/>
      <c r="H225" s="30"/>
      <c r="I225" s="28"/>
      <c r="J225" s="33"/>
      <c r="K225" s="43"/>
      <c r="L225" s="32"/>
      <c r="M225" s="33"/>
    </row>
    <row r="226" spans="2:13" ht="50.1" customHeight="1" x14ac:dyDescent="0.25">
      <c r="B226" s="4"/>
      <c r="C226" s="34"/>
      <c r="D226" s="6"/>
      <c r="E226" s="6"/>
      <c r="F226" s="4"/>
      <c r="G226" s="4"/>
      <c r="H226" s="6"/>
      <c r="I226" s="4"/>
      <c r="J226" s="9"/>
      <c r="K226" s="35"/>
      <c r="L226" s="8"/>
      <c r="M226" s="9"/>
    </row>
    <row r="227" spans="2:13" ht="50.1" customHeight="1" x14ac:dyDescent="0.25">
      <c r="B227" s="10"/>
      <c r="C227" s="36"/>
      <c r="D227" s="12"/>
      <c r="E227" s="12"/>
      <c r="F227" s="10"/>
      <c r="G227" s="10"/>
      <c r="H227" s="12"/>
      <c r="I227" s="10"/>
      <c r="J227" s="15"/>
      <c r="K227" s="37"/>
      <c r="L227" s="14"/>
      <c r="M227" s="15"/>
    </row>
    <row r="228" spans="2:13" ht="50.1" customHeight="1" x14ac:dyDescent="0.25">
      <c r="B228" s="16"/>
      <c r="C228" s="38"/>
      <c r="D228" s="18"/>
      <c r="E228" s="18"/>
      <c r="F228" s="16"/>
      <c r="G228" s="16"/>
      <c r="H228" s="18"/>
      <c r="I228" s="16"/>
      <c r="J228" s="21"/>
      <c r="K228" s="39"/>
      <c r="L228" s="20"/>
      <c r="M228" s="21"/>
    </row>
    <row r="229" spans="2:13" ht="50.1" customHeight="1" x14ac:dyDescent="0.25">
      <c r="B229" s="22"/>
      <c r="C229" s="40"/>
      <c r="D229" s="24"/>
      <c r="E229" s="24"/>
      <c r="F229" s="22"/>
      <c r="G229" s="22"/>
      <c r="H229" s="24"/>
      <c r="I229" s="22"/>
      <c r="J229" s="27"/>
      <c r="K229" s="41"/>
      <c r="L229" s="26"/>
      <c r="M229" s="27"/>
    </row>
    <row r="230" spans="2:13" ht="50.1" customHeight="1" x14ac:dyDescent="0.25">
      <c r="B230" s="28"/>
      <c r="C230" s="42"/>
      <c r="D230" s="30"/>
      <c r="E230" s="30"/>
      <c r="F230" s="28"/>
      <c r="G230" s="28"/>
      <c r="H230" s="30"/>
      <c r="I230" s="28"/>
      <c r="J230" s="33"/>
      <c r="K230" s="43"/>
      <c r="L230" s="32"/>
      <c r="M230" s="33"/>
    </row>
    <row r="231" spans="2:13" ht="50.1" customHeight="1" x14ac:dyDescent="0.25">
      <c r="B231" s="4"/>
      <c r="C231" s="34"/>
      <c r="D231" s="6"/>
      <c r="E231" s="6"/>
      <c r="F231" s="4"/>
      <c r="G231" s="4"/>
      <c r="H231" s="6"/>
      <c r="I231" s="4"/>
      <c r="J231" s="9"/>
      <c r="K231" s="35"/>
      <c r="L231" s="8"/>
      <c r="M231" s="9"/>
    </row>
    <row r="232" spans="2:13" ht="50.1" customHeight="1" x14ac:dyDescent="0.25">
      <c r="B232" s="10"/>
      <c r="C232" s="36"/>
      <c r="D232" s="12"/>
      <c r="E232" s="12"/>
      <c r="F232" s="10"/>
      <c r="G232" s="10"/>
      <c r="H232" s="12"/>
      <c r="I232" s="10"/>
      <c r="J232" s="15"/>
      <c r="K232" s="37"/>
      <c r="L232" s="14"/>
      <c r="M232" s="15"/>
    </row>
    <row r="233" spans="2:13" ht="50.1" customHeight="1" x14ac:dyDescent="0.25">
      <c r="B233" s="16"/>
      <c r="C233" s="38"/>
      <c r="D233" s="18"/>
      <c r="E233" s="18"/>
      <c r="F233" s="16"/>
      <c r="G233" s="16"/>
      <c r="H233" s="18"/>
      <c r="I233" s="16"/>
      <c r="J233" s="21"/>
      <c r="K233" s="39"/>
      <c r="L233" s="20"/>
      <c r="M233" s="21"/>
    </row>
    <row r="234" spans="2:13" ht="50.1" customHeight="1" x14ac:dyDescent="0.25">
      <c r="B234" s="22"/>
      <c r="C234" s="40"/>
      <c r="D234" s="24"/>
      <c r="E234" s="24"/>
      <c r="F234" s="22"/>
      <c r="G234" s="22"/>
      <c r="H234" s="24"/>
      <c r="I234" s="22"/>
      <c r="J234" s="27"/>
      <c r="K234" s="41"/>
      <c r="L234" s="26"/>
      <c r="M234" s="27"/>
    </row>
    <row r="235" spans="2:13" ht="50.1" customHeight="1" x14ac:dyDescent="0.25">
      <c r="B235" s="28"/>
      <c r="C235" s="42"/>
      <c r="D235" s="30"/>
      <c r="E235" s="30"/>
      <c r="F235" s="28"/>
      <c r="G235" s="28"/>
      <c r="H235" s="30"/>
      <c r="I235" s="28"/>
      <c r="J235" s="33"/>
      <c r="K235" s="43"/>
      <c r="L235" s="32"/>
      <c r="M235" s="33"/>
    </row>
    <row r="236" spans="2:13" ht="50.1" customHeight="1" x14ac:dyDescent="0.25">
      <c r="B236" s="4"/>
      <c r="C236" s="34"/>
      <c r="D236" s="6"/>
      <c r="E236" s="6"/>
      <c r="F236" s="4"/>
      <c r="G236" s="4"/>
      <c r="H236" s="6"/>
      <c r="I236" s="4"/>
      <c r="J236" s="9"/>
      <c r="K236" s="35"/>
      <c r="L236" s="8"/>
      <c r="M236" s="9"/>
    </row>
    <row r="237" spans="2:13" ht="50.1" customHeight="1" x14ac:dyDescent="0.25">
      <c r="B237" s="10"/>
      <c r="C237" s="36"/>
      <c r="D237" s="12"/>
      <c r="E237" s="12"/>
      <c r="F237" s="10"/>
      <c r="G237" s="10"/>
      <c r="H237" s="12"/>
      <c r="I237" s="10"/>
      <c r="J237" s="15"/>
      <c r="K237" s="37"/>
      <c r="L237" s="14"/>
      <c r="M237" s="15"/>
    </row>
    <row r="238" spans="2:13" ht="50.1" customHeight="1" x14ac:dyDescent="0.25">
      <c r="B238" s="16"/>
      <c r="C238" s="38"/>
      <c r="D238" s="18"/>
      <c r="E238" s="18"/>
      <c r="F238" s="16"/>
      <c r="G238" s="16"/>
      <c r="H238" s="18"/>
      <c r="I238" s="16"/>
      <c r="J238" s="21"/>
      <c r="K238" s="39"/>
      <c r="L238" s="20"/>
      <c r="M238" s="21"/>
    </row>
    <row r="239" spans="2:13" ht="50.1" customHeight="1" x14ac:dyDescent="0.25">
      <c r="B239" s="22"/>
      <c r="C239" s="40"/>
      <c r="D239" s="24"/>
      <c r="E239" s="24"/>
      <c r="F239" s="22"/>
      <c r="G239" s="22"/>
      <c r="H239" s="24"/>
      <c r="I239" s="22"/>
      <c r="J239" s="27"/>
      <c r="K239" s="41"/>
      <c r="L239" s="26"/>
      <c r="M239" s="27"/>
    </row>
    <row r="240" spans="2:13" ht="50.1" customHeight="1" x14ac:dyDescent="0.25">
      <c r="B240" s="28"/>
      <c r="C240" s="42"/>
      <c r="D240" s="30"/>
      <c r="E240" s="30"/>
      <c r="F240" s="28"/>
      <c r="G240" s="28"/>
      <c r="H240" s="30"/>
      <c r="I240" s="28"/>
      <c r="J240" s="33"/>
      <c r="K240" s="43"/>
      <c r="L240" s="32"/>
      <c r="M240" s="33"/>
    </row>
    <row r="241" spans="2:13" ht="50.1" customHeight="1" x14ac:dyDescent="0.25">
      <c r="B241" s="4"/>
      <c r="C241" s="34"/>
      <c r="D241" s="6"/>
      <c r="E241" s="6"/>
      <c r="F241" s="4"/>
      <c r="G241" s="4"/>
      <c r="H241" s="6"/>
      <c r="I241" s="4"/>
      <c r="J241" s="9"/>
      <c r="K241" s="35"/>
      <c r="L241" s="8"/>
      <c r="M241" s="9"/>
    </row>
    <row r="242" spans="2:13" ht="50.1" customHeight="1" x14ac:dyDescent="0.25">
      <c r="B242" s="10"/>
      <c r="C242" s="36"/>
      <c r="D242" s="12"/>
      <c r="E242" s="12"/>
      <c r="F242" s="10"/>
      <c r="G242" s="10"/>
      <c r="H242" s="12"/>
      <c r="I242" s="10"/>
      <c r="J242" s="15"/>
      <c r="K242" s="37"/>
      <c r="L242" s="14"/>
      <c r="M242" s="15"/>
    </row>
    <row r="243" spans="2:13" ht="50.1" customHeight="1" x14ac:dyDescent="0.25">
      <c r="B243" s="16"/>
      <c r="C243" s="38"/>
      <c r="D243" s="18"/>
      <c r="E243" s="18"/>
      <c r="F243" s="16"/>
      <c r="G243" s="16"/>
      <c r="H243" s="18"/>
      <c r="I243" s="16"/>
      <c r="J243" s="21"/>
      <c r="K243" s="39"/>
      <c r="L243" s="20"/>
      <c r="M243" s="21"/>
    </row>
    <row r="244" spans="2:13" ht="50.1" customHeight="1" x14ac:dyDescent="0.25">
      <c r="B244" s="22"/>
      <c r="C244" s="40"/>
      <c r="D244" s="24"/>
      <c r="E244" s="24"/>
      <c r="F244" s="22"/>
      <c r="G244" s="22"/>
      <c r="H244" s="24"/>
      <c r="I244" s="22"/>
      <c r="J244" s="27"/>
      <c r="K244" s="41"/>
      <c r="L244" s="26"/>
      <c r="M244" s="27"/>
    </row>
    <row r="245" spans="2:13" ht="50.1" customHeight="1" x14ac:dyDescent="0.25">
      <c r="B245" s="28"/>
      <c r="C245" s="42"/>
      <c r="D245" s="30"/>
      <c r="E245" s="30"/>
      <c r="F245" s="28"/>
      <c r="G245" s="28"/>
      <c r="H245" s="30"/>
      <c r="I245" s="28"/>
      <c r="J245" s="33"/>
      <c r="K245" s="43"/>
      <c r="L245" s="32"/>
      <c r="M245" s="33"/>
    </row>
    <row r="246" spans="2:13" ht="50.1" customHeight="1" x14ac:dyDescent="0.25">
      <c r="B246" s="4"/>
      <c r="C246" s="34"/>
      <c r="D246" s="6"/>
      <c r="E246" s="6"/>
      <c r="F246" s="4"/>
      <c r="G246" s="4"/>
      <c r="H246" s="6"/>
      <c r="I246" s="4"/>
      <c r="J246" s="9"/>
      <c r="K246" s="35"/>
      <c r="L246" s="8"/>
      <c r="M246" s="9"/>
    </row>
    <row r="247" spans="2:13" ht="50.1" customHeight="1" x14ac:dyDescent="0.25">
      <c r="B247" s="10"/>
      <c r="C247" s="36"/>
      <c r="D247" s="12"/>
      <c r="E247" s="12"/>
      <c r="F247" s="10"/>
      <c r="G247" s="10"/>
      <c r="H247" s="12"/>
      <c r="I247" s="10"/>
      <c r="J247" s="15"/>
      <c r="K247" s="37"/>
      <c r="L247" s="14"/>
      <c r="M247" s="15"/>
    </row>
    <row r="248" spans="2:13" ht="50.1" customHeight="1" x14ac:dyDescent="0.25">
      <c r="B248" s="16"/>
      <c r="C248" s="38"/>
      <c r="D248" s="18"/>
      <c r="E248" s="18"/>
      <c r="F248" s="16"/>
      <c r="G248" s="16"/>
      <c r="H248" s="18"/>
      <c r="I248" s="16"/>
      <c r="J248" s="21"/>
      <c r="K248" s="39"/>
      <c r="L248" s="20"/>
      <c r="M248" s="21"/>
    </row>
    <row r="249" spans="2:13" ht="50.1" customHeight="1" x14ac:dyDescent="0.25">
      <c r="B249" s="22"/>
      <c r="C249" s="40"/>
      <c r="D249" s="24"/>
      <c r="E249" s="24"/>
      <c r="F249" s="22"/>
      <c r="G249" s="22"/>
      <c r="H249" s="24"/>
      <c r="I249" s="22"/>
      <c r="J249" s="27"/>
      <c r="K249" s="41"/>
      <c r="L249" s="26"/>
      <c r="M249" s="27"/>
    </row>
    <row r="250" spans="2:13" ht="50.1" customHeight="1" x14ac:dyDescent="0.25">
      <c r="B250" s="28"/>
      <c r="C250" s="42"/>
      <c r="D250" s="30"/>
      <c r="E250" s="30"/>
      <c r="F250" s="28"/>
      <c r="G250" s="28"/>
      <c r="H250" s="30"/>
      <c r="I250" s="28"/>
      <c r="J250" s="33"/>
      <c r="K250" s="43"/>
      <c r="L250" s="32"/>
      <c r="M250" s="33"/>
    </row>
    <row r="251" spans="2:13" ht="50.1" customHeight="1" x14ac:dyDescent="0.25">
      <c r="B251" s="4"/>
      <c r="C251" s="34"/>
      <c r="D251" s="6"/>
      <c r="E251" s="6"/>
      <c r="F251" s="4"/>
      <c r="G251" s="4"/>
      <c r="H251" s="6"/>
      <c r="I251" s="4"/>
      <c r="J251" s="9"/>
      <c r="K251" s="35"/>
      <c r="L251" s="8"/>
      <c r="M251" s="9"/>
    </row>
    <row r="252" spans="2:13" ht="50.1" customHeight="1" x14ac:dyDescent="0.25">
      <c r="B252" s="10"/>
      <c r="C252" s="36"/>
      <c r="D252" s="12"/>
      <c r="E252" s="12"/>
      <c r="F252" s="10"/>
      <c r="G252" s="10"/>
      <c r="H252" s="12"/>
      <c r="I252" s="10"/>
      <c r="J252" s="15"/>
      <c r="K252" s="37"/>
      <c r="L252" s="14"/>
      <c r="M252" s="15"/>
    </row>
    <row r="253" spans="2:13" ht="50.1" customHeight="1" x14ac:dyDescent="0.25">
      <c r="B253" s="16"/>
      <c r="C253" s="38"/>
      <c r="D253" s="18"/>
      <c r="E253" s="18"/>
      <c r="F253" s="16"/>
      <c r="G253" s="16"/>
      <c r="H253" s="18"/>
      <c r="I253" s="16"/>
      <c r="J253" s="21"/>
      <c r="K253" s="39"/>
      <c r="L253" s="20"/>
      <c r="M253" s="21"/>
    </row>
    <row r="254" spans="2:13" ht="50.1" customHeight="1" x14ac:dyDescent="0.25">
      <c r="B254" s="22"/>
      <c r="C254" s="40"/>
      <c r="D254" s="24"/>
      <c r="E254" s="24"/>
      <c r="F254" s="22"/>
      <c r="G254" s="22"/>
      <c r="H254" s="24"/>
      <c r="I254" s="22"/>
      <c r="J254" s="27"/>
      <c r="K254" s="41"/>
      <c r="L254" s="26"/>
      <c r="M254" s="27"/>
    </row>
    <row r="255" spans="2:13" ht="50.1" customHeight="1" x14ac:dyDescent="0.25">
      <c r="B255" s="28"/>
      <c r="C255" s="42"/>
      <c r="D255" s="30"/>
      <c r="E255" s="30"/>
      <c r="F255" s="28"/>
      <c r="G255" s="28"/>
      <c r="H255" s="30"/>
      <c r="I255" s="28"/>
      <c r="J255" s="33"/>
      <c r="K255" s="43"/>
      <c r="L255" s="32"/>
      <c r="M255" s="33"/>
    </row>
  </sheetData>
  <sheetProtection password="CD8E" sheet="1" objects="1" scenarios="1"/>
  <mergeCells count="11">
    <mergeCell ref="B4:B5"/>
    <mergeCell ref="B3:M3"/>
    <mergeCell ref="B2:M2"/>
    <mergeCell ref="H4:K4"/>
    <mergeCell ref="M4:M5"/>
    <mergeCell ref="C4:C5"/>
    <mergeCell ref="D4:D5"/>
    <mergeCell ref="L4:L5"/>
    <mergeCell ref="G4:G5"/>
    <mergeCell ref="F4:F5"/>
    <mergeCell ref="E4:E5"/>
  </mergeCells>
  <pageMargins left="0.70866141732283472" right="0.70866141732283472" top="0.74803149606299213" bottom="0.74803149606299213" header="0.31496062992125984" footer="0.31496062992125984"/>
  <pageSetup paperSize="9" scale="75"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O255"/>
  <sheetViews>
    <sheetView view="pageBreakPreview" topLeftCell="B2" zoomScaleNormal="100" zoomScaleSheetLayoutView="100" workbookViewId="0">
      <pane xSplit="3" ySplit="4" topLeftCell="E251" activePane="bottomRight" state="frozen"/>
      <selection activeCell="B2" sqref="B2"/>
      <selection pane="topRight" activeCell="E2" sqref="E2"/>
      <selection pane="bottomLeft" activeCell="B6" sqref="B6"/>
      <selection pane="bottomRight" activeCell="B2" sqref="B2:M2"/>
    </sheetView>
  </sheetViews>
  <sheetFormatPr defaultRowHeight="15" x14ac:dyDescent="0.25"/>
  <cols>
    <col min="1" max="1" width="0" style="1" hidden="1" customWidth="1"/>
    <col min="2" max="2" width="6.42578125" style="1" customWidth="1"/>
    <col min="3" max="3" width="16.85546875" style="1" customWidth="1"/>
    <col min="4" max="5" width="23.7109375" style="1" customWidth="1"/>
    <col min="6" max="6" width="6.42578125" style="1" customWidth="1"/>
    <col min="7" max="7" width="17.5703125" style="1" customWidth="1"/>
    <col min="8" max="8" width="21.140625" style="1" customWidth="1"/>
    <col min="9" max="9" width="17.85546875" style="1" customWidth="1"/>
    <col min="10" max="10" width="11.140625" style="1" customWidth="1"/>
    <col min="11" max="11" width="9.5703125" style="1" customWidth="1"/>
    <col min="12" max="13" width="9.140625" style="1"/>
    <col min="14" max="16" width="0" style="1" hidden="1" customWidth="1"/>
    <col min="17" max="16384" width="9.140625" style="1"/>
  </cols>
  <sheetData>
    <row r="1" spans="2:15" hidden="1" x14ac:dyDescent="0.25">
      <c r="N1" s="1" t="s">
        <v>124</v>
      </c>
      <c r="O1" s="1" t="s">
        <v>131</v>
      </c>
    </row>
    <row r="2" spans="2:15" ht="33.75" customHeight="1" x14ac:dyDescent="0.25">
      <c r="B2" s="240" t="str">
        <f>SCHOOL!A1</f>
        <v>कार्यालय राजकीय माध्यमिक विद्यालय मण्डली चारणां भोपालगढ़-जोधपुर</v>
      </c>
      <c r="C2" s="240"/>
      <c r="D2" s="240"/>
      <c r="E2" s="240"/>
      <c r="F2" s="240"/>
      <c r="G2" s="240"/>
      <c r="H2" s="240"/>
      <c r="I2" s="240"/>
      <c r="J2" s="240"/>
      <c r="K2" s="240"/>
      <c r="L2" s="240"/>
      <c r="M2" s="240"/>
      <c r="N2" s="1" t="s">
        <v>125</v>
      </c>
      <c r="O2" s="1" t="s">
        <v>132</v>
      </c>
    </row>
    <row r="3" spans="2:15" ht="26.25" x14ac:dyDescent="0.25">
      <c r="B3" s="239" t="s">
        <v>134</v>
      </c>
      <c r="C3" s="239"/>
      <c r="D3" s="239"/>
      <c r="E3" s="239"/>
      <c r="F3" s="239"/>
      <c r="G3" s="239"/>
      <c r="H3" s="239"/>
      <c r="I3" s="239"/>
      <c r="J3" s="239"/>
      <c r="K3" s="239"/>
      <c r="L3" s="239"/>
      <c r="M3" s="239"/>
      <c r="N3" s="1" t="s">
        <v>126</v>
      </c>
      <c r="O3" s="1" t="s">
        <v>133</v>
      </c>
    </row>
    <row r="4" spans="2:15" ht="20.100000000000001" customHeight="1" x14ac:dyDescent="0.25">
      <c r="B4" s="237" t="s">
        <v>104</v>
      </c>
      <c r="C4" s="237" t="s">
        <v>59</v>
      </c>
      <c r="D4" s="237" t="s">
        <v>117</v>
      </c>
      <c r="E4" s="237" t="s">
        <v>118</v>
      </c>
      <c r="F4" s="238" t="s">
        <v>119</v>
      </c>
      <c r="G4" s="237" t="s">
        <v>107</v>
      </c>
      <c r="H4" s="237" t="s">
        <v>108</v>
      </c>
      <c r="I4" s="237" t="s">
        <v>121</v>
      </c>
      <c r="J4" s="237"/>
      <c r="K4" s="237"/>
      <c r="L4" s="237" t="s">
        <v>120</v>
      </c>
      <c r="M4" s="237" t="s">
        <v>102</v>
      </c>
      <c r="N4" s="1" t="s">
        <v>127</v>
      </c>
    </row>
    <row r="5" spans="2:15" ht="20.100000000000001" customHeight="1" x14ac:dyDescent="0.25">
      <c r="B5" s="238"/>
      <c r="C5" s="238"/>
      <c r="D5" s="238"/>
      <c r="E5" s="238"/>
      <c r="F5" s="241"/>
      <c r="G5" s="238"/>
      <c r="H5" s="238"/>
      <c r="I5" s="2" t="s">
        <v>122</v>
      </c>
      <c r="J5" s="2" t="s">
        <v>123</v>
      </c>
      <c r="K5" s="2" t="s">
        <v>40</v>
      </c>
      <c r="L5" s="238"/>
      <c r="M5" s="238"/>
      <c r="N5" s="1" t="s">
        <v>128</v>
      </c>
    </row>
    <row r="6" spans="2:15" ht="50.1" customHeight="1" x14ac:dyDescent="0.25">
      <c r="B6" s="4"/>
      <c r="C6" s="5"/>
      <c r="D6" s="6"/>
      <c r="E6" s="6"/>
      <c r="F6" s="6"/>
      <c r="G6" s="4"/>
      <c r="H6" s="4"/>
      <c r="I6" s="6"/>
      <c r="J6" s="4"/>
      <c r="K6" s="7"/>
      <c r="L6" s="8"/>
      <c r="M6" s="9"/>
      <c r="N6" s="3" t="s">
        <v>129</v>
      </c>
    </row>
    <row r="7" spans="2:15" ht="50.1" customHeight="1" x14ac:dyDescent="0.25">
      <c r="B7" s="10"/>
      <c r="C7" s="11"/>
      <c r="D7" s="12"/>
      <c r="E7" s="12"/>
      <c r="F7" s="12"/>
      <c r="G7" s="10"/>
      <c r="H7" s="10"/>
      <c r="I7" s="12"/>
      <c r="J7" s="10"/>
      <c r="K7" s="13"/>
      <c r="L7" s="14"/>
      <c r="M7" s="15"/>
      <c r="N7" s="3" t="s">
        <v>130</v>
      </c>
    </row>
    <row r="8" spans="2:15" ht="50.1" customHeight="1" x14ac:dyDescent="0.25">
      <c r="B8" s="16"/>
      <c r="C8" s="17"/>
      <c r="D8" s="18"/>
      <c r="E8" s="18"/>
      <c r="F8" s="18"/>
      <c r="G8" s="16"/>
      <c r="H8" s="16"/>
      <c r="I8" s="18"/>
      <c r="J8" s="16"/>
      <c r="K8" s="19"/>
      <c r="L8" s="20"/>
      <c r="M8" s="21"/>
      <c r="N8" s="3" t="s">
        <v>73</v>
      </c>
    </row>
    <row r="9" spans="2:15" ht="50.1" customHeight="1" x14ac:dyDescent="0.25">
      <c r="B9" s="22"/>
      <c r="C9" s="23"/>
      <c r="D9" s="24"/>
      <c r="E9" s="24"/>
      <c r="F9" s="24"/>
      <c r="G9" s="22"/>
      <c r="H9" s="22"/>
      <c r="I9" s="24"/>
      <c r="J9" s="22"/>
      <c r="K9" s="25"/>
      <c r="L9" s="26"/>
      <c r="M9" s="27"/>
    </row>
    <row r="10" spans="2:15" ht="50.1" customHeight="1" x14ac:dyDescent="0.25">
      <c r="B10" s="28"/>
      <c r="C10" s="29"/>
      <c r="D10" s="30"/>
      <c r="E10" s="30"/>
      <c r="F10" s="30"/>
      <c r="G10" s="28"/>
      <c r="H10" s="28"/>
      <c r="I10" s="30"/>
      <c r="J10" s="28"/>
      <c r="K10" s="31"/>
      <c r="L10" s="32"/>
      <c r="M10" s="33"/>
    </row>
    <row r="11" spans="2:15" ht="50.1" customHeight="1" x14ac:dyDescent="0.25">
      <c r="B11" s="4"/>
      <c r="C11" s="5"/>
      <c r="D11" s="6"/>
      <c r="E11" s="6"/>
      <c r="F11" s="6"/>
      <c r="G11" s="4"/>
      <c r="H11" s="4"/>
      <c r="I11" s="6"/>
      <c r="J11" s="4"/>
      <c r="K11" s="7"/>
      <c r="L11" s="8"/>
      <c r="M11" s="9"/>
    </row>
    <row r="12" spans="2:15" ht="50.1" customHeight="1" x14ac:dyDescent="0.25">
      <c r="B12" s="10"/>
      <c r="C12" s="11"/>
      <c r="D12" s="12"/>
      <c r="E12" s="12"/>
      <c r="F12" s="12"/>
      <c r="G12" s="10"/>
      <c r="H12" s="10"/>
      <c r="I12" s="12"/>
      <c r="J12" s="10"/>
      <c r="K12" s="13"/>
      <c r="L12" s="14"/>
      <c r="M12" s="15"/>
    </row>
    <row r="13" spans="2:15" ht="50.1" customHeight="1" x14ac:dyDescent="0.25">
      <c r="B13" s="16"/>
      <c r="C13" s="17"/>
      <c r="D13" s="18"/>
      <c r="E13" s="18"/>
      <c r="F13" s="18"/>
      <c r="G13" s="16"/>
      <c r="H13" s="16"/>
      <c r="I13" s="18"/>
      <c r="J13" s="16"/>
      <c r="K13" s="19"/>
      <c r="L13" s="20"/>
      <c r="M13" s="21"/>
    </row>
    <row r="14" spans="2:15" ht="50.1" customHeight="1" x14ac:dyDescent="0.25">
      <c r="B14" s="22"/>
      <c r="C14" s="23"/>
      <c r="D14" s="24"/>
      <c r="E14" s="24"/>
      <c r="F14" s="24"/>
      <c r="G14" s="22"/>
      <c r="H14" s="22"/>
      <c r="I14" s="24"/>
      <c r="J14" s="22"/>
      <c r="K14" s="25"/>
      <c r="L14" s="26"/>
      <c r="M14" s="27"/>
    </row>
    <row r="15" spans="2:15" ht="50.1" customHeight="1" x14ac:dyDescent="0.25">
      <c r="B15" s="28"/>
      <c r="C15" s="29"/>
      <c r="D15" s="30"/>
      <c r="E15" s="30"/>
      <c r="F15" s="30"/>
      <c r="G15" s="28"/>
      <c r="H15" s="28"/>
      <c r="I15" s="30"/>
      <c r="J15" s="28"/>
      <c r="K15" s="31"/>
      <c r="L15" s="32"/>
      <c r="M15" s="33"/>
    </row>
    <row r="16" spans="2:15" ht="50.1" customHeight="1" x14ac:dyDescent="0.25">
      <c r="B16" s="4"/>
      <c r="C16" s="5"/>
      <c r="D16" s="6"/>
      <c r="E16" s="6"/>
      <c r="F16" s="6"/>
      <c r="G16" s="4"/>
      <c r="H16" s="4"/>
      <c r="I16" s="6"/>
      <c r="J16" s="4"/>
      <c r="K16" s="7"/>
      <c r="L16" s="8"/>
      <c r="M16" s="9"/>
    </row>
    <row r="17" spans="2:13" ht="50.1" customHeight="1" x14ac:dyDescent="0.25">
      <c r="B17" s="10"/>
      <c r="C17" s="11"/>
      <c r="D17" s="12"/>
      <c r="E17" s="12"/>
      <c r="F17" s="12"/>
      <c r="G17" s="10"/>
      <c r="H17" s="10"/>
      <c r="I17" s="12"/>
      <c r="J17" s="10"/>
      <c r="K17" s="13"/>
      <c r="L17" s="14"/>
      <c r="M17" s="15"/>
    </row>
    <row r="18" spans="2:13" ht="50.1" customHeight="1" x14ac:dyDescent="0.25">
      <c r="B18" s="16"/>
      <c r="C18" s="17"/>
      <c r="D18" s="18"/>
      <c r="E18" s="18"/>
      <c r="F18" s="18"/>
      <c r="G18" s="16"/>
      <c r="H18" s="16"/>
      <c r="I18" s="18"/>
      <c r="J18" s="16"/>
      <c r="K18" s="19"/>
      <c r="L18" s="20"/>
      <c r="M18" s="21"/>
    </row>
    <row r="19" spans="2:13" ht="50.1" customHeight="1" x14ac:dyDescent="0.25">
      <c r="B19" s="22"/>
      <c r="C19" s="23"/>
      <c r="D19" s="24"/>
      <c r="E19" s="24"/>
      <c r="F19" s="24"/>
      <c r="G19" s="22"/>
      <c r="H19" s="22"/>
      <c r="I19" s="24"/>
      <c r="J19" s="22"/>
      <c r="K19" s="25"/>
      <c r="L19" s="26"/>
      <c r="M19" s="27"/>
    </row>
    <row r="20" spans="2:13" ht="50.1" customHeight="1" x14ac:dyDescent="0.25">
      <c r="B20" s="28"/>
      <c r="C20" s="29"/>
      <c r="D20" s="30"/>
      <c r="E20" s="30"/>
      <c r="F20" s="30"/>
      <c r="G20" s="28"/>
      <c r="H20" s="28"/>
      <c r="I20" s="30"/>
      <c r="J20" s="28"/>
      <c r="K20" s="31"/>
      <c r="L20" s="32"/>
      <c r="M20" s="33"/>
    </row>
    <row r="21" spans="2:13" ht="50.1" customHeight="1" x14ac:dyDescent="0.25">
      <c r="B21" s="4"/>
      <c r="C21" s="5"/>
      <c r="D21" s="6"/>
      <c r="E21" s="6"/>
      <c r="F21" s="6"/>
      <c r="G21" s="4"/>
      <c r="H21" s="4"/>
      <c r="I21" s="6"/>
      <c r="J21" s="4"/>
      <c r="K21" s="7"/>
      <c r="L21" s="8"/>
      <c r="M21" s="9"/>
    </row>
    <row r="22" spans="2:13" ht="50.1" customHeight="1" x14ac:dyDescent="0.25">
      <c r="B22" s="10"/>
      <c r="C22" s="11"/>
      <c r="D22" s="12"/>
      <c r="E22" s="12"/>
      <c r="F22" s="12"/>
      <c r="G22" s="10"/>
      <c r="H22" s="10"/>
      <c r="I22" s="12"/>
      <c r="J22" s="10"/>
      <c r="K22" s="13"/>
      <c r="L22" s="14"/>
      <c r="M22" s="15"/>
    </row>
    <row r="23" spans="2:13" ht="50.1" customHeight="1" x14ac:dyDescent="0.25">
      <c r="B23" s="16"/>
      <c r="C23" s="17"/>
      <c r="D23" s="18"/>
      <c r="E23" s="18"/>
      <c r="F23" s="18"/>
      <c r="G23" s="16"/>
      <c r="H23" s="16"/>
      <c r="I23" s="18"/>
      <c r="J23" s="16"/>
      <c r="K23" s="19"/>
      <c r="L23" s="20"/>
      <c r="M23" s="21"/>
    </row>
    <row r="24" spans="2:13" ht="50.1" customHeight="1" x14ac:dyDescent="0.25">
      <c r="B24" s="22"/>
      <c r="C24" s="23"/>
      <c r="D24" s="24"/>
      <c r="E24" s="24"/>
      <c r="F24" s="24"/>
      <c r="G24" s="22"/>
      <c r="H24" s="22"/>
      <c r="I24" s="24"/>
      <c r="J24" s="22"/>
      <c r="K24" s="25"/>
      <c r="L24" s="26"/>
      <c r="M24" s="27"/>
    </row>
    <row r="25" spans="2:13" ht="50.1" customHeight="1" x14ac:dyDescent="0.25">
      <c r="B25" s="28"/>
      <c r="C25" s="29"/>
      <c r="D25" s="30"/>
      <c r="E25" s="30"/>
      <c r="F25" s="30"/>
      <c r="G25" s="28"/>
      <c r="H25" s="28"/>
      <c r="I25" s="30"/>
      <c r="J25" s="28"/>
      <c r="K25" s="31"/>
      <c r="L25" s="32"/>
      <c r="M25" s="33"/>
    </row>
    <row r="26" spans="2:13" ht="50.1" customHeight="1" x14ac:dyDescent="0.25">
      <c r="B26" s="4"/>
      <c r="C26" s="5"/>
      <c r="D26" s="6"/>
      <c r="E26" s="6"/>
      <c r="F26" s="6"/>
      <c r="G26" s="4"/>
      <c r="H26" s="4"/>
      <c r="I26" s="6"/>
      <c r="J26" s="4"/>
      <c r="K26" s="7"/>
      <c r="L26" s="8"/>
      <c r="M26" s="9"/>
    </row>
    <row r="27" spans="2:13" ht="50.1" customHeight="1" x14ac:dyDescent="0.25">
      <c r="B27" s="10"/>
      <c r="C27" s="11"/>
      <c r="D27" s="12"/>
      <c r="E27" s="12"/>
      <c r="F27" s="12"/>
      <c r="G27" s="10"/>
      <c r="H27" s="10"/>
      <c r="I27" s="12"/>
      <c r="J27" s="10"/>
      <c r="K27" s="13"/>
      <c r="L27" s="14"/>
      <c r="M27" s="15"/>
    </row>
    <row r="28" spans="2:13" ht="50.1" customHeight="1" x14ac:dyDescent="0.25">
      <c r="B28" s="16"/>
      <c r="C28" s="17"/>
      <c r="D28" s="18"/>
      <c r="E28" s="18"/>
      <c r="F28" s="18"/>
      <c r="G28" s="16"/>
      <c r="H28" s="16"/>
      <c r="I28" s="18"/>
      <c r="J28" s="16"/>
      <c r="K28" s="19"/>
      <c r="L28" s="20"/>
      <c r="M28" s="21"/>
    </row>
    <row r="29" spans="2:13" ht="50.1" customHeight="1" x14ac:dyDescent="0.25">
      <c r="B29" s="22"/>
      <c r="C29" s="23"/>
      <c r="D29" s="24"/>
      <c r="E29" s="24"/>
      <c r="F29" s="24"/>
      <c r="G29" s="22"/>
      <c r="H29" s="22"/>
      <c r="I29" s="24"/>
      <c r="J29" s="22"/>
      <c r="K29" s="25"/>
      <c r="L29" s="26"/>
      <c r="M29" s="27"/>
    </row>
    <row r="30" spans="2:13" ht="50.1" customHeight="1" x14ac:dyDescent="0.25">
      <c r="B30" s="28"/>
      <c r="C30" s="29"/>
      <c r="D30" s="30"/>
      <c r="E30" s="30"/>
      <c r="F30" s="30"/>
      <c r="G30" s="28"/>
      <c r="H30" s="28"/>
      <c r="I30" s="30"/>
      <c r="J30" s="28"/>
      <c r="K30" s="31"/>
      <c r="L30" s="32"/>
      <c r="M30" s="33"/>
    </row>
    <row r="31" spans="2:13" ht="50.1" customHeight="1" x14ac:dyDescent="0.25">
      <c r="B31" s="4"/>
      <c r="C31" s="5"/>
      <c r="D31" s="6"/>
      <c r="E31" s="6"/>
      <c r="F31" s="6"/>
      <c r="G31" s="4"/>
      <c r="H31" s="4"/>
      <c r="I31" s="6"/>
      <c r="J31" s="4"/>
      <c r="K31" s="7"/>
      <c r="L31" s="8"/>
      <c r="M31" s="9"/>
    </row>
    <row r="32" spans="2:13" ht="50.1" customHeight="1" x14ac:dyDescent="0.25">
      <c r="B32" s="10"/>
      <c r="C32" s="11"/>
      <c r="D32" s="12"/>
      <c r="E32" s="12"/>
      <c r="F32" s="12"/>
      <c r="G32" s="10"/>
      <c r="H32" s="10"/>
      <c r="I32" s="12"/>
      <c r="J32" s="10"/>
      <c r="K32" s="13"/>
      <c r="L32" s="14"/>
      <c r="M32" s="15"/>
    </row>
    <row r="33" spans="2:13" ht="50.1" customHeight="1" x14ac:dyDescent="0.25">
      <c r="B33" s="16"/>
      <c r="C33" s="17"/>
      <c r="D33" s="18"/>
      <c r="E33" s="18"/>
      <c r="F33" s="18"/>
      <c r="G33" s="16"/>
      <c r="H33" s="16"/>
      <c r="I33" s="18"/>
      <c r="J33" s="16"/>
      <c r="K33" s="19"/>
      <c r="L33" s="20"/>
      <c r="M33" s="21"/>
    </row>
    <row r="34" spans="2:13" ht="50.1" customHeight="1" x14ac:dyDescent="0.25">
      <c r="B34" s="22"/>
      <c r="C34" s="23"/>
      <c r="D34" s="24"/>
      <c r="E34" s="24"/>
      <c r="F34" s="24"/>
      <c r="G34" s="22"/>
      <c r="H34" s="22"/>
      <c r="I34" s="24"/>
      <c r="J34" s="22"/>
      <c r="K34" s="25"/>
      <c r="L34" s="26"/>
      <c r="M34" s="27"/>
    </row>
    <row r="35" spans="2:13" ht="50.1" customHeight="1" x14ac:dyDescent="0.25">
      <c r="B35" s="28"/>
      <c r="C35" s="29"/>
      <c r="D35" s="30"/>
      <c r="E35" s="30"/>
      <c r="F35" s="30"/>
      <c r="G35" s="28"/>
      <c r="H35" s="28"/>
      <c r="I35" s="30"/>
      <c r="J35" s="28"/>
      <c r="K35" s="31"/>
      <c r="L35" s="32"/>
      <c r="M35" s="33"/>
    </row>
    <row r="36" spans="2:13" ht="50.1" customHeight="1" x14ac:dyDescent="0.25">
      <c r="B36" s="4"/>
      <c r="C36" s="5"/>
      <c r="D36" s="6"/>
      <c r="E36" s="6"/>
      <c r="F36" s="6"/>
      <c r="G36" s="4"/>
      <c r="H36" s="4"/>
      <c r="I36" s="6"/>
      <c r="J36" s="4"/>
      <c r="K36" s="7"/>
      <c r="L36" s="8"/>
      <c r="M36" s="9"/>
    </row>
    <row r="37" spans="2:13" ht="50.1" customHeight="1" x14ac:dyDescent="0.25">
      <c r="B37" s="10"/>
      <c r="C37" s="11"/>
      <c r="D37" s="12"/>
      <c r="E37" s="12"/>
      <c r="F37" s="12"/>
      <c r="G37" s="10"/>
      <c r="H37" s="10"/>
      <c r="I37" s="12"/>
      <c r="J37" s="10"/>
      <c r="K37" s="13"/>
      <c r="L37" s="14"/>
      <c r="M37" s="15"/>
    </row>
    <row r="38" spans="2:13" ht="50.1" customHeight="1" x14ac:dyDescent="0.25">
      <c r="B38" s="16"/>
      <c r="C38" s="17"/>
      <c r="D38" s="18"/>
      <c r="E38" s="18"/>
      <c r="F38" s="18"/>
      <c r="G38" s="16"/>
      <c r="H38" s="16"/>
      <c r="I38" s="18"/>
      <c r="J38" s="16"/>
      <c r="K38" s="19"/>
      <c r="L38" s="20"/>
      <c r="M38" s="21"/>
    </row>
    <row r="39" spans="2:13" ht="50.1" customHeight="1" x14ac:dyDescent="0.25">
      <c r="B39" s="22"/>
      <c r="C39" s="23"/>
      <c r="D39" s="24"/>
      <c r="E39" s="24"/>
      <c r="F39" s="24"/>
      <c r="G39" s="22"/>
      <c r="H39" s="22"/>
      <c r="I39" s="24"/>
      <c r="J39" s="22"/>
      <c r="K39" s="25"/>
      <c r="L39" s="26"/>
      <c r="M39" s="27"/>
    </row>
    <row r="40" spans="2:13" ht="50.1" customHeight="1" x14ac:dyDescent="0.25">
      <c r="B40" s="28"/>
      <c r="C40" s="29"/>
      <c r="D40" s="30"/>
      <c r="E40" s="30"/>
      <c r="F40" s="30"/>
      <c r="G40" s="28"/>
      <c r="H40" s="28"/>
      <c r="I40" s="30"/>
      <c r="J40" s="28"/>
      <c r="K40" s="31"/>
      <c r="L40" s="32"/>
      <c r="M40" s="33"/>
    </row>
    <row r="41" spans="2:13" ht="50.1" customHeight="1" x14ac:dyDescent="0.25">
      <c r="B41" s="4"/>
      <c r="C41" s="5"/>
      <c r="D41" s="6"/>
      <c r="E41" s="6"/>
      <c r="F41" s="6"/>
      <c r="G41" s="4"/>
      <c r="H41" s="4"/>
      <c r="I41" s="6"/>
      <c r="J41" s="4"/>
      <c r="K41" s="7"/>
      <c r="L41" s="8"/>
      <c r="M41" s="9"/>
    </row>
    <row r="42" spans="2:13" ht="50.1" customHeight="1" x14ac:dyDescent="0.25">
      <c r="B42" s="10"/>
      <c r="C42" s="11"/>
      <c r="D42" s="12"/>
      <c r="E42" s="12"/>
      <c r="F42" s="12"/>
      <c r="G42" s="10"/>
      <c r="H42" s="10"/>
      <c r="I42" s="12"/>
      <c r="J42" s="10"/>
      <c r="K42" s="13"/>
      <c r="L42" s="14"/>
      <c r="M42" s="15"/>
    </row>
    <row r="43" spans="2:13" ht="50.1" customHeight="1" x14ac:dyDescent="0.25">
      <c r="B43" s="16"/>
      <c r="C43" s="17"/>
      <c r="D43" s="18"/>
      <c r="E43" s="18"/>
      <c r="F43" s="18"/>
      <c r="G43" s="16"/>
      <c r="H43" s="16"/>
      <c r="I43" s="18"/>
      <c r="J43" s="16"/>
      <c r="K43" s="19"/>
      <c r="L43" s="20"/>
      <c r="M43" s="21"/>
    </row>
    <row r="44" spans="2:13" ht="50.1" customHeight="1" x14ac:dyDescent="0.25">
      <c r="B44" s="22"/>
      <c r="C44" s="23"/>
      <c r="D44" s="24"/>
      <c r="E44" s="24"/>
      <c r="F44" s="24"/>
      <c r="G44" s="22"/>
      <c r="H44" s="22"/>
      <c r="I44" s="24"/>
      <c r="J44" s="22"/>
      <c r="K44" s="25"/>
      <c r="L44" s="26"/>
      <c r="M44" s="27"/>
    </row>
    <row r="45" spans="2:13" ht="50.1" customHeight="1" x14ac:dyDescent="0.25">
      <c r="B45" s="28"/>
      <c r="C45" s="29"/>
      <c r="D45" s="30"/>
      <c r="E45" s="30"/>
      <c r="F45" s="30"/>
      <c r="G45" s="28"/>
      <c r="H45" s="28"/>
      <c r="I45" s="30"/>
      <c r="J45" s="28"/>
      <c r="K45" s="31"/>
      <c r="L45" s="32"/>
      <c r="M45" s="33"/>
    </row>
    <row r="46" spans="2:13" ht="50.1" customHeight="1" x14ac:dyDescent="0.25">
      <c r="B46" s="4"/>
      <c r="C46" s="5"/>
      <c r="D46" s="6"/>
      <c r="E46" s="6"/>
      <c r="F46" s="6"/>
      <c r="G46" s="4"/>
      <c r="H46" s="4"/>
      <c r="I46" s="6"/>
      <c r="J46" s="4"/>
      <c r="K46" s="7"/>
      <c r="L46" s="8"/>
      <c r="M46" s="9"/>
    </row>
    <row r="47" spans="2:13" ht="50.1" customHeight="1" x14ac:dyDescent="0.25">
      <c r="B47" s="10"/>
      <c r="C47" s="11"/>
      <c r="D47" s="12"/>
      <c r="E47" s="12"/>
      <c r="F47" s="12"/>
      <c r="G47" s="10"/>
      <c r="H47" s="10"/>
      <c r="I47" s="12"/>
      <c r="J47" s="10"/>
      <c r="K47" s="13"/>
      <c r="L47" s="14"/>
      <c r="M47" s="15"/>
    </row>
    <row r="48" spans="2:13" ht="50.1" customHeight="1" x14ac:dyDescent="0.25">
      <c r="B48" s="16"/>
      <c r="C48" s="17"/>
      <c r="D48" s="18"/>
      <c r="E48" s="18"/>
      <c r="F48" s="18"/>
      <c r="G48" s="16"/>
      <c r="H48" s="16"/>
      <c r="I48" s="18"/>
      <c r="J48" s="16"/>
      <c r="K48" s="19"/>
      <c r="L48" s="20"/>
      <c r="M48" s="21"/>
    </row>
    <row r="49" spans="2:13" ht="50.1" customHeight="1" x14ac:dyDescent="0.25">
      <c r="B49" s="22"/>
      <c r="C49" s="23"/>
      <c r="D49" s="24"/>
      <c r="E49" s="24"/>
      <c r="F49" s="24"/>
      <c r="G49" s="22"/>
      <c r="H49" s="22"/>
      <c r="I49" s="24"/>
      <c r="J49" s="22"/>
      <c r="K49" s="25"/>
      <c r="L49" s="26"/>
      <c r="M49" s="27"/>
    </row>
    <row r="50" spans="2:13" ht="50.1" customHeight="1" x14ac:dyDescent="0.25">
      <c r="B50" s="28"/>
      <c r="C50" s="29"/>
      <c r="D50" s="30"/>
      <c r="E50" s="30"/>
      <c r="F50" s="30"/>
      <c r="G50" s="28"/>
      <c r="H50" s="28"/>
      <c r="I50" s="30"/>
      <c r="J50" s="28"/>
      <c r="K50" s="31"/>
      <c r="L50" s="32"/>
      <c r="M50" s="33"/>
    </row>
    <row r="51" spans="2:13" ht="50.1" customHeight="1" x14ac:dyDescent="0.25">
      <c r="B51" s="4"/>
      <c r="C51" s="5"/>
      <c r="D51" s="6"/>
      <c r="E51" s="6"/>
      <c r="F51" s="6"/>
      <c r="G51" s="4"/>
      <c r="H51" s="4"/>
      <c r="I51" s="6"/>
      <c r="J51" s="4"/>
      <c r="K51" s="7"/>
      <c r="L51" s="8"/>
      <c r="M51" s="9"/>
    </row>
    <row r="52" spans="2:13" ht="50.1" customHeight="1" x14ac:dyDescent="0.25">
      <c r="B52" s="10"/>
      <c r="C52" s="11"/>
      <c r="D52" s="12"/>
      <c r="E52" s="12"/>
      <c r="F52" s="12"/>
      <c r="G52" s="10"/>
      <c r="H52" s="10"/>
      <c r="I52" s="12"/>
      <c r="J52" s="10"/>
      <c r="K52" s="13"/>
      <c r="L52" s="14"/>
      <c r="M52" s="15"/>
    </row>
    <row r="53" spans="2:13" ht="50.1" customHeight="1" x14ac:dyDescent="0.25">
      <c r="B53" s="16"/>
      <c r="C53" s="17"/>
      <c r="D53" s="18"/>
      <c r="E53" s="18"/>
      <c r="F53" s="18"/>
      <c r="G53" s="16"/>
      <c r="H53" s="16"/>
      <c r="I53" s="18"/>
      <c r="J53" s="16"/>
      <c r="K53" s="19"/>
      <c r="L53" s="20"/>
      <c r="M53" s="21"/>
    </row>
    <row r="54" spans="2:13" ht="50.1" customHeight="1" x14ac:dyDescent="0.25">
      <c r="B54" s="22"/>
      <c r="C54" s="23"/>
      <c r="D54" s="24"/>
      <c r="E54" s="24"/>
      <c r="F54" s="24"/>
      <c r="G54" s="22"/>
      <c r="H54" s="22"/>
      <c r="I54" s="24"/>
      <c r="J54" s="22"/>
      <c r="K54" s="25"/>
      <c r="L54" s="26"/>
      <c r="M54" s="27"/>
    </row>
    <row r="55" spans="2:13" ht="50.1" customHeight="1" x14ac:dyDescent="0.25">
      <c r="B55" s="28"/>
      <c r="C55" s="29"/>
      <c r="D55" s="30"/>
      <c r="E55" s="30"/>
      <c r="F55" s="30"/>
      <c r="G55" s="28"/>
      <c r="H55" s="28"/>
      <c r="I55" s="30"/>
      <c r="J55" s="28"/>
      <c r="K55" s="31"/>
      <c r="L55" s="32"/>
      <c r="M55" s="33"/>
    </row>
    <row r="56" spans="2:13" ht="50.1" customHeight="1" x14ac:dyDescent="0.25">
      <c r="B56" s="4"/>
      <c r="C56" s="5"/>
      <c r="D56" s="6"/>
      <c r="E56" s="6"/>
      <c r="F56" s="6"/>
      <c r="G56" s="4"/>
      <c r="H56" s="4"/>
      <c r="I56" s="6"/>
      <c r="J56" s="4"/>
      <c r="K56" s="7"/>
      <c r="L56" s="8"/>
      <c r="M56" s="9"/>
    </row>
    <row r="57" spans="2:13" ht="50.1" customHeight="1" x14ac:dyDescent="0.25">
      <c r="B57" s="10"/>
      <c r="C57" s="11"/>
      <c r="D57" s="12"/>
      <c r="E57" s="12"/>
      <c r="F57" s="12"/>
      <c r="G57" s="10"/>
      <c r="H57" s="10"/>
      <c r="I57" s="12"/>
      <c r="J57" s="10"/>
      <c r="K57" s="13"/>
      <c r="L57" s="14"/>
      <c r="M57" s="15"/>
    </row>
    <row r="58" spans="2:13" ht="50.1" customHeight="1" x14ac:dyDescent="0.25">
      <c r="B58" s="16"/>
      <c r="C58" s="17"/>
      <c r="D58" s="18"/>
      <c r="E58" s="18"/>
      <c r="F58" s="18"/>
      <c r="G58" s="16"/>
      <c r="H58" s="16"/>
      <c r="I58" s="18"/>
      <c r="J58" s="16"/>
      <c r="K58" s="19"/>
      <c r="L58" s="20"/>
      <c r="M58" s="21"/>
    </row>
    <row r="59" spans="2:13" ht="50.1" customHeight="1" x14ac:dyDescent="0.25">
      <c r="B59" s="22"/>
      <c r="C59" s="23"/>
      <c r="D59" s="24"/>
      <c r="E59" s="24"/>
      <c r="F59" s="24"/>
      <c r="G59" s="22"/>
      <c r="H59" s="22"/>
      <c r="I59" s="24"/>
      <c r="J59" s="22"/>
      <c r="K59" s="25"/>
      <c r="L59" s="26"/>
      <c r="M59" s="27"/>
    </row>
    <row r="60" spans="2:13" ht="50.1" customHeight="1" x14ac:dyDescent="0.25">
      <c r="B60" s="28"/>
      <c r="C60" s="29"/>
      <c r="D60" s="30"/>
      <c r="E60" s="30"/>
      <c r="F60" s="30"/>
      <c r="G60" s="28"/>
      <c r="H60" s="28"/>
      <c r="I60" s="30"/>
      <c r="J60" s="28"/>
      <c r="K60" s="31"/>
      <c r="L60" s="32"/>
      <c r="M60" s="33"/>
    </row>
    <row r="61" spans="2:13" ht="50.1" customHeight="1" x14ac:dyDescent="0.25">
      <c r="B61" s="4"/>
      <c r="C61" s="5"/>
      <c r="D61" s="6"/>
      <c r="E61" s="6"/>
      <c r="F61" s="6"/>
      <c r="G61" s="4"/>
      <c r="H61" s="4"/>
      <c r="I61" s="6"/>
      <c r="J61" s="4"/>
      <c r="K61" s="7"/>
      <c r="L61" s="8"/>
      <c r="M61" s="9"/>
    </row>
    <row r="62" spans="2:13" ht="50.1" customHeight="1" x14ac:dyDescent="0.25">
      <c r="B62" s="10"/>
      <c r="C62" s="11"/>
      <c r="D62" s="12"/>
      <c r="E62" s="12"/>
      <c r="F62" s="12"/>
      <c r="G62" s="10"/>
      <c r="H62" s="10"/>
      <c r="I62" s="12"/>
      <c r="J62" s="10"/>
      <c r="K62" s="13"/>
      <c r="L62" s="14"/>
      <c r="M62" s="15"/>
    </row>
    <row r="63" spans="2:13" ht="50.1" customHeight="1" x14ac:dyDescent="0.25">
      <c r="B63" s="16"/>
      <c r="C63" s="17"/>
      <c r="D63" s="18"/>
      <c r="E63" s="18"/>
      <c r="F63" s="18"/>
      <c r="G63" s="16"/>
      <c r="H63" s="16"/>
      <c r="I63" s="18"/>
      <c r="J63" s="16"/>
      <c r="K63" s="19"/>
      <c r="L63" s="20"/>
      <c r="M63" s="21"/>
    </row>
    <row r="64" spans="2:13" ht="50.1" customHeight="1" x14ac:dyDescent="0.25">
      <c r="B64" s="22"/>
      <c r="C64" s="23"/>
      <c r="D64" s="24"/>
      <c r="E64" s="24"/>
      <c r="F64" s="24"/>
      <c r="G64" s="22"/>
      <c r="H64" s="22"/>
      <c r="I64" s="24"/>
      <c r="J64" s="22"/>
      <c r="K64" s="25"/>
      <c r="L64" s="26"/>
      <c r="M64" s="27"/>
    </row>
    <row r="65" spans="2:13" ht="50.1" customHeight="1" x14ac:dyDescent="0.25">
      <c r="B65" s="28"/>
      <c r="C65" s="29"/>
      <c r="D65" s="30"/>
      <c r="E65" s="30"/>
      <c r="F65" s="30"/>
      <c r="G65" s="28"/>
      <c r="H65" s="28"/>
      <c r="I65" s="30"/>
      <c r="J65" s="28"/>
      <c r="K65" s="31"/>
      <c r="L65" s="32"/>
      <c r="M65" s="33"/>
    </row>
    <row r="66" spans="2:13" ht="50.1" customHeight="1" x14ac:dyDescent="0.25">
      <c r="B66" s="4"/>
      <c r="C66" s="5"/>
      <c r="D66" s="6"/>
      <c r="E66" s="6"/>
      <c r="F66" s="6"/>
      <c r="G66" s="4"/>
      <c r="H66" s="4"/>
      <c r="I66" s="6"/>
      <c r="J66" s="4"/>
      <c r="K66" s="7"/>
      <c r="L66" s="8"/>
      <c r="M66" s="9"/>
    </row>
    <row r="67" spans="2:13" ht="50.1" customHeight="1" x14ac:dyDescent="0.25">
      <c r="B67" s="10"/>
      <c r="C67" s="11"/>
      <c r="D67" s="12"/>
      <c r="E67" s="12"/>
      <c r="F67" s="12"/>
      <c r="G67" s="10"/>
      <c r="H67" s="10"/>
      <c r="I67" s="12"/>
      <c r="J67" s="10"/>
      <c r="K67" s="13"/>
      <c r="L67" s="14"/>
      <c r="M67" s="15"/>
    </row>
    <row r="68" spans="2:13" ht="50.1" customHeight="1" x14ac:dyDescent="0.25">
      <c r="B68" s="16"/>
      <c r="C68" s="17"/>
      <c r="D68" s="18"/>
      <c r="E68" s="18"/>
      <c r="F68" s="18"/>
      <c r="G68" s="16"/>
      <c r="H68" s="16"/>
      <c r="I68" s="18"/>
      <c r="J68" s="16"/>
      <c r="K68" s="19"/>
      <c r="L68" s="20"/>
      <c r="M68" s="21"/>
    </row>
    <row r="69" spans="2:13" ht="50.1" customHeight="1" x14ac:dyDescent="0.25">
      <c r="B69" s="22"/>
      <c r="C69" s="23"/>
      <c r="D69" s="24"/>
      <c r="E69" s="24"/>
      <c r="F69" s="24"/>
      <c r="G69" s="22"/>
      <c r="H69" s="22"/>
      <c r="I69" s="24"/>
      <c r="J69" s="22"/>
      <c r="K69" s="25"/>
      <c r="L69" s="26"/>
      <c r="M69" s="27"/>
    </row>
    <row r="70" spans="2:13" ht="50.1" customHeight="1" x14ac:dyDescent="0.25">
      <c r="B70" s="28"/>
      <c r="C70" s="29"/>
      <c r="D70" s="30"/>
      <c r="E70" s="30"/>
      <c r="F70" s="30"/>
      <c r="G70" s="28"/>
      <c r="H70" s="28"/>
      <c r="I70" s="30"/>
      <c r="J70" s="28"/>
      <c r="K70" s="31"/>
      <c r="L70" s="32"/>
      <c r="M70" s="33"/>
    </row>
    <row r="71" spans="2:13" ht="50.1" customHeight="1" x14ac:dyDescent="0.25">
      <c r="B71" s="4"/>
      <c r="C71" s="5"/>
      <c r="D71" s="6"/>
      <c r="E71" s="6"/>
      <c r="F71" s="6"/>
      <c r="G71" s="4"/>
      <c r="H71" s="4"/>
      <c r="I71" s="6"/>
      <c r="J71" s="4"/>
      <c r="K71" s="7"/>
      <c r="L71" s="8"/>
      <c r="M71" s="9"/>
    </row>
    <row r="72" spans="2:13" ht="50.1" customHeight="1" x14ac:dyDescent="0.25">
      <c r="B72" s="10"/>
      <c r="C72" s="11"/>
      <c r="D72" s="12"/>
      <c r="E72" s="12"/>
      <c r="F72" s="12"/>
      <c r="G72" s="10"/>
      <c r="H72" s="10"/>
      <c r="I72" s="12"/>
      <c r="J72" s="10"/>
      <c r="K72" s="13"/>
      <c r="L72" s="14"/>
      <c r="M72" s="15"/>
    </row>
    <row r="73" spans="2:13" ht="50.1" customHeight="1" x14ac:dyDescent="0.25">
      <c r="B73" s="16"/>
      <c r="C73" s="17"/>
      <c r="D73" s="18"/>
      <c r="E73" s="18"/>
      <c r="F73" s="18"/>
      <c r="G73" s="16"/>
      <c r="H73" s="16"/>
      <c r="I73" s="18"/>
      <c r="J73" s="16"/>
      <c r="K73" s="19"/>
      <c r="L73" s="20"/>
      <c r="M73" s="21"/>
    </row>
    <row r="74" spans="2:13" ht="50.1" customHeight="1" x14ac:dyDescent="0.25">
      <c r="B74" s="22"/>
      <c r="C74" s="23"/>
      <c r="D74" s="24"/>
      <c r="E74" s="24"/>
      <c r="F74" s="24"/>
      <c r="G74" s="22"/>
      <c r="H74" s="22"/>
      <c r="I74" s="24"/>
      <c r="J74" s="22"/>
      <c r="K74" s="25"/>
      <c r="L74" s="26"/>
      <c r="M74" s="27"/>
    </row>
    <row r="75" spans="2:13" ht="50.1" customHeight="1" x14ac:dyDescent="0.25">
      <c r="B75" s="28"/>
      <c r="C75" s="29"/>
      <c r="D75" s="30"/>
      <c r="E75" s="30"/>
      <c r="F75" s="30"/>
      <c r="G75" s="28"/>
      <c r="H75" s="28"/>
      <c r="I75" s="30"/>
      <c r="J75" s="28"/>
      <c r="K75" s="31"/>
      <c r="L75" s="32"/>
      <c r="M75" s="33"/>
    </row>
    <row r="76" spans="2:13" ht="50.1" customHeight="1" x14ac:dyDescent="0.25">
      <c r="B76" s="4"/>
      <c r="C76" s="5"/>
      <c r="D76" s="6"/>
      <c r="E76" s="6"/>
      <c r="F76" s="6"/>
      <c r="G76" s="4"/>
      <c r="H76" s="4"/>
      <c r="I76" s="6"/>
      <c r="J76" s="4"/>
      <c r="K76" s="7"/>
      <c r="L76" s="8"/>
      <c r="M76" s="9"/>
    </row>
    <row r="77" spans="2:13" ht="50.1" customHeight="1" x14ac:dyDescent="0.25">
      <c r="B77" s="10"/>
      <c r="C77" s="11"/>
      <c r="D77" s="12"/>
      <c r="E77" s="12"/>
      <c r="F77" s="12"/>
      <c r="G77" s="10"/>
      <c r="H77" s="10"/>
      <c r="I77" s="12"/>
      <c r="J77" s="10"/>
      <c r="K77" s="13"/>
      <c r="L77" s="14"/>
      <c r="M77" s="15"/>
    </row>
    <row r="78" spans="2:13" ht="50.1" customHeight="1" x14ac:dyDescent="0.25">
      <c r="B78" s="16"/>
      <c r="C78" s="17"/>
      <c r="D78" s="18"/>
      <c r="E78" s="18"/>
      <c r="F78" s="18"/>
      <c r="G78" s="16"/>
      <c r="H78" s="16"/>
      <c r="I78" s="18"/>
      <c r="J78" s="16"/>
      <c r="K78" s="19"/>
      <c r="L78" s="20"/>
      <c r="M78" s="21"/>
    </row>
    <row r="79" spans="2:13" ht="50.1" customHeight="1" x14ac:dyDescent="0.25">
      <c r="B79" s="22"/>
      <c r="C79" s="23"/>
      <c r="D79" s="24"/>
      <c r="E79" s="24"/>
      <c r="F79" s="24"/>
      <c r="G79" s="22"/>
      <c r="H79" s="22"/>
      <c r="I79" s="24"/>
      <c r="J79" s="22"/>
      <c r="K79" s="25"/>
      <c r="L79" s="26"/>
      <c r="M79" s="27"/>
    </row>
    <row r="80" spans="2:13" ht="50.1" customHeight="1" x14ac:dyDescent="0.25">
      <c r="B80" s="28"/>
      <c r="C80" s="29"/>
      <c r="D80" s="30"/>
      <c r="E80" s="30"/>
      <c r="F80" s="30"/>
      <c r="G80" s="28"/>
      <c r="H80" s="28"/>
      <c r="I80" s="30"/>
      <c r="J80" s="28"/>
      <c r="K80" s="31"/>
      <c r="L80" s="32"/>
      <c r="M80" s="33"/>
    </row>
    <row r="81" spans="2:13" ht="50.1" customHeight="1" x14ac:dyDescent="0.25">
      <c r="B81" s="4"/>
      <c r="C81" s="5"/>
      <c r="D81" s="6"/>
      <c r="E81" s="6"/>
      <c r="F81" s="6"/>
      <c r="G81" s="4"/>
      <c r="H81" s="4"/>
      <c r="I81" s="6"/>
      <c r="J81" s="4"/>
      <c r="K81" s="7"/>
      <c r="L81" s="8"/>
      <c r="M81" s="9"/>
    </row>
    <row r="82" spans="2:13" ht="50.1" customHeight="1" x14ac:dyDescent="0.25">
      <c r="B82" s="10"/>
      <c r="C82" s="11"/>
      <c r="D82" s="12"/>
      <c r="E82" s="12"/>
      <c r="F82" s="12"/>
      <c r="G82" s="10"/>
      <c r="H82" s="10"/>
      <c r="I82" s="12"/>
      <c r="J82" s="10"/>
      <c r="K82" s="13"/>
      <c r="L82" s="14"/>
      <c r="M82" s="15"/>
    </row>
    <row r="83" spans="2:13" ht="50.1" customHeight="1" x14ac:dyDescent="0.25">
      <c r="B83" s="16"/>
      <c r="C83" s="17"/>
      <c r="D83" s="18"/>
      <c r="E83" s="18"/>
      <c r="F83" s="18"/>
      <c r="G83" s="16"/>
      <c r="H83" s="16"/>
      <c r="I83" s="18"/>
      <c r="J83" s="16"/>
      <c r="K83" s="19"/>
      <c r="L83" s="20"/>
      <c r="M83" s="21"/>
    </row>
    <row r="84" spans="2:13" ht="50.1" customHeight="1" x14ac:dyDescent="0.25">
      <c r="B84" s="22"/>
      <c r="C84" s="23"/>
      <c r="D84" s="24"/>
      <c r="E84" s="24"/>
      <c r="F84" s="24"/>
      <c r="G84" s="22"/>
      <c r="H84" s="22"/>
      <c r="I84" s="24"/>
      <c r="J84" s="22"/>
      <c r="K84" s="25"/>
      <c r="L84" s="26"/>
      <c r="M84" s="27"/>
    </row>
    <row r="85" spans="2:13" ht="50.1" customHeight="1" x14ac:dyDescent="0.25">
      <c r="B85" s="28"/>
      <c r="C85" s="29"/>
      <c r="D85" s="30"/>
      <c r="E85" s="30"/>
      <c r="F85" s="30"/>
      <c r="G85" s="28"/>
      <c r="H85" s="28"/>
      <c r="I85" s="30"/>
      <c r="J85" s="28"/>
      <c r="K85" s="31"/>
      <c r="L85" s="32"/>
      <c r="M85" s="33"/>
    </row>
    <row r="86" spans="2:13" ht="50.1" customHeight="1" x14ac:dyDescent="0.25">
      <c r="B86" s="4"/>
      <c r="C86" s="5"/>
      <c r="D86" s="6"/>
      <c r="E86" s="6"/>
      <c r="F86" s="6"/>
      <c r="G86" s="4"/>
      <c r="H86" s="4"/>
      <c r="I86" s="6"/>
      <c r="J86" s="4"/>
      <c r="K86" s="7"/>
      <c r="L86" s="8"/>
      <c r="M86" s="9"/>
    </row>
    <row r="87" spans="2:13" ht="50.1" customHeight="1" x14ac:dyDescent="0.25">
      <c r="B87" s="10"/>
      <c r="C87" s="11"/>
      <c r="D87" s="12"/>
      <c r="E87" s="12"/>
      <c r="F87" s="12"/>
      <c r="G87" s="10"/>
      <c r="H87" s="10"/>
      <c r="I87" s="12"/>
      <c r="J87" s="10"/>
      <c r="K87" s="13"/>
      <c r="L87" s="14"/>
      <c r="M87" s="15"/>
    </row>
    <row r="88" spans="2:13" ht="50.1" customHeight="1" x14ac:dyDescent="0.25">
      <c r="B88" s="16"/>
      <c r="C88" s="17"/>
      <c r="D88" s="18"/>
      <c r="E88" s="18"/>
      <c r="F88" s="18"/>
      <c r="G88" s="16"/>
      <c r="H88" s="16"/>
      <c r="I88" s="18"/>
      <c r="J88" s="16"/>
      <c r="K88" s="19"/>
      <c r="L88" s="20"/>
      <c r="M88" s="21"/>
    </row>
    <row r="89" spans="2:13" ht="50.1" customHeight="1" x14ac:dyDescent="0.25">
      <c r="B89" s="22"/>
      <c r="C89" s="23"/>
      <c r="D89" s="24"/>
      <c r="E89" s="24"/>
      <c r="F89" s="24"/>
      <c r="G89" s="22"/>
      <c r="H89" s="22"/>
      <c r="I89" s="24"/>
      <c r="J89" s="22"/>
      <c r="K89" s="25"/>
      <c r="L89" s="26"/>
      <c r="M89" s="27"/>
    </row>
    <row r="90" spans="2:13" ht="50.1" customHeight="1" x14ac:dyDescent="0.25">
      <c r="B90" s="28"/>
      <c r="C90" s="29"/>
      <c r="D90" s="30"/>
      <c r="E90" s="30"/>
      <c r="F90" s="30"/>
      <c r="G90" s="28"/>
      <c r="H90" s="28"/>
      <c r="I90" s="30"/>
      <c r="J90" s="28"/>
      <c r="K90" s="31"/>
      <c r="L90" s="32"/>
      <c r="M90" s="33"/>
    </row>
    <row r="91" spans="2:13" ht="50.1" customHeight="1" x14ac:dyDescent="0.25">
      <c r="B91" s="4"/>
      <c r="C91" s="5"/>
      <c r="D91" s="6"/>
      <c r="E91" s="6"/>
      <c r="F91" s="6"/>
      <c r="G91" s="4"/>
      <c r="H91" s="4"/>
      <c r="I91" s="6"/>
      <c r="J91" s="4"/>
      <c r="K91" s="7"/>
      <c r="L91" s="8"/>
      <c r="M91" s="9"/>
    </row>
    <row r="92" spans="2:13" ht="50.1" customHeight="1" x14ac:dyDescent="0.25">
      <c r="B92" s="10"/>
      <c r="C92" s="11"/>
      <c r="D92" s="12"/>
      <c r="E92" s="12"/>
      <c r="F92" s="12"/>
      <c r="G92" s="10"/>
      <c r="H92" s="10"/>
      <c r="I92" s="12"/>
      <c r="J92" s="10"/>
      <c r="K92" s="13"/>
      <c r="L92" s="14"/>
      <c r="M92" s="15"/>
    </row>
    <row r="93" spans="2:13" ht="50.1" customHeight="1" x14ac:dyDescent="0.25">
      <c r="B93" s="16"/>
      <c r="C93" s="17"/>
      <c r="D93" s="18"/>
      <c r="E93" s="18"/>
      <c r="F93" s="18"/>
      <c r="G93" s="16"/>
      <c r="H93" s="16"/>
      <c r="I93" s="18"/>
      <c r="J93" s="16"/>
      <c r="K93" s="19"/>
      <c r="L93" s="20"/>
      <c r="M93" s="21"/>
    </row>
    <row r="94" spans="2:13" ht="50.1" customHeight="1" x14ac:dyDescent="0.25">
      <c r="B94" s="22"/>
      <c r="C94" s="23"/>
      <c r="D94" s="24"/>
      <c r="E94" s="24"/>
      <c r="F94" s="24"/>
      <c r="G94" s="22"/>
      <c r="H94" s="22"/>
      <c r="I94" s="24"/>
      <c r="J94" s="22"/>
      <c r="K94" s="25"/>
      <c r="L94" s="26"/>
      <c r="M94" s="27"/>
    </row>
    <row r="95" spans="2:13" ht="50.1" customHeight="1" x14ac:dyDescent="0.25">
      <c r="B95" s="28"/>
      <c r="C95" s="29"/>
      <c r="D95" s="30"/>
      <c r="E95" s="30"/>
      <c r="F95" s="30"/>
      <c r="G95" s="28"/>
      <c r="H95" s="28"/>
      <c r="I95" s="30"/>
      <c r="J95" s="28"/>
      <c r="K95" s="31"/>
      <c r="L95" s="32"/>
      <c r="M95" s="33"/>
    </row>
    <row r="96" spans="2:13" ht="50.1" customHeight="1" x14ac:dyDescent="0.25">
      <c r="B96" s="4"/>
      <c r="C96" s="5"/>
      <c r="D96" s="6"/>
      <c r="E96" s="6"/>
      <c r="F96" s="6"/>
      <c r="G96" s="4"/>
      <c r="H96" s="4"/>
      <c r="I96" s="6"/>
      <c r="J96" s="4"/>
      <c r="K96" s="7"/>
      <c r="L96" s="8"/>
      <c r="M96" s="9"/>
    </row>
    <row r="97" spans="2:13" ht="50.1" customHeight="1" x14ac:dyDescent="0.25">
      <c r="B97" s="10"/>
      <c r="C97" s="11"/>
      <c r="D97" s="12"/>
      <c r="E97" s="12"/>
      <c r="F97" s="12"/>
      <c r="G97" s="10"/>
      <c r="H97" s="10"/>
      <c r="I97" s="12"/>
      <c r="J97" s="10"/>
      <c r="K97" s="13"/>
      <c r="L97" s="14"/>
      <c r="M97" s="15"/>
    </row>
    <row r="98" spans="2:13" ht="50.1" customHeight="1" x14ac:dyDescent="0.25">
      <c r="B98" s="16"/>
      <c r="C98" s="17"/>
      <c r="D98" s="18"/>
      <c r="E98" s="18"/>
      <c r="F98" s="18"/>
      <c r="G98" s="16"/>
      <c r="H98" s="16"/>
      <c r="I98" s="18"/>
      <c r="J98" s="16"/>
      <c r="K98" s="19"/>
      <c r="L98" s="20"/>
      <c r="M98" s="21"/>
    </row>
    <row r="99" spans="2:13" ht="50.1" customHeight="1" x14ac:dyDescent="0.25">
      <c r="B99" s="22"/>
      <c r="C99" s="23"/>
      <c r="D99" s="24"/>
      <c r="E99" s="24"/>
      <c r="F99" s="24"/>
      <c r="G99" s="22"/>
      <c r="H99" s="22"/>
      <c r="I99" s="24"/>
      <c r="J99" s="22"/>
      <c r="K99" s="25"/>
      <c r="L99" s="26"/>
      <c r="M99" s="27"/>
    </row>
    <row r="100" spans="2:13" ht="50.1" customHeight="1" x14ac:dyDescent="0.25">
      <c r="B100" s="28"/>
      <c r="C100" s="29"/>
      <c r="D100" s="30"/>
      <c r="E100" s="30"/>
      <c r="F100" s="30"/>
      <c r="G100" s="28"/>
      <c r="H100" s="28"/>
      <c r="I100" s="30"/>
      <c r="J100" s="28"/>
      <c r="K100" s="31"/>
      <c r="L100" s="32"/>
      <c r="M100" s="33"/>
    </row>
    <row r="101" spans="2:13" ht="50.1" customHeight="1" x14ac:dyDescent="0.25">
      <c r="B101" s="4"/>
      <c r="C101" s="5"/>
      <c r="D101" s="6"/>
      <c r="E101" s="6"/>
      <c r="F101" s="6"/>
      <c r="G101" s="4"/>
      <c r="H101" s="4"/>
      <c r="I101" s="6"/>
      <c r="J101" s="4"/>
      <c r="K101" s="7"/>
      <c r="L101" s="8"/>
      <c r="M101" s="9"/>
    </row>
    <row r="102" spans="2:13" ht="50.1" customHeight="1" x14ac:dyDescent="0.25">
      <c r="B102" s="10"/>
      <c r="C102" s="11"/>
      <c r="D102" s="12"/>
      <c r="E102" s="12"/>
      <c r="F102" s="12"/>
      <c r="G102" s="10"/>
      <c r="H102" s="10"/>
      <c r="I102" s="12"/>
      <c r="J102" s="10"/>
      <c r="K102" s="13"/>
      <c r="L102" s="14"/>
      <c r="M102" s="15"/>
    </row>
    <row r="103" spans="2:13" ht="50.1" customHeight="1" x14ac:dyDescent="0.25">
      <c r="B103" s="16"/>
      <c r="C103" s="17"/>
      <c r="D103" s="18"/>
      <c r="E103" s="18"/>
      <c r="F103" s="18"/>
      <c r="G103" s="16"/>
      <c r="H103" s="16"/>
      <c r="I103" s="18"/>
      <c r="J103" s="16"/>
      <c r="K103" s="19"/>
      <c r="L103" s="20"/>
      <c r="M103" s="21"/>
    </row>
    <row r="104" spans="2:13" ht="50.1" customHeight="1" x14ac:dyDescent="0.25">
      <c r="B104" s="22"/>
      <c r="C104" s="23"/>
      <c r="D104" s="24"/>
      <c r="E104" s="24"/>
      <c r="F104" s="24"/>
      <c r="G104" s="22"/>
      <c r="H104" s="22"/>
      <c r="I104" s="24"/>
      <c r="J104" s="22"/>
      <c r="K104" s="25"/>
      <c r="L104" s="26"/>
      <c r="M104" s="27"/>
    </row>
    <row r="105" spans="2:13" ht="50.1" customHeight="1" x14ac:dyDescent="0.25">
      <c r="B105" s="28"/>
      <c r="C105" s="29"/>
      <c r="D105" s="30"/>
      <c r="E105" s="30"/>
      <c r="F105" s="30"/>
      <c r="G105" s="28"/>
      <c r="H105" s="28"/>
      <c r="I105" s="30"/>
      <c r="J105" s="28"/>
      <c r="K105" s="31"/>
      <c r="L105" s="32"/>
      <c r="M105" s="33"/>
    </row>
    <row r="106" spans="2:13" ht="50.1" customHeight="1" x14ac:dyDescent="0.25">
      <c r="B106" s="4"/>
      <c r="C106" s="5"/>
      <c r="D106" s="6"/>
      <c r="E106" s="6"/>
      <c r="F106" s="6"/>
      <c r="G106" s="4"/>
      <c r="H106" s="4"/>
      <c r="I106" s="6"/>
      <c r="J106" s="4"/>
      <c r="K106" s="7"/>
      <c r="L106" s="8"/>
      <c r="M106" s="9"/>
    </row>
    <row r="107" spans="2:13" ht="50.1" customHeight="1" x14ac:dyDescent="0.25">
      <c r="B107" s="10"/>
      <c r="C107" s="11"/>
      <c r="D107" s="12"/>
      <c r="E107" s="12"/>
      <c r="F107" s="12"/>
      <c r="G107" s="10"/>
      <c r="H107" s="10"/>
      <c r="I107" s="12"/>
      <c r="J107" s="10"/>
      <c r="K107" s="13"/>
      <c r="L107" s="14"/>
      <c r="M107" s="15"/>
    </row>
    <row r="108" spans="2:13" ht="50.1" customHeight="1" x14ac:dyDescent="0.25">
      <c r="B108" s="16"/>
      <c r="C108" s="17"/>
      <c r="D108" s="18"/>
      <c r="E108" s="18"/>
      <c r="F108" s="18"/>
      <c r="G108" s="16"/>
      <c r="H108" s="16"/>
      <c r="I108" s="18"/>
      <c r="J108" s="16"/>
      <c r="K108" s="19"/>
      <c r="L108" s="20"/>
      <c r="M108" s="21"/>
    </row>
    <row r="109" spans="2:13" ht="50.1" customHeight="1" x14ac:dyDescent="0.25">
      <c r="B109" s="22"/>
      <c r="C109" s="23"/>
      <c r="D109" s="24"/>
      <c r="E109" s="24"/>
      <c r="F109" s="24"/>
      <c r="G109" s="22"/>
      <c r="H109" s="22"/>
      <c r="I109" s="24"/>
      <c r="J109" s="22"/>
      <c r="K109" s="25"/>
      <c r="L109" s="26"/>
      <c r="M109" s="27"/>
    </row>
    <row r="110" spans="2:13" ht="50.1" customHeight="1" x14ac:dyDescent="0.25">
      <c r="B110" s="28"/>
      <c r="C110" s="29"/>
      <c r="D110" s="30"/>
      <c r="E110" s="30"/>
      <c r="F110" s="30"/>
      <c r="G110" s="28"/>
      <c r="H110" s="28"/>
      <c r="I110" s="30"/>
      <c r="J110" s="28"/>
      <c r="K110" s="31"/>
      <c r="L110" s="32"/>
      <c r="M110" s="33"/>
    </row>
    <row r="111" spans="2:13" ht="50.1" customHeight="1" x14ac:dyDescent="0.25">
      <c r="B111" s="4"/>
      <c r="C111" s="5"/>
      <c r="D111" s="6"/>
      <c r="E111" s="6"/>
      <c r="F111" s="6"/>
      <c r="G111" s="4"/>
      <c r="H111" s="4"/>
      <c r="I111" s="6"/>
      <c r="J111" s="4"/>
      <c r="K111" s="7"/>
      <c r="L111" s="8"/>
      <c r="M111" s="9"/>
    </row>
    <row r="112" spans="2:13" ht="50.1" customHeight="1" x14ac:dyDescent="0.25">
      <c r="B112" s="10"/>
      <c r="C112" s="11"/>
      <c r="D112" s="12"/>
      <c r="E112" s="12"/>
      <c r="F112" s="12"/>
      <c r="G112" s="10"/>
      <c r="H112" s="10"/>
      <c r="I112" s="12"/>
      <c r="J112" s="10"/>
      <c r="K112" s="13"/>
      <c r="L112" s="14"/>
      <c r="M112" s="15"/>
    </row>
    <row r="113" spans="2:13" ht="50.1" customHeight="1" x14ac:dyDescent="0.25">
      <c r="B113" s="16"/>
      <c r="C113" s="17"/>
      <c r="D113" s="18"/>
      <c r="E113" s="18"/>
      <c r="F113" s="18"/>
      <c r="G113" s="16"/>
      <c r="H113" s="16"/>
      <c r="I113" s="18"/>
      <c r="J113" s="16"/>
      <c r="K113" s="19"/>
      <c r="L113" s="20"/>
      <c r="M113" s="21"/>
    </row>
    <row r="114" spans="2:13" ht="50.1" customHeight="1" x14ac:dyDescent="0.25">
      <c r="B114" s="22"/>
      <c r="C114" s="23"/>
      <c r="D114" s="24"/>
      <c r="E114" s="24"/>
      <c r="F114" s="24"/>
      <c r="G114" s="22"/>
      <c r="H114" s="22"/>
      <c r="I114" s="24"/>
      <c r="J114" s="22"/>
      <c r="K114" s="25"/>
      <c r="L114" s="26"/>
      <c r="M114" s="27"/>
    </row>
    <row r="115" spans="2:13" ht="50.1" customHeight="1" x14ac:dyDescent="0.25">
      <c r="B115" s="28"/>
      <c r="C115" s="29"/>
      <c r="D115" s="30"/>
      <c r="E115" s="30"/>
      <c r="F115" s="30"/>
      <c r="G115" s="28"/>
      <c r="H115" s="28"/>
      <c r="I115" s="30"/>
      <c r="J115" s="28"/>
      <c r="K115" s="31"/>
      <c r="L115" s="32"/>
      <c r="M115" s="33"/>
    </row>
    <row r="116" spans="2:13" ht="50.1" customHeight="1" x14ac:dyDescent="0.25">
      <c r="B116" s="4"/>
      <c r="C116" s="5"/>
      <c r="D116" s="6"/>
      <c r="E116" s="6"/>
      <c r="F116" s="6"/>
      <c r="G116" s="4"/>
      <c r="H116" s="4"/>
      <c r="I116" s="6"/>
      <c r="J116" s="4"/>
      <c r="K116" s="7"/>
      <c r="L116" s="8"/>
      <c r="M116" s="9"/>
    </row>
    <row r="117" spans="2:13" ht="50.1" customHeight="1" x14ac:dyDescent="0.25">
      <c r="B117" s="10"/>
      <c r="C117" s="11"/>
      <c r="D117" s="12"/>
      <c r="E117" s="12"/>
      <c r="F117" s="12"/>
      <c r="G117" s="10"/>
      <c r="H117" s="10"/>
      <c r="I117" s="12"/>
      <c r="J117" s="10"/>
      <c r="K117" s="13"/>
      <c r="L117" s="14"/>
      <c r="M117" s="15"/>
    </row>
    <row r="118" spans="2:13" ht="50.1" customHeight="1" x14ac:dyDescent="0.25">
      <c r="B118" s="16"/>
      <c r="C118" s="17"/>
      <c r="D118" s="18"/>
      <c r="E118" s="18"/>
      <c r="F118" s="18"/>
      <c r="G118" s="16"/>
      <c r="H118" s="16"/>
      <c r="I118" s="18"/>
      <c r="J118" s="16"/>
      <c r="K118" s="19"/>
      <c r="L118" s="20"/>
      <c r="M118" s="21"/>
    </row>
    <row r="119" spans="2:13" ht="50.1" customHeight="1" x14ac:dyDescent="0.25">
      <c r="B119" s="22"/>
      <c r="C119" s="23"/>
      <c r="D119" s="24"/>
      <c r="E119" s="24"/>
      <c r="F119" s="24"/>
      <c r="G119" s="22"/>
      <c r="H119" s="22"/>
      <c r="I119" s="24"/>
      <c r="J119" s="22"/>
      <c r="K119" s="25"/>
      <c r="L119" s="26"/>
      <c r="M119" s="27"/>
    </row>
    <row r="120" spans="2:13" ht="50.1" customHeight="1" x14ac:dyDescent="0.25">
      <c r="B120" s="28"/>
      <c r="C120" s="29"/>
      <c r="D120" s="30"/>
      <c r="E120" s="30"/>
      <c r="F120" s="30"/>
      <c r="G120" s="28"/>
      <c r="H120" s="28"/>
      <c r="I120" s="30"/>
      <c r="J120" s="28"/>
      <c r="K120" s="31"/>
      <c r="L120" s="32"/>
      <c r="M120" s="33"/>
    </row>
    <row r="121" spans="2:13" ht="50.1" customHeight="1" x14ac:dyDescent="0.25">
      <c r="B121" s="4"/>
      <c r="C121" s="5"/>
      <c r="D121" s="6"/>
      <c r="E121" s="6"/>
      <c r="F121" s="6"/>
      <c r="G121" s="4"/>
      <c r="H121" s="4"/>
      <c r="I121" s="6"/>
      <c r="J121" s="4"/>
      <c r="K121" s="7"/>
      <c r="L121" s="8"/>
      <c r="M121" s="9"/>
    </row>
    <row r="122" spans="2:13" ht="50.1" customHeight="1" x14ac:dyDescent="0.25">
      <c r="B122" s="10"/>
      <c r="C122" s="11"/>
      <c r="D122" s="12"/>
      <c r="E122" s="12"/>
      <c r="F122" s="12"/>
      <c r="G122" s="10"/>
      <c r="H122" s="10"/>
      <c r="I122" s="12"/>
      <c r="J122" s="10"/>
      <c r="K122" s="13"/>
      <c r="L122" s="14"/>
      <c r="M122" s="15"/>
    </row>
    <row r="123" spans="2:13" ht="50.1" customHeight="1" x14ac:dyDescent="0.25">
      <c r="B123" s="16"/>
      <c r="C123" s="17"/>
      <c r="D123" s="18"/>
      <c r="E123" s="18"/>
      <c r="F123" s="18"/>
      <c r="G123" s="16"/>
      <c r="H123" s="16"/>
      <c r="I123" s="18"/>
      <c r="J123" s="16"/>
      <c r="K123" s="19"/>
      <c r="L123" s="20"/>
      <c r="M123" s="21"/>
    </row>
    <row r="124" spans="2:13" ht="50.1" customHeight="1" x14ac:dyDescent="0.25">
      <c r="B124" s="22"/>
      <c r="C124" s="23"/>
      <c r="D124" s="24"/>
      <c r="E124" s="24"/>
      <c r="F124" s="24"/>
      <c r="G124" s="22"/>
      <c r="H124" s="22"/>
      <c r="I124" s="24"/>
      <c r="J124" s="22"/>
      <c r="K124" s="25"/>
      <c r="L124" s="26"/>
      <c r="M124" s="27"/>
    </row>
    <row r="125" spans="2:13" ht="50.1" customHeight="1" x14ac:dyDescent="0.25">
      <c r="B125" s="28"/>
      <c r="C125" s="29"/>
      <c r="D125" s="30"/>
      <c r="E125" s="30"/>
      <c r="F125" s="30"/>
      <c r="G125" s="28"/>
      <c r="H125" s="28"/>
      <c r="I125" s="30"/>
      <c r="J125" s="28"/>
      <c r="K125" s="31"/>
      <c r="L125" s="32"/>
      <c r="M125" s="33"/>
    </row>
    <row r="126" spans="2:13" ht="50.1" customHeight="1" x14ac:dyDescent="0.25">
      <c r="B126" s="4"/>
      <c r="C126" s="5"/>
      <c r="D126" s="6"/>
      <c r="E126" s="6"/>
      <c r="F126" s="6"/>
      <c r="G126" s="4"/>
      <c r="H126" s="4"/>
      <c r="I126" s="6"/>
      <c r="J126" s="4"/>
      <c r="K126" s="7"/>
      <c r="L126" s="8"/>
      <c r="M126" s="9"/>
    </row>
    <row r="127" spans="2:13" ht="50.1" customHeight="1" x14ac:dyDescent="0.25">
      <c r="B127" s="10"/>
      <c r="C127" s="11"/>
      <c r="D127" s="12"/>
      <c r="E127" s="12"/>
      <c r="F127" s="12"/>
      <c r="G127" s="10"/>
      <c r="H127" s="10"/>
      <c r="I127" s="12"/>
      <c r="J127" s="10"/>
      <c r="K127" s="13"/>
      <c r="L127" s="14"/>
      <c r="M127" s="15"/>
    </row>
    <row r="128" spans="2:13" ht="50.1" customHeight="1" x14ac:dyDescent="0.25">
      <c r="B128" s="16"/>
      <c r="C128" s="17"/>
      <c r="D128" s="18"/>
      <c r="E128" s="18"/>
      <c r="F128" s="18"/>
      <c r="G128" s="16"/>
      <c r="H128" s="16"/>
      <c r="I128" s="18"/>
      <c r="J128" s="16"/>
      <c r="K128" s="19"/>
      <c r="L128" s="20"/>
      <c r="M128" s="21"/>
    </row>
    <row r="129" spans="2:13" ht="50.1" customHeight="1" x14ac:dyDescent="0.25">
      <c r="B129" s="22"/>
      <c r="C129" s="23"/>
      <c r="D129" s="24"/>
      <c r="E129" s="24"/>
      <c r="F129" s="24"/>
      <c r="G129" s="22"/>
      <c r="H129" s="22"/>
      <c r="I129" s="24"/>
      <c r="J129" s="22"/>
      <c r="K129" s="25"/>
      <c r="L129" s="26"/>
      <c r="M129" s="27"/>
    </row>
    <row r="130" spans="2:13" ht="50.1" customHeight="1" x14ac:dyDescent="0.25">
      <c r="B130" s="28"/>
      <c r="C130" s="29"/>
      <c r="D130" s="30"/>
      <c r="E130" s="30"/>
      <c r="F130" s="30"/>
      <c r="G130" s="28"/>
      <c r="H130" s="28"/>
      <c r="I130" s="30"/>
      <c r="J130" s="28"/>
      <c r="K130" s="31"/>
      <c r="L130" s="32"/>
      <c r="M130" s="33"/>
    </row>
    <row r="131" spans="2:13" ht="50.1" customHeight="1" x14ac:dyDescent="0.25">
      <c r="B131" s="4"/>
      <c r="C131" s="5"/>
      <c r="D131" s="6"/>
      <c r="E131" s="6"/>
      <c r="F131" s="6"/>
      <c r="G131" s="4"/>
      <c r="H131" s="4"/>
      <c r="I131" s="6"/>
      <c r="J131" s="4"/>
      <c r="K131" s="7"/>
      <c r="L131" s="8"/>
      <c r="M131" s="9"/>
    </row>
    <row r="132" spans="2:13" ht="50.1" customHeight="1" x14ac:dyDescent="0.25">
      <c r="B132" s="10"/>
      <c r="C132" s="11"/>
      <c r="D132" s="12"/>
      <c r="E132" s="12"/>
      <c r="F132" s="12"/>
      <c r="G132" s="10"/>
      <c r="H132" s="10"/>
      <c r="I132" s="12"/>
      <c r="J132" s="10"/>
      <c r="K132" s="13"/>
      <c r="L132" s="14"/>
      <c r="M132" s="15"/>
    </row>
    <row r="133" spans="2:13" ht="50.1" customHeight="1" x14ac:dyDescent="0.25">
      <c r="B133" s="16"/>
      <c r="C133" s="17"/>
      <c r="D133" s="18"/>
      <c r="E133" s="18"/>
      <c r="F133" s="18"/>
      <c r="G133" s="16"/>
      <c r="H133" s="16"/>
      <c r="I133" s="18"/>
      <c r="J133" s="16"/>
      <c r="K133" s="19"/>
      <c r="L133" s="20"/>
      <c r="M133" s="21"/>
    </row>
    <row r="134" spans="2:13" ht="50.1" customHeight="1" x14ac:dyDescent="0.25">
      <c r="B134" s="22"/>
      <c r="C134" s="23"/>
      <c r="D134" s="24"/>
      <c r="E134" s="24"/>
      <c r="F134" s="24"/>
      <c r="G134" s="22"/>
      <c r="H134" s="22"/>
      <c r="I134" s="24"/>
      <c r="J134" s="22"/>
      <c r="K134" s="25"/>
      <c r="L134" s="26"/>
      <c r="M134" s="27"/>
    </row>
    <row r="135" spans="2:13" ht="50.1" customHeight="1" x14ac:dyDescent="0.25">
      <c r="B135" s="28"/>
      <c r="C135" s="29"/>
      <c r="D135" s="30"/>
      <c r="E135" s="30"/>
      <c r="F135" s="30"/>
      <c r="G135" s="28"/>
      <c r="H135" s="28"/>
      <c r="I135" s="30"/>
      <c r="J135" s="28"/>
      <c r="K135" s="31"/>
      <c r="L135" s="32"/>
      <c r="M135" s="33"/>
    </row>
    <row r="136" spans="2:13" ht="50.1" customHeight="1" x14ac:dyDescent="0.25">
      <c r="B136" s="4"/>
      <c r="C136" s="5"/>
      <c r="D136" s="6"/>
      <c r="E136" s="6"/>
      <c r="F136" s="6"/>
      <c r="G136" s="4"/>
      <c r="H136" s="4"/>
      <c r="I136" s="6"/>
      <c r="J136" s="4"/>
      <c r="K136" s="7"/>
      <c r="L136" s="8"/>
      <c r="M136" s="9"/>
    </row>
    <row r="137" spans="2:13" ht="50.1" customHeight="1" x14ac:dyDescent="0.25">
      <c r="B137" s="10"/>
      <c r="C137" s="11"/>
      <c r="D137" s="12"/>
      <c r="E137" s="12"/>
      <c r="F137" s="12"/>
      <c r="G137" s="10"/>
      <c r="H137" s="10"/>
      <c r="I137" s="12"/>
      <c r="J137" s="10"/>
      <c r="K137" s="13"/>
      <c r="L137" s="14"/>
      <c r="M137" s="15"/>
    </row>
    <row r="138" spans="2:13" ht="50.1" customHeight="1" x14ac:dyDescent="0.25">
      <c r="B138" s="16"/>
      <c r="C138" s="17"/>
      <c r="D138" s="18"/>
      <c r="E138" s="18"/>
      <c r="F138" s="18"/>
      <c r="G138" s="16"/>
      <c r="H138" s="16"/>
      <c r="I138" s="18"/>
      <c r="J138" s="16"/>
      <c r="K138" s="19"/>
      <c r="L138" s="20"/>
      <c r="M138" s="21"/>
    </row>
    <row r="139" spans="2:13" ht="50.1" customHeight="1" x14ac:dyDescent="0.25">
      <c r="B139" s="22"/>
      <c r="C139" s="23"/>
      <c r="D139" s="24"/>
      <c r="E139" s="24"/>
      <c r="F139" s="24"/>
      <c r="G139" s="22"/>
      <c r="H139" s="22"/>
      <c r="I139" s="24"/>
      <c r="J139" s="22"/>
      <c r="K139" s="25"/>
      <c r="L139" s="26"/>
      <c r="M139" s="27"/>
    </row>
    <row r="140" spans="2:13" ht="50.1" customHeight="1" x14ac:dyDescent="0.25">
      <c r="B140" s="28"/>
      <c r="C140" s="29"/>
      <c r="D140" s="30"/>
      <c r="E140" s="30"/>
      <c r="F140" s="30"/>
      <c r="G140" s="28"/>
      <c r="H140" s="28"/>
      <c r="I140" s="30"/>
      <c r="J140" s="28"/>
      <c r="K140" s="31"/>
      <c r="L140" s="32"/>
      <c r="M140" s="33"/>
    </row>
    <row r="141" spans="2:13" ht="50.1" customHeight="1" x14ac:dyDescent="0.25">
      <c r="B141" s="4"/>
      <c r="C141" s="5"/>
      <c r="D141" s="6"/>
      <c r="E141" s="6"/>
      <c r="F141" s="6"/>
      <c r="G141" s="4"/>
      <c r="H141" s="4"/>
      <c r="I141" s="6"/>
      <c r="J141" s="4"/>
      <c r="K141" s="7"/>
      <c r="L141" s="8"/>
      <c r="M141" s="9"/>
    </row>
    <row r="142" spans="2:13" ht="50.1" customHeight="1" x14ac:dyDescent="0.25">
      <c r="B142" s="10"/>
      <c r="C142" s="11"/>
      <c r="D142" s="12"/>
      <c r="E142" s="12"/>
      <c r="F142" s="12"/>
      <c r="G142" s="10"/>
      <c r="H142" s="10"/>
      <c r="I142" s="12"/>
      <c r="J142" s="10"/>
      <c r="K142" s="13"/>
      <c r="L142" s="14"/>
      <c r="M142" s="15"/>
    </row>
    <row r="143" spans="2:13" ht="50.1" customHeight="1" x14ac:dyDescent="0.25">
      <c r="B143" s="16"/>
      <c r="C143" s="17"/>
      <c r="D143" s="18"/>
      <c r="E143" s="18"/>
      <c r="F143" s="18"/>
      <c r="G143" s="16"/>
      <c r="H143" s="16"/>
      <c r="I143" s="18"/>
      <c r="J143" s="16"/>
      <c r="K143" s="19"/>
      <c r="L143" s="20"/>
      <c r="M143" s="21"/>
    </row>
    <row r="144" spans="2:13" ht="50.1" customHeight="1" x14ac:dyDescent="0.25">
      <c r="B144" s="22"/>
      <c r="C144" s="23"/>
      <c r="D144" s="24"/>
      <c r="E144" s="24"/>
      <c r="F144" s="24"/>
      <c r="G144" s="22"/>
      <c r="H144" s="22"/>
      <c r="I144" s="24"/>
      <c r="J144" s="22"/>
      <c r="K144" s="25"/>
      <c r="L144" s="26"/>
      <c r="M144" s="27"/>
    </row>
    <row r="145" spans="2:13" ht="50.1" customHeight="1" x14ac:dyDescent="0.25">
      <c r="B145" s="28"/>
      <c r="C145" s="29"/>
      <c r="D145" s="30"/>
      <c r="E145" s="30"/>
      <c r="F145" s="30"/>
      <c r="G145" s="28"/>
      <c r="H145" s="28"/>
      <c r="I145" s="30"/>
      <c r="J145" s="28"/>
      <c r="K145" s="31"/>
      <c r="L145" s="32"/>
      <c r="M145" s="33"/>
    </row>
    <row r="146" spans="2:13" ht="50.1" customHeight="1" x14ac:dyDescent="0.25">
      <c r="B146" s="4"/>
      <c r="C146" s="5"/>
      <c r="D146" s="6"/>
      <c r="E146" s="6"/>
      <c r="F146" s="6"/>
      <c r="G146" s="4"/>
      <c r="H146" s="4"/>
      <c r="I146" s="6"/>
      <c r="J146" s="4"/>
      <c r="K146" s="7"/>
      <c r="L146" s="8"/>
      <c r="M146" s="9"/>
    </row>
    <row r="147" spans="2:13" ht="50.1" customHeight="1" x14ac:dyDescent="0.25">
      <c r="B147" s="10"/>
      <c r="C147" s="11"/>
      <c r="D147" s="12"/>
      <c r="E147" s="12"/>
      <c r="F147" s="12"/>
      <c r="G147" s="10"/>
      <c r="H147" s="10"/>
      <c r="I147" s="12"/>
      <c r="J147" s="10"/>
      <c r="K147" s="13"/>
      <c r="L147" s="14"/>
      <c r="M147" s="15"/>
    </row>
    <row r="148" spans="2:13" ht="50.1" customHeight="1" x14ac:dyDescent="0.25">
      <c r="B148" s="16"/>
      <c r="C148" s="17"/>
      <c r="D148" s="18"/>
      <c r="E148" s="18"/>
      <c r="F148" s="18"/>
      <c r="G148" s="16"/>
      <c r="H148" s="16"/>
      <c r="I148" s="18"/>
      <c r="J148" s="16"/>
      <c r="K148" s="19"/>
      <c r="L148" s="20"/>
      <c r="M148" s="21"/>
    </row>
    <row r="149" spans="2:13" ht="50.1" customHeight="1" x14ac:dyDescent="0.25">
      <c r="B149" s="22"/>
      <c r="C149" s="23"/>
      <c r="D149" s="24"/>
      <c r="E149" s="24"/>
      <c r="F149" s="24"/>
      <c r="G149" s="22"/>
      <c r="H149" s="22"/>
      <c r="I149" s="24"/>
      <c r="J149" s="22"/>
      <c r="K149" s="25"/>
      <c r="L149" s="26"/>
      <c r="M149" s="27"/>
    </row>
    <row r="150" spans="2:13" ht="50.1" customHeight="1" x14ac:dyDescent="0.25">
      <c r="B150" s="28"/>
      <c r="C150" s="29"/>
      <c r="D150" s="30"/>
      <c r="E150" s="30"/>
      <c r="F150" s="30"/>
      <c r="G150" s="28"/>
      <c r="H150" s="28"/>
      <c r="I150" s="30"/>
      <c r="J150" s="28"/>
      <c r="K150" s="31"/>
      <c r="L150" s="32"/>
      <c r="M150" s="33"/>
    </row>
    <row r="151" spans="2:13" ht="50.1" customHeight="1" x14ac:dyDescent="0.25">
      <c r="B151" s="4"/>
      <c r="C151" s="5"/>
      <c r="D151" s="6"/>
      <c r="E151" s="6"/>
      <c r="F151" s="6"/>
      <c r="G151" s="4"/>
      <c r="H151" s="4"/>
      <c r="I151" s="6"/>
      <c r="J151" s="4"/>
      <c r="K151" s="7"/>
      <c r="L151" s="8"/>
      <c r="M151" s="9"/>
    </row>
    <row r="152" spans="2:13" ht="50.1" customHeight="1" x14ac:dyDescent="0.25">
      <c r="B152" s="10"/>
      <c r="C152" s="11"/>
      <c r="D152" s="12"/>
      <c r="E152" s="12"/>
      <c r="F152" s="12"/>
      <c r="G152" s="10"/>
      <c r="H152" s="10"/>
      <c r="I152" s="12"/>
      <c r="J152" s="10"/>
      <c r="K152" s="13"/>
      <c r="L152" s="14"/>
      <c r="M152" s="15"/>
    </row>
    <row r="153" spans="2:13" ht="50.1" customHeight="1" x14ac:dyDescent="0.25">
      <c r="B153" s="16"/>
      <c r="C153" s="17"/>
      <c r="D153" s="18"/>
      <c r="E153" s="18"/>
      <c r="F153" s="18"/>
      <c r="G153" s="16"/>
      <c r="H153" s="16"/>
      <c r="I153" s="18"/>
      <c r="J153" s="16"/>
      <c r="K153" s="19"/>
      <c r="L153" s="20"/>
      <c r="M153" s="21"/>
    </row>
    <row r="154" spans="2:13" ht="50.1" customHeight="1" x14ac:dyDescent="0.25">
      <c r="B154" s="22"/>
      <c r="C154" s="23"/>
      <c r="D154" s="24"/>
      <c r="E154" s="24"/>
      <c r="F154" s="24"/>
      <c r="G154" s="22"/>
      <c r="H154" s="22"/>
      <c r="I154" s="24"/>
      <c r="J154" s="22"/>
      <c r="K154" s="25"/>
      <c r="L154" s="26"/>
      <c r="M154" s="27"/>
    </row>
    <row r="155" spans="2:13" ht="50.1" customHeight="1" x14ac:dyDescent="0.25">
      <c r="B155" s="28"/>
      <c r="C155" s="29"/>
      <c r="D155" s="30"/>
      <c r="E155" s="30"/>
      <c r="F155" s="30"/>
      <c r="G155" s="28"/>
      <c r="H155" s="28"/>
      <c r="I155" s="30"/>
      <c r="J155" s="28"/>
      <c r="K155" s="31"/>
      <c r="L155" s="32"/>
      <c r="M155" s="33"/>
    </row>
    <row r="156" spans="2:13" ht="50.1" customHeight="1" x14ac:dyDescent="0.25">
      <c r="B156" s="4"/>
      <c r="C156" s="5"/>
      <c r="D156" s="6"/>
      <c r="E156" s="6"/>
      <c r="F156" s="6"/>
      <c r="G156" s="4"/>
      <c r="H156" s="4"/>
      <c r="I156" s="6"/>
      <c r="J156" s="4"/>
      <c r="K156" s="7"/>
      <c r="L156" s="8"/>
      <c r="M156" s="9"/>
    </row>
    <row r="157" spans="2:13" ht="50.1" customHeight="1" x14ac:dyDescent="0.25">
      <c r="B157" s="10"/>
      <c r="C157" s="11"/>
      <c r="D157" s="12"/>
      <c r="E157" s="12"/>
      <c r="F157" s="12"/>
      <c r="G157" s="10"/>
      <c r="H157" s="10"/>
      <c r="I157" s="12"/>
      <c r="J157" s="10"/>
      <c r="K157" s="13"/>
      <c r="L157" s="14"/>
      <c r="M157" s="15"/>
    </row>
    <row r="158" spans="2:13" ht="50.1" customHeight="1" x14ac:dyDescent="0.25">
      <c r="B158" s="16"/>
      <c r="C158" s="17"/>
      <c r="D158" s="18"/>
      <c r="E158" s="18"/>
      <c r="F158" s="18"/>
      <c r="G158" s="16"/>
      <c r="H158" s="16"/>
      <c r="I158" s="18"/>
      <c r="J158" s="16"/>
      <c r="K158" s="19"/>
      <c r="L158" s="20"/>
      <c r="M158" s="21"/>
    </row>
    <row r="159" spans="2:13" ht="50.1" customHeight="1" x14ac:dyDescent="0.25">
      <c r="B159" s="22"/>
      <c r="C159" s="23"/>
      <c r="D159" s="24"/>
      <c r="E159" s="24"/>
      <c r="F159" s="24"/>
      <c r="G159" s="22"/>
      <c r="H159" s="22"/>
      <c r="I159" s="24"/>
      <c r="J159" s="22"/>
      <c r="K159" s="25"/>
      <c r="L159" s="26"/>
      <c r="M159" s="27"/>
    </row>
    <row r="160" spans="2:13" ht="50.1" customHeight="1" x14ac:dyDescent="0.25">
      <c r="B160" s="28"/>
      <c r="C160" s="29"/>
      <c r="D160" s="30"/>
      <c r="E160" s="30"/>
      <c r="F160" s="30"/>
      <c r="G160" s="28"/>
      <c r="H160" s="28"/>
      <c r="I160" s="30"/>
      <c r="J160" s="28"/>
      <c r="K160" s="31"/>
      <c r="L160" s="32"/>
      <c r="M160" s="33"/>
    </row>
    <row r="161" spans="2:13" ht="50.1" customHeight="1" x14ac:dyDescent="0.25">
      <c r="B161" s="4"/>
      <c r="C161" s="5"/>
      <c r="D161" s="6"/>
      <c r="E161" s="6"/>
      <c r="F161" s="6"/>
      <c r="G161" s="4"/>
      <c r="H161" s="4"/>
      <c r="I161" s="6"/>
      <c r="J161" s="4"/>
      <c r="K161" s="7"/>
      <c r="L161" s="8"/>
      <c r="M161" s="9"/>
    </row>
    <row r="162" spans="2:13" ht="50.1" customHeight="1" x14ac:dyDescent="0.25">
      <c r="B162" s="10"/>
      <c r="C162" s="11"/>
      <c r="D162" s="12"/>
      <c r="E162" s="12"/>
      <c r="F162" s="12"/>
      <c r="G162" s="10"/>
      <c r="H162" s="10"/>
      <c r="I162" s="12"/>
      <c r="J162" s="10"/>
      <c r="K162" s="13"/>
      <c r="L162" s="14"/>
      <c r="M162" s="15"/>
    </row>
    <row r="163" spans="2:13" ht="50.1" customHeight="1" x14ac:dyDescent="0.25">
      <c r="B163" s="16"/>
      <c r="C163" s="17"/>
      <c r="D163" s="18"/>
      <c r="E163" s="18"/>
      <c r="F163" s="18"/>
      <c r="G163" s="16"/>
      <c r="H163" s="16"/>
      <c r="I163" s="18"/>
      <c r="J163" s="16"/>
      <c r="K163" s="19"/>
      <c r="L163" s="20"/>
      <c r="M163" s="21"/>
    </row>
    <row r="164" spans="2:13" ht="50.1" customHeight="1" x14ac:dyDescent="0.25">
      <c r="B164" s="22"/>
      <c r="C164" s="23"/>
      <c r="D164" s="24"/>
      <c r="E164" s="24"/>
      <c r="F164" s="24"/>
      <c r="G164" s="22"/>
      <c r="H164" s="22"/>
      <c r="I164" s="24"/>
      <c r="J164" s="22"/>
      <c r="K164" s="25"/>
      <c r="L164" s="26"/>
      <c r="M164" s="27"/>
    </row>
    <row r="165" spans="2:13" ht="50.1" customHeight="1" x14ac:dyDescent="0.25">
      <c r="B165" s="28"/>
      <c r="C165" s="29"/>
      <c r="D165" s="30"/>
      <c r="E165" s="30"/>
      <c r="F165" s="30"/>
      <c r="G165" s="28"/>
      <c r="H165" s="28"/>
      <c r="I165" s="30"/>
      <c r="J165" s="28"/>
      <c r="K165" s="31"/>
      <c r="L165" s="32"/>
      <c r="M165" s="33"/>
    </row>
    <row r="166" spans="2:13" ht="50.1" customHeight="1" x14ac:dyDescent="0.25">
      <c r="B166" s="4"/>
      <c r="C166" s="5"/>
      <c r="D166" s="6"/>
      <c r="E166" s="6"/>
      <c r="F166" s="6"/>
      <c r="G166" s="4"/>
      <c r="H166" s="4"/>
      <c r="I166" s="6"/>
      <c r="J166" s="4"/>
      <c r="K166" s="7"/>
      <c r="L166" s="8"/>
      <c r="M166" s="9"/>
    </row>
    <row r="167" spans="2:13" ht="50.1" customHeight="1" x14ac:dyDescent="0.25">
      <c r="B167" s="10"/>
      <c r="C167" s="11"/>
      <c r="D167" s="12"/>
      <c r="E167" s="12"/>
      <c r="F167" s="12"/>
      <c r="G167" s="10"/>
      <c r="H167" s="10"/>
      <c r="I167" s="12"/>
      <c r="J167" s="10"/>
      <c r="K167" s="13"/>
      <c r="L167" s="14"/>
      <c r="M167" s="15"/>
    </row>
    <row r="168" spans="2:13" ht="50.1" customHeight="1" x14ac:dyDescent="0.25">
      <c r="B168" s="16"/>
      <c r="C168" s="17"/>
      <c r="D168" s="18"/>
      <c r="E168" s="18"/>
      <c r="F168" s="18"/>
      <c r="G168" s="16"/>
      <c r="H168" s="16"/>
      <c r="I168" s="18"/>
      <c r="J168" s="16"/>
      <c r="K168" s="19"/>
      <c r="L168" s="20"/>
      <c r="M168" s="21"/>
    </row>
    <row r="169" spans="2:13" ht="50.1" customHeight="1" x14ac:dyDescent="0.25">
      <c r="B169" s="22"/>
      <c r="C169" s="23"/>
      <c r="D169" s="24"/>
      <c r="E169" s="24"/>
      <c r="F169" s="24"/>
      <c r="G169" s="22"/>
      <c r="H169" s="22"/>
      <c r="I169" s="24"/>
      <c r="J169" s="22"/>
      <c r="K169" s="25"/>
      <c r="L169" s="26"/>
      <c r="M169" s="27"/>
    </row>
    <row r="170" spans="2:13" ht="50.1" customHeight="1" x14ac:dyDescent="0.25">
      <c r="B170" s="28"/>
      <c r="C170" s="29"/>
      <c r="D170" s="30"/>
      <c r="E170" s="30"/>
      <c r="F170" s="30"/>
      <c r="G170" s="28"/>
      <c r="H170" s="28"/>
      <c r="I170" s="30"/>
      <c r="J170" s="28"/>
      <c r="K170" s="31"/>
      <c r="L170" s="32"/>
      <c r="M170" s="33"/>
    </row>
    <row r="171" spans="2:13" ht="50.1" customHeight="1" x14ac:dyDescent="0.25">
      <c r="B171" s="4"/>
      <c r="C171" s="5"/>
      <c r="D171" s="6"/>
      <c r="E171" s="6"/>
      <c r="F171" s="6"/>
      <c r="G171" s="4"/>
      <c r="H171" s="4"/>
      <c r="I171" s="6"/>
      <c r="J171" s="4"/>
      <c r="K171" s="7"/>
      <c r="L171" s="8"/>
      <c r="M171" s="9"/>
    </row>
    <row r="172" spans="2:13" ht="50.1" customHeight="1" x14ac:dyDescent="0.25">
      <c r="B172" s="10"/>
      <c r="C172" s="11"/>
      <c r="D172" s="12"/>
      <c r="E172" s="12"/>
      <c r="F172" s="12"/>
      <c r="G172" s="10"/>
      <c r="H172" s="10"/>
      <c r="I172" s="12"/>
      <c r="J172" s="10"/>
      <c r="K172" s="13"/>
      <c r="L172" s="14"/>
      <c r="M172" s="15"/>
    </row>
    <row r="173" spans="2:13" ht="50.1" customHeight="1" x14ac:dyDescent="0.25">
      <c r="B173" s="16"/>
      <c r="C173" s="17"/>
      <c r="D173" s="18"/>
      <c r="E173" s="18"/>
      <c r="F173" s="18"/>
      <c r="G173" s="16"/>
      <c r="H173" s="16"/>
      <c r="I173" s="18"/>
      <c r="J173" s="16"/>
      <c r="K173" s="19"/>
      <c r="L173" s="20"/>
      <c r="M173" s="21"/>
    </row>
    <row r="174" spans="2:13" ht="50.1" customHeight="1" x14ac:dyDescent="0.25">
      <c r="B174" s="22"/>
      <c r="C174" s="23"/>
      <c r="D174" s="24"/>
      <c r="E174" s="24"/>
      <c r="F174" s="24"/>
      <c r="G174" s="22"/>
      <c r="H174" s="22"/>
      <c r="I174" s="24"/>
      <c r="J174" s="22"/>
      <c r="K174" s="25"/>
      <c r="L174" s="26"/>
      <c r="M174" s="27"/>
    </row>
    <row r="175" spans="2:13" ht="50.1" customHeight="1" x14ac:dyDescent="0.25">
      <c r="B175" s="28"/>
      <c r="C175" s="29"/>
      <c r="D175" s="30"/>
      <c r="E175" s="30"/>
      <c r="F175" s="30"/>
      <c r="G175" s="28"/>
      <c r="H175" s="28"/>
      <c r="I175" s="30"/>
      <c r="J175" s="28"/>
      <c r="K175" s="31"/>
      <c r="L175" s="32"/>
      <c r="M175" s="33"/>
    </row>
    <row r="176" spans="2:13" ht="50.1" customHeight="1" x14ac:dyDescent="0.25">
      <c r="B176" s="4"/>
      <c r="C176" s="5"/>
      <c r="D176" s="6"/>
      <c r="E176" s="6"/>
      <c r="F176" s="6"/>
      <c r="G176" s="4"/>
      <c r="H176" s="4"/>
      <c r="I176" s="6"/>
      <c r="J176" s="4"/>
      <c r="K176" s="7"/>
      <c r="L176" s="8"/>
      <c r="M176" s="9"/>
    </row>
    <row r="177" spans="2:13" ht="50.1" customHeight="1" x14ac:dyDescent="0.25">
      <c r="B177" s="10"/>
      <c r="C177" s="11"/>
      <c r="D177" s="12"/>
      <c r="E177" s="12"/>
      <c r="F177" s="12"/>
      <c r="G177" s="10"/>
      <c r="H177" s="10"/>
      <c r="I177" s="12"/>
      <c r="J177" s="10"/>
      <c r="K177" s="13"/>
      <c r="L177" s="14"/>
      <c r="M177" s="15"/>
    </row>
    <row r="178" spans="2:13" ht="50.1" customHeight="1" x14ac:dyDescent="0.25">
      <c r="B178" s="16"/>
      <c r="C178" s="17"/>
      <c r="D178" s="18"/>
      <c r="E178" s="18"/>
      <c r="F178" s="18"/>
      <c r="G178" s="16"/>
      <c r="H178" s="16"/>
      <c r="I178" s="18"/>
      <c r="J178" s="16"/>
      <c r="K178" s="19"/>
      <c r="L178" s="20"/>
      <c r="M178" s="21"/>
    </row>
    <row r="179" spans="2:13" ht="50.1" customHeight="1" x14ac:dyDescent="0.25">
      <c r="B179" s="22"/>
      <c r="C179" s="23"/>
      <c r="D179" s="24"/>
      <c r="E179" s="24"/>
      <c r="F179" s="24"/>
      <c r="G179" s="22"/>
      <c r="H179" s="22"/>
      <c r="I179" s="24"/>
      <c r="J179" s="22"/>
      <c r="K179" s="25"/>
      <c r="L179" s="26"/>
      <c r="M179" s="27"/>
    </row>
    <row r="180" spans="2:13" ht="50.1" customHeight="1" x14ac:dyDescent="0.25">
      <c r="B180" s="28"/>
      <c r="C180" s="29"/>
      <c r="D180" s="30"/>
      <c r="E180" s="30"/>
      <c r="F180" s="30"/>
      <c r="G180" s="28"/>
      <c r="H180" s="28"/>
      <c r="I180" s="30"/>
      <c r="J180" s="28"/>
      <c r="K180" s="31"/>
      <c r="L180" s="32"/>
      <c r="M180" s="33"/>
    </row>
    <row r="181" spans="2:13" ht="50.1" customHeight="1" x14ac:dyDescent="0.25">
      <c r="B181" s="4"/>
      <c r="C181" s="5"/>
      <c r="D181" s="6"/>
      <c r="E181" s="6"/>
      <c r="F181" s="6"/>
      <c r="G181" s="4"/>
      <c r="H181" s="4"/>
      <c r="I181" s="6"/>
      <c r="J181" s="4"/>
      <c r="K181" s="7"/>
      <c r="L181" s="8"/>
      <c r="M181" s="9"/>
    </row>
    <row r="182" spans="2:13" ht="50.1" customHeight="1" x14ac:dyDescent="0.25">
      <c r="B182" s="10"/>
      <c r="C182" s="11"/>
      <c r="D182" s="12"/>
      <c r="E182" s="12"/>
      <c r="F182" s="12"/>
      <c r="G182" s="10"/>
      <c r="H182" s="10"/>
      <c r="I182" s="12"/>
      <c r="J182" s="10"/>
      <c r="K182" s="13"/>
      <c r="L182" s="14"/>
      <c r="M182" s="15"/>
    </row>
    <row r="183" spans="2:13" ht="50.1" customHeight="1" x14ac:dyDescent="0.25">
      <c r="B183" s="16"/>
      <c r="C183" s="17"/>
      <c r="D183" s="18"/>
      <c r="E183" s="18"/>
      <c r="F183" s="18"/>
      <c r="G183" s="16"/>
      <c r="H183" s="16"/>
      <c r="I183" s="18"/>
      <c r="J183" s="16"/>
      <c r="K183" s="19"/>
      <c r="L183" s="20"/>
      <c r="M183" s="21"/>
    </row>
    <row r="184" spans="2:13" ht="50.1" customHeight="1" x14ac:dyDescent="0.25">
      <c r="B184" s="22"/>
      <c r="C184" s="23"/>
      <c r="D184" s="24"/>
      <c r="E184" s="24"/>
      <c r="F184" s="24"/>
      <c r="G184" s="22"/>
      <c r="H184" s="22"/>
      <c r="I184" s="24"/>
      <c r="J184" s="22"/>
      <c r="K184" s="25"/>
      <c r="L184" s="26"/>
      <c r="M184" s="27"/>
    </row>
    <row r="185" spans="2:13" ht="50.1" customHeight="1" x14ac:dyDescent="0.25">
      <c r="B185" s="28"/>
      <c r="C185" s="29"/>
      <c r="D185" s="30"/>
      <c r="E185" s="30"/>
      <c r="F185" s="30"/>
      <c r="G185" s="28"/>
      <c r="H185" s="28"/>
      <c r="I185" s="30"/>
      <c r="J185" s="28"/>
      <c r="K185" s="31"/>
      <c r="L185" s="32"/>
      <c r="M185" s="33"/>
    </row>
    <row r="186" spans="2:13" ht="50.1" customHeight="1" x14ac:dyDescent="0.25">
      <c r="B186" s="4"/>
      <c r="C186" s="5"/>
      <c r="D186" s="6"/>
      <c r="E186" s="6"/>
      <c r="F186" s="6"/>
      <c r="G186" s="4"/>
      <c r="H186" s="4"/>
      <c r="I186" s="6"/>
      <c r="J186" s="4"/>
      <c r="K186" s="7"/>
      <c r="L186" s="8"/>
      <c r="M186" s="9"/>
    </row>
    <row r="187" spans="2:13" ht="50.1" customHeight="1" x14ac:dyDescent="0.25">
      <c r="B187" s="10"/>
      <c r="C187" s="11"/>
      <c r="D187" s="12"/>
      <c r="E187" s="12"/>
      <c r="F187" s="12"/>
      <c r="G187" s="10"/>
      <c r="H187" s="10"/>
      <c r="I187" s="12"/>
      <c r="J187" s="10"/>
      <c r="K187" s="13"/>
      <c r="L187" s="14"/>
      <c r="M187" s="15"/>
    </row>
    <row r="188" spans="2:13" ht="50.1" customHeight="1" x14ac:dyDescent="0.25">
      <c r="B188" s="16"/>
      <c r="C188" s="17"/>
      <c r="D188" s="18"/>
      <c r="E188" s="18"/>
      <c r="F188" s="18"/>
      <c r="G188" s="16"/>
      <c r="H188" s="16"/>
      <c r="I188" s="18"/>
      <c r="J188" s="16"/>
      <c r="K188" s="19"/>
      <c r="L188" s="20"/>
      <c r="M188" s="21"/>
    </row>
    <row r="189" spans="2:13" ht="50.1" customHeight="1" x14ac:dyDescent="0.25">
      <c r="B189" s="22"/>
      <c r="C189" s="23"/>
      <c r="D189" s="24"/>
      <c r="E189" s="24"/>
      <c r="F189" s="24"/>
      <c r="G189" s="22"/>
      <c r="H189" s="22"/>
      <c r="I189" s="24"/>
      <c r="J189" s="22"/>
      <c r="K189" s="25"/>
      <c r="L189" s="26"/>
      <c r="M189" s="27"/>
    </row>
    <row r="190" spans="2:13" ht="50.1" customHeight="1" x14ac:dyDescent="0.25">
      <c r="B190" s="28"/>
      <c r="C190" s="29"/>
      <c r="D190" s="30"/>
      <c r="E190" s="30"/>
      <c r="F190" s="30"/>
      <c r="G190" s="28"/>
      <c r="H190" s="28"/>
      <c r="I190" s="30"/>
      <c r="J190" s="28"/>
      <c r="K190" s="31"/>
      <c r="L190" s="32"/>
      <c r="M190" s="33"/>
    </row>
    <row r="191" spans="2:13" ht="50.1" customHeight="1" x14ac:dyDescent="0.25">
      <c r="B191" s="4"/>
      <c r="C191" s="5"/>
      <c r="D191" s="6"/>
      <c r="E191" s="6"/>
      <c r="F191" s="6"/>
      <c r="G191" s="4"/>
      <c r="H191" s="4"/>
      <c r="I191" s="6"/>
      <c r="J191" s="4"/>
      <c r="K191" s="7"/>
      <c r="L191" s="8"/>
      <c r="M191" s="9"/>
    </row>
    <row r="192" spans="2:13" ht="50.1" customHeight="1" x14ac:dyDescent="0.25">
      <c r="B192" s="10"/>
      <c r="C192" s="11"/>
      <c r="D192" s="12"/>
      <c r="E192" s="12"/>
      <c r="F192" s="12"/>
      <c r="G192" s="10"/>
      <c r="H192" s="10"/>
      <c r="I192" s="12"/>
      <c r="J192" s="10"/>
      <c r="K192" s="13"/>
      <c r="L192" s="14"/>
      <c r="M192" s="15"/>
    </row>
    <row r="193" spans="2:13" ht="50.1" customHeight="1" x14ac:dyDescent="0.25">
      <c r="B193" s="16"/>
      <c r="C193" s="17"/>
      <c r="D193" s="18"/>
      <c r="E193" s="18"/>
      <c r="F193" s="18"/>
      <c r="G193" s="16"/>
      <c r="H193" s="16"/>
      <c r="I193" s="18"/>
      <c r="J193" s="16"/>
      <c r="K193" s="19"/>
      <c r="L193" s="20"/>
      <c r="M193" s="21"/>
    </row>
    <row r="194" spans="2:13" ht="50.1" customHeight="1" x14ac:dyDescent="0.25">
      <c r="B194" s="22"/>
      <c r="C194" s="23"/>
      <c r="D194" s="24"/>
      <c r="E194" s="24"/>
      <c r="F194" s="24"/>
      <c r="G194" s="22"/>
      <c r="H194" s="22"/>
      <c r="I194" s="24"/>
      <c r="J194" s="22"/>
      <c r="K194" s="25"/>
      <c r="L194" s="26"/>
      <c r="M194" s="27"/>
    </row>
    <row r="195" spans="2:13" ht="50.1" customHeight="1" x14ac:dyDescent="0.25">
      <c r="B195" s="28"/>
      <c r="C195" s="29"/>
      <c r="D195" s="30"/>
      <c r="E195" s="30"/>
      <c r="F195" s="30"/>
      <c r="G195" s="28"/>
      <c r="H195" s="28"/>
      <c r="I195" s="30"/>
      <c r="J195" s="28"/>
      <c r="K195" s="31"/>
      <c r="L195" s="32"/>
      <c r="M195" s="33"/>
    </row>
    <row r="196" spans="2:13" ht="50.1" customHeight="1" x14ac:dyDescent="0.25">
      <c r="B196" s="4"/>
      <c r="C196" s="5"/>
      <c r="D196" s="6"/>
      <c r="E196" s="6"/>
      <c r="F196" s="6"/>
      <c r="G196" s="4"/>
      <c r="H196" s="4"/>
      <c r="I196" s="6"/>
      <c r="J196" s="4"/>
      <c r="K196" s="7"/>
      <c r="L196" s="8"/>
      <c r="M196" s="9"/>
    </row>
    <row r="197" spans="2:13" ht="50.1" customHeight="1" x14ac:dyDescent="0.25">
      <c r="B197" s="10"/>
      <c r="C197" s="11"/>
      <c r="D197" s="12"/>
      <c r="E197" s="12"/>
      <c r="F197" s="12"/>
      <c r="G197" s="10"/>
      <c r="H197" s="10"/>
      <c r="I197" s="12"/>
      <c r="J197" s="10"/>
      <c r="K197" s="13"/>
      <c r="L197" s="14"/>
      <c r="M197" s="15"/>
    </row>
    <row r="198" spans="2:13" ht="50.1" customHeight="1" x14ac:dyDescent="0.25">
      <c r="B198" s="16"/>
      <c r="C198" s="17"/>
      <c r="D198" s="18"/>
      <c r="E198" s="18"/>
      <c r="F198" s="18"/>
      <c r="G198" s="16"/>
      <c r="H198" s="16"/>
      <c r="I198" s="18"/>
      <c r="J198" s="16"/>
      <c r="K198" s="19"/>
      <c r="L198" s="20"/>
      <c r="M198" s="21"/>
    </row>
    <row r="199" spans="2:13" ht="50.1" customHeight="1" x14ac:dyDescent="0.25">
      <c r="B199" s="22"/>
      <c r="C199" s="23"/>
      <c r="D199" s="24"/>
      <c r="E199" s="24"/>
      <c r="F199" s="24"/>
      <c r="G199" s="22"/>
      <c r="H199" s="22"/>
      <c r="I199" s="24"/>
      <c r="J199" s="22"/>
      <c r="K199" s="25"/>
      <c r="L199" s="26"/>
      <c r="M199" s="27"/>
    </row>
    <row r="200" spans="2:13" ht="50.1" customHeight="1" x14ac:dyDescent="0.25">
      <c r="B200" s="28"/>
      <c r="C200" s="29"/>
      <c r="D200" s="30"/>
      <c r="E200" s="30"/>
      <c r="F200" s="30"/>
      <c r="G200" s="28"/>
      <c r="H200" s="28"/>
      <c r="I200" s="30"/>
      <c r="J200" s="28"/>
      <c r="K200" s="31"/>
      <c r="L200" s="32"/>
      <c r="M200" s="33"/>
    </row>
    <row r="201" spans="2:13" ht="50.1" customHeight="1" x14ac:dyDescent="0.25">
      <c r="B201" s="4"/>
      <c r="C201" s="5"/>
      <c r="D201" s="6"/>
      <c r="E201" s="6"/>
      <c r="F201" s="6"/>
      <c r="G201" s="4"/>
      <c r="H201" s="4"/>
      <c r="I201" s="6"/>
      <c r="J201" s="4"/>
      <c r="K201" s="7"/>
      <c r="L201" s="8"/>
      <c r="M201" s="9"/>
    </row>
    <row r="202" spans="2:13" ht="50.1" customHeight="1" x14ac:dyDescent="0.25">
      <c r="B202" s="10"/>
      <c r="C202" s="11"/>
      <c r="D202" s="12"/>
      <c r="E202" s="12"/>
      <c r="F202" s="12"/>
      <c r="G202" s="10"/>
      <c r="H202" s="10"/>
      <c r="I202" s="12"/>
      <c r="J202" s="10"/>
      <c r="K202" s="13"/>
      <c r="L202" s="14"/>
      <c r="M202" s="15"/>
    </row>
    <row r="203" spans="2:13" ht="50.1" customHeight="1" x14ac:dyDescent="0.25">
      <c r="B203" s="16"/>
      <c r="C203" s="17"/>
      <c r="D203" s="18"/>
      <c r="E203" s="18"/>
      <c r="F203" s="18"/>
      <c r="G203" s="16"/>
      <c r="H203" s="16"/>
      <c r="I203" s="18"/>
      <c r="J203" s="16"/>
      <c r="K203" s="19"/>
      <c r="L203" s="20"/>
      <c r="M203" s="21"/>
    </row>
    <row r="204" spans="2:13" ht="50.1" customHeight="1" x14ac:dyDescent="0.25">
      <c r="B204" s="22"/>
      <c r="C204" s="23"/>
      <c r="D204" s="24"/>
      <c r="E204" s="24"/>
      <c r="F204" s="24"/>
      <c r="G204" s="22"/>
      <c r="H204" s="22"/>
      <c r="I204" s="24"/>
      <c r="J204" s="22"/>
      <c r="K204" s="25"/>
      <c r="L204" s="26"/>
      <c r="M204" s="27"/>
    </row>
    <row r="205" spans="2:13" ht="50.1" customHeight="1" x14ac:dyDescent="0.25">
      <c r="B205" s="28"/>
      <c r="C205" s="29"/>
      <c r="D205" s="30"/>
      <c r="E205" s="30"/>
      <c r="F205" s="30"/>
      <c r="G205" s="28"/>
      <c r="H205" s="28"/>
      <c r="I205" s="30"/>
      <c r="J205" s="28"/>
      <c r="K205" s="31"/>
      <c r="L205" s="32"/>
      <c r="M205" s="33"/>
    </row>
    <row r="206" spans="2:13" ht="50.1" customHeight="1" x14ac:dyDescent="0.25">
      <c r="B206" s="4"/>
      <c r="C206" s="5"/>
      <c r="D206" s="6"/>
      <c r="E206" s="6"/>
      <c r="F206" s="6"/>
      <c r="G206" s="4"/>
      <c r="H206" s="4"/>
      <c r="I206" s="6"/>
      <c r="J206" s="4"/>
      <c r="K206" s="7"/>
      <c r="L206" s="8"/>
      <c r="M206" s="9"/>
    </row>
    <row r="207" spans="2:13" ht="50.1" customHeight="1" x14ac:dyDescent="0.25">
      <c r="B207" s="10"/>
      <c r="C207" s="11"/>
      <c r="D207" s="12"/>
      <c r="E207" s="12"/>
      <c r="F207" s="12"/>
      <c r="G207" s="10"/>
      <c r="H207" s="10"/>
      <c r="I207" s="12"/>
      <c r="J207" s="10"/>
      <c r="K207" s="13"/>
      <c r="L207" s="14"/>
      <c r="M207" s="15"/>
    </row>
    <row r="208" spans="2:13" ht="50.1" customHeight="1" x14ac:dyDescent="0.25">
      <c r="B208" s="16"/>
      <c r="C208" s="17"/>
      <c r="D208" s="18"/>
      <c r="E208" s="18"/>
      <c r="F208" s="18"/>
      <c r="G208" s="16"/>
      <c r="H208" s="16"/>
      <c r="I208" s="18"/>
      <c r="J208" s="16"/>
      <c r="K208" s="19"/>
      <c r="L208" s="20"/>
      <c r="M208" s="21"/>
    </row>
    <row r="209" spans="2:13" ht="50.1" customHeight="1" x14ac:dyDescent="0.25">
      <c r="B209" s="22"/>
      <c r="C209" s="23"/>
      <c r="D209" s="24"/>
      <c r="E209" s="24"/>
      <c r="F209" s="24"/>
      <c r="G209" s="22"/>
      <c r="H209" s="22"/>
      <c r="I209" s="24"/>
      <c r="J209" s="22"/>
      <c r="K209" s="25"/>
      <c r="L209" s="26"/>
      <c r="M209" s="27"/>
    </row>
    <row r="210" spans="2:13" ht="50.1" customHeight="1" x14ac:dyDescent="0.25">
      <c r="B210" s="28"/>
      <c r="C210" s="29"/>
      <c r="D210" s="30"/>
      <c r="E210" s="30"/>
      <c r="F210" s="30"/>
      <c r="G210" s="28"/>
      <c r="H210" s="28"/>
      <c r="I210" s="30"/>
      <c r="J210" s="28"/>
      <c r="K210" s="31"/>
      <c r="L210" s="32"/>
      <c r="M210" s="33"/>
    </row>
    <row r="211" spans="2:13" ht="50.1" customHeight="1" x14ac:dyDescent="0.25">
      <c r="B211" s="4"/>
      <c r="C211" s="5"/>
      <c r="D211" s="6"/>
      <c r="E211" s="6"/>
      <c r="F211" s="6"/>
      <c r="G211" s="4"/>
      <c r="H211" s="4"/>
      <c r="I211" s="6"/>
      <c r="J211" s="4"/>
      <c r="K211" s="7"/>
      <c r="L211" s="8"/>
      <c r="M211" s="9"/>
    </row>
    <row r="212" spans="2:13" ht="50.1" customHeight="1" x14ac:dyDescent="0.25">
      <c r="B212" s="10"/>
      <c r="C212" s="11"/>
      <c r="D212" s="12"/>
      <c r="E212" s="12"/>
      <c r="F212" s="12"/>
      <c r="G212" s="10"/>
      <c r="H212" s="10"/>
      <c r="I212" s="12"/>
      <c r="J212" s="10"/>
      <c r="K212" s="13"/>
      <c r="L212" s="14"/>
      <c r="M212" s="15"/>
    </row>
    <row r="213" spans="2:13" ht="50.1" customHeight="1" x14ac:dyDescent="0.25">
      <c r="B213" s="16"/>
      <c r="C213" s="17"/>
      <c r="D213" s="18"/>
      <c r="E213" s="18"/>
      <c r="F213" s="18"/>
      <c r="G213" s="16"/>
      <c r="H213" s="16"/>
      <c r="I213" s="18"/>
      <c r="J213" s="16"/>
      <c r="K213" s="19"/>
      <c r="L213" s="20"/>
      <c r="M213" s="21"/>
    </row>
    <row r="214" spans="2:13" ht="50.1" customHeight="1" x14ac:dyDescent="0.25">
      <c r="B214" s="22"/>
      <c r="C214" s="23"/>
      <c r="D214" s="24"/>
      <c r="E214" s="24"/>
      <c r="F214" s="24"/>
      <c r="G214" s="22"/>
      <c r="H214" s="22"/>
      <c r="I214" s="24"/>
      <c r="J214" s="22"/>
      <c r="K214" s="25"/>
      <c r="L214" s="26"/>
      <c r="M214" s="27"/>
    </row>
    <row r="215" spans="2:13" ht="50.1" customHeight="1" x14ac:dyDescent="0.25">
      <c r="B215" s="28"/>
      <c r="C215" s="29"/>
      <c r="D215" s="30"/>
      <c r="E215" s="30"/>
      <c r="F215" s="30"/>
      <c r="G215" s="28"/>
      <c r="H215" s="28"/>
      <c r="I215" s="30"/>
      <c r="J215" s="28"/>
      <c r="K215" s="31"/>
      <c r="L215" s="32"/>
      <c r="M215" s="33"/>
    </row>
    <row r="216" spans="2:13" ht="50.1" customHeight="1" x14ac:dyDescent="0.25">
      <c r="B216" s="4"/>
      <c r="C216" s="5"/>
      <c r="D216" s="6"/>
      <c r="E216" s="6"/>
      <c r="F216" s="6"/>
      <c r="G216" s="4"/>
      <c r="H216" s="4"/>
      <c r="I216" s="6"/>
      <c r="J216" s="4"/>
      <c r="K216" s="7"/>
      <c r="L216" s="8"/>
      <c r="M216" s="9"/>
    </row>
    <row r="217" spans="2:13" ht="50.1" customHeight="1" x14ac:dyDescent="0.25">
      <c r="B217" s="10"/>
      <c r="C217" s="11"/>
      <c r="D217" s="12"/>
      <c r="E217" s="12"/>
      <c r="F217" s="12"/>
      <c r="G217" s="10"/>
      <c r="H217" s="10"/>
      <c r="I217" s="12"/>
      <c r="J217" s="10"/>
      <c r="K217" s="13"/>
      <c r="L217" s="14"/>
      <c r="M217" s="15"/>
    </row>
    <row r="218" spans="2:13" ht="50.1" customHeight="1" x14ac:dyDescent="0.25">
      <c r="B218" s="16"/>
      <c r="C218" s="17"/>
      <c r="D218" s="18"/>
      <c r="E218" s="18"/>
      <c r="F218" s="18"/>
      <c r="G218" s="16"/>
      <c r="H218" s="16"/>
      <c r="I218" s="18"/>
      <c r="J218" s="16"/>
      <c r="K218" s="19"/>
      <c r="L218" s="20"/>
      <c r="M218" s="21"/>
    </row>
    <row r="219" spans="2:13" ht="50.1" customHeight="1" x14ac:dyDescent="0.25">
      <c r="B219" s="22"/>
      <c r="C219" s="23"/>
      <c r="D219" s="24"/>
      <c r="E219" s="24"/>
      <c r="F219" s="24"/>
      <c r="G219" s="22"/>
      <c r="H219" s="22"/>
      <c r="I219" s="24"/>
      <c r="J219" s="22"/>
      <c r="K219" s="25"/>
      <c r="L219" s="26"/>
      <c r="M219" s="27"/>
    </row>
    <row r="220" spans="2:13" ht="50.1" customHeight="1" x14ac:dyDescent="0.25">
      <c r="B220" s="28"/>
      <c r="C220" s="29"/>
      <c r="D220" s="30"/>
      <c r="E220" s="30"/>
      <c r="F220" s="30"/>
      <c r="G220" s="28"/>
      <c r="H220" s="28"/>
      <c r="I220" s="30"/>
      <c r="J220" s="28"/>
      <c r="K220" s="31"/>
      <c r="L220" s="32"/>
      <c r="M220" s="33"/>
    </row>
    <row r="221" spans="2:13" ht="50.1" customHeight="1" x14ac:dyDescent="0.25">
      <c r="B221" s="4"/>
      <c r="C221" s="5"/>
      <c r="D221" s="6"/>
      <c r="E221" s="6"/>
      <c r="F221" s="6"/>
      <c r="G221" s="4"/>
      <c r="H221" s="4"/>
      <c r="I221" s="6"/>
      <c r="J221" s="4"/>
      <c r="K221" s="7"/>
      <c r="L221" s="8"/>
      <c r="M221" s="9"/>
    </row>
    <row r="222" spans="2:13" ht="50.1" customHeight="1" x14ac:dyDescent="0.25">
      <c r="B222" s="10"/>
      <c r="C222" s="11"/>
      <c r="D222" s="12"/>
      <c r="E222" s="12"/>
      <c r="F222" s="12"/>
      <c r="G222" s="10"/>
      <c r="H222" s="10"/>
      <c r="I222" s="12"/>
      <c r="J222" s="10"/>
      <c r="K222" s="13"/>
      <c r="L222" s="14"/>
      <c r="M222" s="15"/>
    </row>
    <row r="223" spans="2:13" ht="50.1" customHeight="1" x14ac:dyDescent="0.25">
      <c r="B223" s="16"/>
      <c r="C223" s="17"/>
      <c r="D223" s="18"/>
      <c r="E223" s="18"/>
      <c r="F223" s="18"/>
      <c r="G223" s="16"/>
      <c r="H223" s="16"/>
      <c r="I223" s="18"/>
      <c r="J223" s="16"/>
      <c r="K223" s="19"/>
      <c r="L223" s="20"/>
      <c r="M223" s="21"/>
    </row>
    <row r="224" spans="2:13" ht="50.1" customHeight="1" x14ac:dyDescent="0.25">
      <c r="B224" s="22"/>
      <c r="C224" s="23"/>
      <c r="D224" s="24"/>
      <c r="E224" s="24"/>
      <c r="F224" s="24"/>
      <c r="G224" s="22"/>
      <c r="H224" s="22"/>
      <c r="I224" s="24"/>
      <c r="J224" s="22"/>
      <c r="K224" s="25"/>
      <c r="L224" s="26"/>
      <c r="M224" s="27"/>
    </row>
    <row r="225" spans="2:13" ht="50.1" customHeight="1" x14ac:dyDescent="0.25">
      <c r="B225" s="28"/>
      <c r="C225" s="29"/>
      <c r="D225" s="30"/>
      <c r="E225" s="30"/>
      <c r="F225" s="30"/>
      <c r="G225" s="28"/>
      <c r="H225" s="28"/>
      <c r="I225" s="30"/>
      <c r="J225" s="28"/>
      <c r="K225" s="31"/>
      <c r="L225" s="32"/>
      <c r="M225" s="33"/>
    </row>
    <row r="226" spans="2:13" ht="50.1" customHeight="1" x14ac:dyDescent="0.25">
      <c r="B226" s="4"/>
      <c r="C226" s="5"/>
      <c r="D226" s="6"/>
      <c r="E226" s="6"/>
      <c r="F226" s="6"/>
      <c r="G226" s="4"/>
      <c r="H226" s="4"/>
      <c r="I226" s="6"/>
      <c r="J226" s="4"/>
      <c r="K226" s="7"/>
      <c r="L226" s="8"/>
      <c r="M226" s="9"/>
    </row>
    <row r="227" spans="2:13" ht="50.1" customHeight="1" x14ac:dyDescent="0.25">
      <c r="B227" s="10"/>
      <c r="C227" s="11"/>
      <c r="D227" s="12"/>
      <c r="E227" s="12"/>
      <c r="F227" s="12"/>
      <c r="G227" s="10"/>
      <c r="H227" s="10"/>
      <c r="I227" s="12"/>
      <c r="J227" s="10"/>
      <c r="K227" s="13"/>
      <c r="L227" s="14"/>
      <c r="M227" s="15"/>
    </row>
    <row r="228" spans="2:13" ht="50.1" customHeight="1" x14ac:dyDescent="0.25">
      <c r="B228" s="16"/>
      <c r="C228" s="17"/>
      <c r="D228" s="18"/>
      <c r="E228" s="18"/>
      <c r="F228" s="18"/>
      <c r="G228" s="16"/>
      <c r="H228" s="16"/>
      <c r="I228" s="18"/>
      <c r="J228" s="16"/>
      <c r="K228" s="19"/>
      <c r="L228" s="20"/>
      <c r="M228" s="21"/>
    </row>
    <row r="229" spans="2:13" ht="50.1" customHeight="1" x14ac:dyDescent="0.25">
      <c r="B229" s="22"/>
      <c r="C229" s="23"/>
      <c r="D229" s="24"/>
      <c r="E229" s="24"/>
      <c r="F229" s="24"/>
      <c r="G229" s="22"/>
      <c r="H229" s="22"/>
      <c r="I229" s="24"/>
      <c r="J229" s="22"/>
      <c r="K229" s="25"/>
      <c r="L229" s="26"/>
      <c r="M229" s="27"/>
    </row>
    <row r="230" spans="2:13" ht="50.1" customHeight="1" x14ac:dyDescent="0.25">
      <c r="B230" s="28"/>
      <c r="C230" s="29"/>
      <c r="D230" s="30"/>
      <c r="E230" s="30"/>
      <c r="F230" s="30"/>
      <c r="G230" s="28"/>
      <c r="H230" s="28"/>
      <c r="I230" s="30"/>
      <c r="J230" s="28"/>
      <c r="K230" s="31"/>
      <c r="L230" s="32"/>
      <c r="M230" s="33"/>
    </row>
    <row r="231" spans="2:13" ht="50.1" customHeight="1" x14ac:dyDescent="0.25">
      <c r="B231" s="4"/>
      <c r="C231" s="5"/>
      <c r="D231" s="6"/>
      <c r="E231" s="6"/>
      <c r="F231" s="6"/>
      <c r="G231" s="4"/>
      <c r="H231" s="4"/>
      <c r="I231" s="6"/>
      <c r="J231" s="4"/>
      <c r="K231" s="7"/>
      <c r="L231" s="8"/>
      <c r="M231" s="9"/>
    </row>
    <row r="232" spans="2:13" ht="50.1" customHeight="1" x14ac:dyDescent="0.25">
      <c r="B232" s="10"/>
      <c r="C232" s="11"/>
      <c r="D232" s="12"/>
      <c r="E232" s="12"/>
      <c r="F232" s="12"/>
      <c r="G232" s="10"/>
      <c r="H232" s="10"/>
      <c r="I232" s="12"/>
      <c r="J232" s="10"/>
      <c r="K232" s="13"/>
      <c r="L232" s="14"/>
      <c r="M232" s="15"/>
    </row>
    <row r="233" spans="2:13" ht="50.1" customHeight="1" x14ac:dyDescent="0.25">
      <c r="B233" s="16"/>
      <c r="C233" s="17"/>
      <c r="D233" s="18"/>
      <c r="E233" s="18"/>
      <c r="F233" s="18"/>
      <c r="G233" s="16"/>
      <c r="H233" s="16"/>
      <c r="I233" s="18"/>
      <c r="J233" s="16"/>
      <c r="K233" s="19"/>
      <c r="L233" s="20"/>
      <c r="M233" s="21"/>
    </row>
    <row r="234" spans="2:13" ht="50.1" customHeight="1" x14ac:dyDescent="0.25">
      <c r="B234" s="22"/>
      <c r="C234" s="23"/>
      <c r="D234" s="24"/>
      <c r="E234" s="24"/>
      <c r="F234" s="24"/>
      <c r="G234" s="22"/>
      <c r="H234" s="22"/>
      <c r="I234" s="24"/>
      <c r="J234" s="22"/>
      <c r="K234" s="25"/>
      <c r="L234" s="26"/>
      <c r="M234" s="27"/>
    </row>
    <row r="235" spans="2:13" ht="50.1" customHeight="1" x14ac:dyDescent="0.25">
      <c r="B235" s="28"/>
      <c r="C235" s="29"/>
      <c r="D235" s="30"/>
      <c r="E235" s="30"/>
      <c r="F235" s="30"/>
      <c r="G235" s="28"/>
      <c r="H235" s="28"/>
      <c r="I235" s="30"/>
      <c r="J235" s="28"/>
      <c r="K235" s="31"/>
      <c r="L235" s="32"/>
      <c r="M235" s="33"/>
    </row>
    <row r="236" spans="2:13" ht="50.1" customHeight="1" x14ac:dyDescent="0.25">
      <c r="B236" s="4"/>
      <c r="C236" s="5"/>
      <c r="D236" s="6"/>
      <c r="E236" s="6"/>
      <c r="F236" s="6"/>
      <c r="G236" s="4"/>
      <c r="H236" s="4"/>
      <c r="I236" s="6"/>
      <c r="J236" s="4"/>
      <c r="K236" s="7"/>
      <c r="L236" s="8"/>
      <c r="M236" s="9"/>
    </row>
    <row r="237" spans="2:13" ht="50.1" customHeight="1" x14ac:dyDescent="0.25">
      <c r="B237" s="10"/>
      <c r="C237" s="11"/>
      <c r="D237" s="12"/>
      <c r="E237" s="12"/>
      <c r="F237" s="12"/>
      <c r="G237" s="10"/>
      <c r="H237" s="10"/>
      <c r="I237" s="12"/>
      <c r="J237" s="10"/>
      <c r="K237" s="13"/>
      <c r="L237" s="14"/>
      <c r="M237" s="15"/>
    </row>
    <row r="238" spans="2:13" ht="50.1" customHeight="1" x14ac:dyDescent="0.25">
      <c r="B238" s="16"/>
      <c r="C238" s="17"/>
      <c r="D238" s="18"/>
      <c r="E238" s="18"/>
      <c r="F238" s="18"/>
      <c r="G238" s="16"/>
      <c r="H238" s="16"/>
      <c r="I238" s="18"/>
      <c r="J238" s="16"/>
      <c r="K238" s="19"/>
      <c r="L238" s="20"/>
      <c r="M238" s="21"/>
    </row>
    <row r="239" spans="2:13" ht="50.1" customHeight="1" x14ac:dyDescent="0.25">
      <c r="B239" s="22"/>
      <c r="C239" s="23"/>
      <c r="D239" s="24"/>
      <c r="E239" s="24"/>
      <c r="F239" s="24"/>
      <c r="G239" s="22"/>
      <c r="H239" s="22"/>
      <c r="I239" s="24"/>
      <c r="J239" s="22"/>
      <c r="K239" s="25"/>
      <c r="L239" s="26"/>
      <c r="M239" s="27"/>
    </row>
    <row r="240" spans="2:13" ht="50.1" customHeight="1" x14ac:dyDescent="0.25">
      <c r="B240" s="28"/>
      <c r="C240" s="29"/>
      <c r="D240" s="30"/>
      <c r="E240" s="30"/>
      <c r="F240" s="30"/>
      <c r="G240" s="28"/>
      <c r="H240" s="28"/>
      <c r="I240" s="30"/>
      <c r="J240" s="28"/>
      <c r="K240" s="31"/>
      <c r="L240" s="32"/>
      <c r="M240" s="33"/>
    </row>
    <row r="241" spans="2:13" ht="50.1" customHeight="1" x14ac:dyDescent="0.25">
      <c r="B241" s="4"/>
      <c r="C241" s="5"/>
      <c r="D241" s="6"/>
      <c r="E241" s="6"/>
      <c r="F241" s="6"/>
      <c r="G241" s="4"/>
      <c r="H241" s="4"/>
      <c r="I241" s="6"/>
      <c r="J241" s="4"/>
      <c r="K241" s="7"/>
      <c r="L241" s="8"/>
      <c r="M241" s="9"/>
    </row>
    <row r="242" spans="2:13" ht="50.1" customHeight="1" x14ac:dyDescent="0.25">
      <c r="B242" s="10"/>
      <c r="C242" s="11"/>
      <c r="D242" s="12"/>
      <c r="E242" s="12"/>
      <c r="F242" s="12"/>
      <c r="G242" s="10"/>
      <c r="H242" s="10"/>
      <c r="I242" s="12"/>
      <c r="J242" s="10"/>
      <c r="K242" s="13"/>
      <c r="L242" s="14"/>
      <c r="M242" s="15"/>
    </row>
    <row r="243" spans="2:13" ht="50.1" customHeight="1" x14ac:dyDescent="0.25">
      <c r="B243" s="16"/>
      <c r="C243" s="17"/>
      <c r="D243" s="18"/>
      <c r="E243" s="18"/>
      <c r="F243" s="18"/>
      <c r="G243" s="16"/>
      <c r="H243" s="16"/>
      <c r="I243" s="18"/>
      <c r="J243" s="16"/>
      <c r="K243" s="19"/>
      <c r="L243" s="20"/>
      <c r="M243" s="21"/>
    </row>
    <row r="244" spans="2:13" ht="50.1" customHeight="1" x14ac:dyDescent="0.25">
      <c r="B244" s="22"/>
      <c r="C244" s="23"/>
      <c r="D244" s="24"/>
      <c r="E244" s="24"/>
      <c r="F244" s="24"/>
      <c r="G244" s="22"/>
      <c r="H244" s="22"/>
      <c r="I244" s="24"/>
      <c r="J244" s="22"/>
      <c r="K244" s="25"/>
      <c r="L244" s="26"/>
      <c r="M244" s="27"/>
    </row>
    <row r="245" spans="2:13" ht="50.1" customHeight="1" x14ac:dyDescent="0.25">
      <c r="B245" s="28"/>
      <c r="C245" s="29"/>
      <c r="D245" s="30"/>
      <c r="E245" s="30"/>
      <c r="F245" s="30"/>
      <c r="G245" s="28"/>
      <c r="H245" s="28"/>
      <c r="I245" s="30"/>
      <c r="J245" s="28"/>
      <c r="K245" s="31"/>
      <c r="L245" s="32"/>
      <c r="M245" s="33"/>
    </row>
    <row r="246" spans="2:13" ht="50.1" customHeight="1" x14ac:dyDescent="0.25">
      <c r="B246" s="4"/>
      <c r="C246" s="5"/>
      <c r="D246" s="6"/>
      <c r="E246" s="6"/>
      <c r="F246" s="6"/>
      <c r="G246" s="4"/>
      <c r="H246" s="4"/>
      <c r="I246" s="6"/>
      <c r="J246" s="4"/>
      <c r="K246" s="7"/>
      <c r="L246" s="8"/>
      <c r="M246" s="9"/>
    </row>
    <row r="247" spans="2:13" ht="50.1" customHeight="1" x14ac:dyDescent="0.25">
      <c r="B247" s="10"/>
      <c r="C247" s="11"/>
      <c r="D247" s="12"/>
      <c r="E247" s="12"/>
      <c r="F247" s="12"/>
      <c r="G247" s="10"/>
      <c r="H247" s="10"/>
      <c r="I247" s="12"/>
      <c r="J247" s="10"/>
      <c r="K247" s="13"/>
      <c r="L247" s="14"/>
      <c r="M247" s="15"/>
    </row>
    <row r="248" spans="2:13" ht="50.1" customHeight="1" x14ac:dyDescent="0.25">
      <c r="B248" s="16"/>
      <c r="C248" s="17"/>
      <c r="D248" s="18"/>
      <c r="E248" s="18"/>
      <c r="F248" s="18"/>
      <c r="G248" s="16"/>
      <c r="H248" s="16"/>
      <c r="I248" s="18"/>
      <c r="J248" s="16"/>
      <c r="K248" s="19"/>
      <c r="L248" s="20"/>
      <c r="M248" s="21"/>
    </row>
    <row r="249" spans="2:13" ht="50.1" customHeight="1" x14ac:dyDescent="0.25">
      <c r="B249" s="22"/>
      <c r="C249" s="23"/>
      <c r="D249" s="24"/>
      <c r="E249" s="24"/>
      <c r="F249" s="24"/>
      <c r="G249" s="22"/>
      <c r="H249" s="22"/>
      <c r="I249" s="24"/>
      <c r="J249" s="22"/>
      <c r="K249" s="25"/>
      <c r="L249" s="26"/>
      <c r="M249" s="27"/>
    </row>
    <row r="250" spans="2:13" ht="50.1" customHeight="1" x14ac:dyDescent="0.25">
      <c r="B250" s="28"/>
      <c r="C250" s="29"/>
      <c r="D250" s="30"/>
      <c r="E250" s="30"/>
      <c r="F250" s="30"/>
      <c r="G250" s="28"/>
      <c r="H250" s="28"/>
      <c r="I250" s="30"/>
      <c r="J250" s="28"/>
      <c r="K250" s="31"/>
      <c r="L250" s="32"/>
      <c r="M250" s="33"/>
    </row>
    <row r="251" spans="2:13" ht="50.1" customHeight="1" x14ac:dyDescent="0.25">
      <c r="B251" s="4"/>
      <c r="C251" s="5"/>
      <c r="D251" s="6"/>
      <c r="E251" s="6"/>
      <c r="F251" s="6"/>
      <c r="G251" s="4"/>
      <c r="H251" s="4"/>
      <c r="I251" s="6"/>
      <c r="J251" s="4"/>
      <c r="K251" s="7"/>
      <c r="L251" s="8"/>
      <c r="M251" s="9"/>
    </row>
    <row r="252" spans="2:13" ht="50.1" customHeight="1" x14ac:dyDescent="0.25">
      <c r="B252" s="10"/>
      <c r="C252" s="11"/>
      <c r="D252" s="12"/>
      <c r="E252" s="12"/>
      <c r="F252" s="12"/>
      <c r="G252" s="10"/>
      <c r="H252" s="10"/>
      <c r="I252" s="12"/>
      <c r="J252" s="10"/>
      <c r="K252" s="13"/>
      <c r="L252" s="14"/>
      <c r="M252" s="15"/>
    </row>
    <row r="253" spans="2:13" ht="50.1" customHeight="1" x14ac:dyDescent="0.25">
      <c r="B253" s="16"/>
      <c r="C253" s="17"/>
      <c r="D253" s="18"/>
      <c r="E253" s="18"/>
      <c r="F253" s="18"/>
      <c r="G253" s="16"/>
      <c r="H253" s="16"/>
      <c r="I253" s="18"/>
      <c r="J253" s="16"/>
      <c r="K253" s="19"/>
      <c r="L253" s="20"/>
      <c r="M253" s="21"/>
    </row>
    <row r="254" spans="2:13" ht="50.1" customHeight="1" x14ac:dyDescent="0.25">
      <c r="B254" s="22"/>
      <c r="C254" s="23"/>
      <c r="D254" s="24"/>
      <c r="E254" s="24"/>
      <c r="F254" s="24"/>
      <c r="G254" s="22"/>
      <c r="H254" s="22"/>
      <c r="I254" s="24"/>
      <c r="J254" s="22"/>
      <c r="K254" s="25"/>
      <c r="L254" s="26"/>
      <c r="M254" s="27"/>
    </row>
    <row r="255" spans="2:13" ht="50.1" customHeight="1" x14ac:dyDescent="0.25">
      <c r="B255" s="28"/>
      <c r="C255" s="29"/>
      <c r="D255" s="30"/>
      <c r="E255" s="30"/>
      <c r="F255" s="30"/>
      <c r="G255" s="28"/>
      <c r="H255" s="28"/>
      <c r="I255" s="30"/>
      <c r="J255" s="28"/>
      <c r="K255" s="31"/>
      <c r="L255" s="32"/>
      <c r="M255" s="33"/>
    </row>
  </sheetData>
  <sheetProtection password="CD8E" sheet="1" objects="1" scenarios="1"/>
  <mergeCells count="12">
    <mergeCell ref="M4:M5"/>
    <mergeCell ref="F4:F5"/>
    <mergeCell ref="B2:M2"/>
    <mergeCell ref="B3:M3"/>
    <mergeCell ref="B4:B5"/>
    <mergeCell ref="C4:C5"/>
    <mergeCell ref="D4:D5"/>
    <mergeCell ref="E4:E5"/>
    <mergeCell ref="G4:G5"/>
    <mergeCell ref="H4:H5"/>
    <mergeCell ref="I4:K4"/>
    <mergeCell ref="L4:L5"/>
  </mergeCells>
  <dataValidations count="4">
    <dataValidation type="list" allowBlank="1" showInputMessage="1" showErrorMessage="1" sqref="F6:F255">
      <formula1>CLASS</formula1>
    </dataValidation>
    <dataValidation type="list" allowBlank="1" showInputMessage="1" showErrorMessage="1" sqref="I6:I255">
      <formula1>योजना</formula1>
    </dataValidation>
    <dataValidation type="list" allowBlank="1" showInputMessage="1" showErrorMessage="1" sqref="J6:J255">
      <formula1>स्थान</formula1>
    </dataValidation>
    <dataValidation type="list" allowBlank="1" showInputMessage="1" showErrorMessage="1" sqref="C6:C255">
      <formula1>सत्र</formula1>
    </dataValidation>
  </dataValidations>
  <pageMargins left="0.70866141732283472" right="0.70866141732283472" top="0.74803149606299213" bottom="0.74803149606299213" header="0.31496062992125984" footer="0.31496062992125984"/>
  <pageSetup paperSize="9" scale="7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4"/>
  <sheetViews>
    <sheetView view="pageBreakPreview" topLeftCell="B1" zoomScaleNormal="100" zoomScaleSheetLayoutView="100" workbookViewId="0">
      <pane ySplit="8" topLeftCell="A9" activePane="bottomLeft" state="frozen"/>
      <selection pane="bottomLeft" activeCell="B7" sqref="B7:F8"/>
    </sheetView>
  </sheetViews>
  <sheetFormatPr defaultRowHeight="15" x14ac:dyDescent="0.25"/>
  <cols>
    <col min="1" max="24" width="7.7109375" style="1" customWidth="1"/>
    <col min="25" max="26" width="4.7109375" style="1" hidden="1" customWidth="1"/>
    <col min="27" max="29" width="4.7109375" style="1" customWidth="1"/>
    <col min="30" max="16384" width="9.140625" style="1"/>
  </cols>
  <sheetData>
    <row r="1" spans="1:26" ht="31.5" x14ac:dyDescent="0.3">
      <c r="A1" s="253" t="str">
        <f>SCHOOL!A1</f>
        <v>कार्यालय राजकीय माध्यमिक विद्यालय मण्डली चारणां भोपालगढ़-जोधपुर</v>
      </c>
      <c r="B1" s="253"/>
      <c r="C1" s="253"/>
      <c r="D1" s="253"/>
      <c r="E1" s="253"/>
      <c r="F1" s="253"/>
      <c r="G1" s="253"/>
      <c r="H1" s="253"/>
      <c r="I1" s="253"/>
      <c r="J1" s="253"/>
      <c r="K1" s="253"/>
      <c r="L1" s="253"/>
      <c r="M1" s="253"/>
      <c r="N1" s="253"/>
      <c r="O1" s="253"/>
      <c r="P1" s="253"/>
      <c r="Q1" s="253"/>
      <c r="R1" s="253"/>
      <c r="S1" s="253"/>
      <c r="T1" s="253"/>
      <c r="U1" s="253"/>
      <c r="V1" s="253"/>
      <c r="W1" s="253"/>
      <c r="X1" s="253"/>
      <c r="Y1" s="47">
        <f ca="1">TODAY()</f>
        <v>43915</v>
      </c>
      <c r="Z1" s="61" t="s">
        <v>381</v>
      </c>
    </row>
    <row r="2" spans="1:26" ht="24.95" customHeight="1" x14ac:dyDescent="0.25">
      <c r="A2" s="265" t="s">
        <v>363</v>
      </c>
      <c r="B2" s="265"/>
      <c r="C2" s="265"/>
      <c r="D2" s="265"/>
      <c r="E2" s="265"/>
      <c r="F2" s="265"/>
      <c r="G2" s="266"/>
      <c r="H2" s="266"/>
      <c r="I2" s="266"/>
      <c r="J2" s="62"/>
      <c r="K2" s="62"/>
      <c r="L2" s="62"/>
      <c r="M2" s="62"/>
      <c r="N2" s="62"/>
      <c r="O2" s="270" t="s">
        <v>365</v>
      </c>
      <c r="P2" s="270"/>
      <c r="Q2" s="270"/>
      <c r="R2" s="270"/>
      <c r="S2" s="270"/>
      <c r="T2" s="267" t="str">
        <f>IF(Y2&gt;=1,REPT(Z1,Y2),"")</f>
        <v/>
      </c>
      <c r="U2" s="268"/>
      <c r="V2" s="268"/>
      <c r="W2" s="268"/>
      <c r="X2" s="269"/>
      <c r="Y2" s="1">
        <f>IF(X33&gt;=30,ROUNDDOWN((X33/10)-3,0),0)</f>
        <v>0</v>
      </c>
    </row>
    <row r="3" spans="1:26" ht="27" customHeight="1" x14ac:dyDescent="0.25">
      <c r="A3" s="254" t="s">
        <v>237</v>
      </c>
      <c r="B3" s="254"/>
      <c r="C3" s="254"/>
      <c r="D3" s="254"/>
      <c r="E3" s="254"/>
      <c r="F3" s="254"/>
      <c r="G3" s="254"/>
      <c r="H3" s="254"/>
      <c r="I3" s="254"/>
      <c r="J3" s="254"/>
      <c r="K3" s="254"/>
      <c r="L3" s="254"/>
      <c r="M3" s="254"/>
      <c r="N3" s="254"/>
      <c r="O3" s="254"/>
      <c r="P3" s="254"/>
      <c r="Q3" s="254"/>
      <c r="R3" s="254"/>
      <c r="S3" s="254"/>
      <c r="T3" s="254"/>
      <c r="U3" s="254"/>
      <c r="V3" s="254"/>
      <c r="W3" s="254"/>
      <c r="X3" s="254"/>
    </row>
    <row r="4" spans="1:26" ht="26.25" customHeight="1" x14ac:dyDescent="0.25">
      <c r="A4" s="255" t="s">
        <v>362</v>
      </c>
      <c r="B4" s="255"/>
      <c r="C4" s="255"/>
      <c r="D4" s="255"/>
      <c r="E4" s="255"/>
      <c r="F4" s="255"/>
      <c r="G4" s="255"/>
      <c r="H4" s="255"/>
      <c r="I4" s="255"/>
      <c r="J4" s="255"/>
      <c r="K4" s="255"/>
      <c r="L4" s="255"/>
      <c r="M4" s="255"/>
      <c r="N4" s="255"/>
      <c r="O4" s="255"/>
      <c r="P4" s="255"/>
      <c r="Q4" s="255"/>
      <c r="R4" s="255"/>
      <c r="S4" s="255"/>
      <c r="T4" s="255"/>
      <c r="U4" s="255"/>
      <c r="V4" s="255"/>
      <c r="W4" s="255"/>
      <c r="X4" s="255"/>
    </row>
    <row r="5" spans="1:26" ht="20.100000000000001" customHeight="1" x14ac:dyDescent="0.25">
      <c r="A5" s="256" t="s">
        <v>360</v>
      </c>
      <c r="B5" s="256"/>
      <c r="C5" s="256"/>
      <c r="D5" s="256"/>
      <c r="E5" s="256"/>
      <c r="F5" s="256"/>
      <c r="G5" s="256"/>
      <c r="H5" s="256"/>
      <c r="I5" s="256"/>
      <c r="J5" s="256"/>
      <c r="K5" s="256"/>
      <c r="L5" s="256"/>
      <c r="M5" s="256"/>
      <c r="N5" s="256"/>
      <c r="O5" s="256"/>
      <c r="P5" s="256"/>
      <c r="Q5" s="256"/>
      <c r="R5" s="256"/>
      <c r="S5" s="256"/>
      <c r="T5" s="256"/>
      <c r="U5" s="256"/>
      <c r="V5" s="256"/>
      <c r="W5" s="256"/>
      <c r="X5" s="256"/>
    </row>
    <row r="6" spans="1:26" ht="20.100000000000001" customHeight="1" x14ac:dyDescent="0.25">
      <c r="A6" s="256" t="s">
        <v>361</v>
      </c>
      <c r="B6" s="256"/>
      <c r="C6" s="256"/>
      <c r="D6" s="256"/>
      <c r="E6" s="256"/>
      <c r="F6" s="256"/>
      <c r="G6" s="256"/>
      <c r="H6" s="256"/>
      <c r="I6" s="256"/>
      <c r="J6" s="256"/>
      <c r="K6" s="256"/>
      <c r="L6" s="256"/>
      <c r="M6" s="256"/>
      <c r="N6" s="256"/>
      <c r="O6" s="256"/>
      <c r="P6" s="256"/>
      <c r="Q6" s="256"/>
      <c r="R6" s="256"/>
      <c r="S6" s="256"/>
      <c r="T6" s="256"/>
      <c r="U6" s="256"/>
      <c r="V6" s="256"/>
      <c r="W6" s="256"/>
      <c r="X6" s="256"/>
    </row>
    <row r="7" spans="1:26" ht="18.75" customHeight="1" x14ac:dyDescent="0.25">
      <c r="A7" s="279" t="s">
        <v>366</v>
      </c>
      <c r="B7" s="278" t="s">
        <v>369</v>
      </c>
      <c r="C7" s="278"/>
      <c r="D7" s="278"/>
      <c r="E7" s="278"/>
      <c r="F7" s="278"/>
      <c r="G7" s="263" t="s">
        <v>377</v>
      </c>
      <c r="H7" s="263"/>
      <c r="I7" s="263"/>
      <c r="J7" s="263"/>
      <c r="K7" s="263"/>
      <c r="L7" s="263"/>
      <c r="M7" s="264" t="s">
        <v>378</v>
      </c>
      <c r="N7" s="264"/>
      <c r="O7" s="264"/>
      <c r="P7" s="264"/>
      <c r="Q7" s="264"/>
      <c r="R7" s="264"/>
      <c r="S7" s="277" t="s">
        <v>379</v>
      </c>
      <c r="T7" s="277"/>
      <c r="U7" s="277"/>
      <c r="V7" s="277"/>
      <c r="W7" s="277"/>
      <c r="X7" s="277"/>
    </row>
    <row r="8" spans="1:26" ht="33" customHeight="1" x14ac:dyDescent="0.25">
      <c r="A8" s="279"/>
      <c r="B8" s="278"/>
      <c r="C8" s="278"/>
      <c r="D8" s="278"/>
      <c r="E8" s="278"/>
      <c r="F8" s="278"/>
      <c r="G8" s="63" t="s">
        <v>380</v>
      </c>
      <c r="H8" s="63" t="s">
        <v>373</v>
      </c>
      <c r="I8" s="63" t="s">
        <v>374</v>
      </c>
      <c r="J8" s="63" t="s">
        <v>375</v>
      </c>
      <c r="K8" s="63" t="s">
        <v>376</v>
      </c>
      <c r="L8" s="64" t="s">
        <v>74</v>
      </c>
      <c r="M8" s="65" t="s">
        <v>380</v>
      </c>
      <c r="N8" s="65" t="s">
        <v>373</v>
      </c>
      <c r="O8" s="65" t="s">
        <v>374</v>
      </c>
      <c r="P8" s="65" t="s">
        <v>375</v>
      </c>
      <c r="Q8" s="65" t="s">
        <v>376</v>
      </c>
      <c r="R8" s="66" t="s">
        <v>74</v>
      </c>
      <c r="S8" s="67" t="s">
        <v>380</v>
      </c>
      <c r="T8" s="67" t="s">
        <v>373</v>
      </c>
      <c r="U8" s="67" t="s">
        <v>374</v>
      </c>
      <c r="V8" s="67" t="s">
        <v>375</v>
      </c>
      <c r="W8" s="67" t="s">
        <v>376</v>
      </c>
      <c r="X8" s="68" t="s">
        <v>74</v>
      </c>
    </row>
    <row r="9" spans="1:26" ht="18" customHeight="1" x14ac:dyDescent="0.25">
      <c r="A9" s="69">
        <v>1</v>
      </c>
      <c r="B9" s="274" t="s">
        <v>138</v>
      </c>
      <c r="C9" s="275"/>
      <c r="D9" s="275"/>
      <c r="E9" s="275"/>
      <c r="F9" s="276"/>
      <c r="G9" s="70">
        <f t="shared" ref="G9:G32" si="0">IF($A9&gt;=1,COUNTIFS($A$35:$A$244,$A9,$O$35:$O$244,"&gt;=0",$O$35:$O$244,"&lt;=30"),0)</f>
        <v>13</v>
      </c>
      <c r="H9" s="70">
        <f t="shared" ref="H9:H32" si="1">IF($A9&gt;=1,COUNTIFS($A$35:$A$244,$A9,$O$35:$O$244,"&gt;=31",$O$35:$O$244,"&lt;=90"),0)</f>
        <v>0</v>
      </c>
      <c r="I9" s="70">
        <f t="shared" ref="I9:I32" si="2">IF($A9&gt;=1,COUNTIFS($A$35:$A$244,$A9,$O$35:$O$244,"&gt;=91",$O$35:$O$244,"&lt;=180"),0)</f>
        <v>3</v>
      </c>
      <c r="J9" s="70">
        <f t="shared" ref="J9:J32" si="3">IF($A9&gt;=1,COUNTIFS($A$35:$A$244,$A9,$O$35:$O$244,"&gt;=181",$O$35:$O$244,"&lt;=270"),0)</f>
        <v>0</v>
      </c>
      <c r="K9" s="70">
        <f t="shared" ref="K9:K32" si="4">IF($A9&gt;=1,COUNTIFS($A$35:$A$244,$A9,$O$35:$O$244,"&gt;=271",$O$35:$O$244,"&lt;=365"),0)</f>
        <v>0</v>
      </c>
      <c r="L9" s="71">
        <f t="shared" ref="L9:L32" si="5">IF(A9&gt;=1,COUNTIF($A$35:$A$244,A9),0)</f>
        <v>16</v>
      </c>
      <c r="M9" s="72">
        <f t="shared" ref="M9:M32" si="6">IF($A9&gt;=1,COUNTIFS($A$35:$A$244,$A9,$O$35:$O$244,"&gt;=0",$O$35:$O$244,"&lt;=30",$W$35:$W$244,"&gt;=2000"),0)</f>
        <v>0</v>
      </c>
      <c r="N9" s="72">
        <f t="shared" ref="N9:N32" si="7">IF($A9&gt;=1,COUNTIFS($A$35:$A$244,$A9,$O$35:$O$244,"&gt;=31",$O$35:$O$244,"&lt;=90",$W$35:$W$244,"&gt;=2000"),0)</f>
        <v>0</v>
      </c>
      <c r="O9" s="72">
        <f t="shared" ref="O9:O32" si="8">IF($A9&gt;=1,COUNTIFS($A$35:$A$244,$A9,$O$35:$O$244,"&gt;=91",$O$35:$O$244,"&lt;=180",$W$35:$W$244,"&gt;=2000"),0)</f>
        <v>0</v>
      </c>
      <c r="P9" s="72">
        <f t="shared" ref="P9:P32" si="9">IF($A9&gt;=1,COUNTIFS($A$35:$A$244,$A9,$O$35:$O$244,"&gt;=181",$O$35:$O$244,"&lt;=270",$W$35:$W$244,"&gt;=2000"),0)</f>
        <v>0</v>
      </c>
      <c r="Q9" s="72">
        <f t="shared" ref="Q9:Q32" si="10">IF($A9&gt;=1,COUNTIFS($A$35:$A$244,$A9,$O$35:$O$244,"&gt;=271",$O$35:$O$244,"&lt;=365",$W$35:$W$244,"&gt;=2000"),0)</f>
        <v>0</v>
      </c>
      <c r="R9" s="73">
        <f>SUM(M9:Q9)</f>
        <v>0</v>
      </c>
      <c r="S9" s="74">
        <f>IF($A9&gt;=1,(IF(G9&gt;=1,ROUND(M9/G9*100,0),0)),0)</f>
        <v>0</v>
      </c>
      <c r="T9" s="74">
        <f t="shared" ref="T9:X24" si="11">IF($A9&gt;=1,(IF(H9&gt;=1,ROUND(N9/H9*100,0),0)),0)</f>
        <v>0</v>
      </c>
      <c r="U9" s="74">
        <f t="shared" si="11"/>
        <v>0</v>
      </c>
      <c r="V9" s="74">
        <f t="shared" si="11"/>
        <v>0</v>
      </c>
      <c r="W9" s="74">
        <f t="shared" si="11"/>
        <v>0</v>
      </c>
      <c r="X9" s="75">
        <f>IF($A9&gt;=1,(IF(L9&gt;=1,ROUND(R9/L9*100,0),0)),0)</f>
        <v>0</v>
      </c>
      <c r="Y9" s="76">
        <f>MOD(A9,2)</f>
        <v>1</v>
      </c>
    </row>
    <row r="10" spans="1:26" ht="18" customHeight="1" x14ac:dyDescent="0.25">
      <c r="A10" s="77">
        <v>2</v>
      </c>
      <c r="B10" s="257" t="s">
        <v>152</v>
      </c>
      <c r="C10" s="258"/>
      <c r="D10" s="258"/>
      <c r="E10" s="258"/>
      <c r="F10" s="259"/>
      <c r="G10" s="78">
        <f t="shared" si="0"/>
        <v>9</v>
      </c>
      <c r="H10" s="78">
        <f t="shared" si="1"/>
        <v>1</v>
      </c>
      <c r="I10" s="78">
        <f t="shared" si="2"/>
        <v>1</v>
      </c>
      <c r="J10" s="78">
        <f t="shared" si="3"/>
        <v>0</v>
      </c>
      <c r="K10" s="78">
        <f t="shared" si="4"/>
        <v>0</v>
      </c>
      <c r="L10" s="79">
        <f t="shared" si="5"/>
        <v>11</v>
      </c>
      <c r="M10" s="80">
        <f t="shared" si="6"/>
        <v>0</v>
      </c>
      <c r="N10" s="80">
        <f t="shared" si="7"/>
        <v>0</v>
      </c>
      <c r="O10" s="80">
        <f t="shared" si="8"/>
        <v>0</v>
      </c>
      <c r="P10" s="80">
        <f t="shared" si="9"/>
        <v>0</v>
      </c>
      <c r="Q10" s="80">
        <f t="shared" si="10"/>
        <v>0</v>
      </c>
      <c r="R10" s="81">
        <f t="shared" ref="R10:R32" si="12">SUM(M10:Q10)</f>
        <v>0</v>
      </c>
      <c r="S10" s="82">
        <f t="shared" ref="S10:S32" si="13">IF($A10&gt;=1,(IF(G10&gt;=1,ROUND(M10/G10*100,0),0)),0)</f>
        <v>0</v>
      </c>
      <c r="T10" s="82">
        <f t="shared" si="11"/>
        <v>0</v>
      </c>
      <c r="U10" s="82">
        <f t="shared" si="11"/>
        <v>0</v>
      </c>
      <c r="V10" s="82">
        <f t="shared" si="11"/>
        <v>0</v>
      </c>
      <c r="W10" s="82">
        <f t="shared" si="11"/>
        <v>0</v>
      </c>
      <c r="X10" s="83">
        <f t="shared" si="11"/>
        <v>0</v>
      </c>
      <c r="Y10" s="76">
        <f t="shared" ref="Y10:Y32" si="14">MOD(A10,2)</f>
        <v>0</v>
      </c>
    </row>
    <row r="11" spans="1:26" ht="18" customHeight="1" x14ac:dyDescent="0.25">
      <c r="A11" s="77">
        <v>3</v>
      </c>
      <c r="B11" s="257" t="s">
        <v>174</v>
      </c>
      <c r="C11" s="258"/>
      <c r="D11" s="258"/>
      <c r="E11" s="258"/>
      <c r="F11" s="259"/>
      <c r="G11" s="78">
        <f t="shared" si="0"/>
        <v>10</v>
      </c>
      <c r="H11" s="78">
        <f t="shared" si="1"/>
        <v>1</v>
      </c>
      <c r="I11" s="78">
        <f t="shared" si="2"/>
        <v>0</v>
      </c>
      <c r="J11" s="78">
        <f t="shared" si="3"/>
        <v>0</v>
      </c>
      <c r="K11" s="78">
        <f t="shared" si="4"/>
        <v>1</v>
      </c>
      <c r="L11" s="79">
        <f t="shared" si="5"/>
        <v>12</v>
      </c>
      <c r="M11" s="80">
        <f t="shared" si="6"/>
        <v>0</v>
      </c>
      <c r="N11" s="80">
        <f t="shared" si="7"/>
        <v>0</v>
      </c>
      <c r="O11" s="80">
        <f t="shared" si="8"/>
        <v>0</v>
      </c>
      <c r="P11" s="80">
        <f t="shared" si="9"/>
        <v>0</v>
      </c>
      <c r="Q11" s="80">
        <f t="shared" si="10"/>
        <v>0</v>
      </c>
      <c r="R11" s="81">
        <f t="shared" si="12"/>
        <v>0</v>
      </c>
      <c r="S11" s="82">
        <f t="shared" si="13"/>
        <v>0</v>
      </c>
      <c r="T11" s="82">
        <f t="shared" si="11"/>
        <v>0</v>
      </c>
      <c r="U11" s="82">
        <f t="shared" si="11"/>
        <v>0</v>
      </c>
      <c r="V11" s="82">
        <f t="shared" si="11"/>
        <v>0</v>
      </c>
      <c r="W11" s="82">
        <f t="shared" si="11"/>
        <v>0</v>
      </c>
      <c r="X11" s="83">
        <f t="shared" si="11"/>
        <v>0</v>
      </c>
      <c r="Y11" s="76">
        <f t="shared" si="14"/>
        <v>1</v>
      </c>
    </row>
    <row r="12" spans="1:26" ht="18" customHeight="1" x14ac:dyDescent="0.25">
      <c r="A12" s="77">
        <v>4</v>
      </c>
      <c r="B12" s="257" t="s">
        <v>176</v>
      </c>
      <c r="C12" s="258"/>
      <c r="D12" s="258"/>
      <c r="E12" s="258"/>
      <c r="F12" s="259"/>
      <c r="G12" s="78">
        <f t="shared" si="0"/>
        <v>6</v>
      </c>
      <c r="H12" s="78">
        <f t="shared" si="1"/>
        <v>7</v>
      </c>
      <c r="I12" s="78">
        <f t="shared" si="2"/>
        <v>3</v>
      </c>
      <c r="J12" s="78">
        <f t="shared" si="3"/>
        <v>1</v>
      </c>
      <c r="K12" s="78">
        <f t="shared" si="4"/>
        <v>0</v>
      </c>
      <c r="L12" s="79">
        <f t="shared" si="5"/>
        <v>17</v>
      </c>
      <c r="M12" s="80">
        <f t="shared" si="6"/>
        <v>0</v>
      </c>
      <c r="N12" s="80">
        <f t="shared" si="7"/>
        <v>0</v>
      </c>
      <c r="O12" s="80">
        <f t="shared" si="8"/>
        <v>0</v>
      </c>
      <c r="P12" s="80">
        <f t="shared" si="9"/>
        <v>0</v>
      </c>
      <c r="Q12" s="80">
        <f t="shared" si="10"/>
        <v>0</v>
      </c>
      <c r="R12" s="81">
        <f t="shared" si="12"/>
        <v>0</v>
      </c>
      <c r="S12" s="82">
        <f t="shared" si="13"/>
        <v>0</v>
      </c>
      <c r="T12" s="82">
        <f t="shared" si="11"/>
        <v>0</v>
      </c>
      <c r="U12" s="82">
        <f t="shared" si="11"/>
        <v>0</v>
      </c>
      <c r="V12" s="82">
        <f t="shared" si="11"/>
        <v>0</v>
      </c>
      <c r="W12" s="82">
        <f t="shared" si="11"/>
        <v>0</v>
      </c>
      <c r="X12" s="83">
        <f t="shared" si="11"/>
        <v>0</v>
      </c>
      <c r="Y12" s="76">
        <f t="shared" si="14"/>
        <v>0</v>
      </c>
    </row>
    <row r="13" spans="1:26" ht="18" customHeight="1" x14ac:dyDescent="0.25">
      <c r="A13" s="77">
        <v>5</v>
      </c>
      <c r="B13" s="257" t="s">
        <v>195</v>
      </c>
      <c r="C13" s="258"/>
      <c r="D13" s="258"/>
      <c r="E13" s="258"/>
      <c r="F13" s="259"/>
      <c r="G13" s="78">
        <f t="shared" si="0"/>
        <v>3</v>
      </c>
      <c r="H13" s="78">
        <f t="shared" si="1"/>
        <v>0</v>
      </c>
      <c r="I13" s="78">
        <f t="shared" si="2"/>
        <v>1</v>
      </c>
      <c r="J13" s="78">
        <f t="shared" si="3"/>
        <v>2</v>
      </c>
      <c r="K13" s="78">
        <f t="shared" si="4"/>
        <v>0</v>
      </c>
      <c r="L13" s="79">
        <f t="shared" si="5"/>
        <v>6</v>
      </c>
      <c r="M13" s="80">
        <f t="shared" si="6"/>
        <v>0</v>
      </c>
      <c r="N13" s="80">
        <f t="shared" si="7"/>
        <v>0</v>
      </c>
      <c r="O13" s="80">
        <f t="shared" si="8"/>
        <v>0</v>
      </c>
      <c r="P13" s="80">
        <f t="shared" si="9"/>
        <v>0</v>
      </c>
      <c r="Q13" s="80">
        <f t="shared" si="10"/>
        <v>0</v>
      </c>
      <c r="R13" s="81">
        <f t="shared" si="12"/>
        <v>0</v>
      </c>
      <c r="S13" s="82">
        <f t="shared" si="13"/>
        <v>0</v>
      </c>
      <c r="T13" s="82">
        <f t="shared" si="11"/>
        <v>0</v>
      </c>
      <c r="U13" s="82">
        <f t="shared" si="11"/>
        <v>0</v>
      </c>
      <c r="V13" s="82">
        <f t="shared" si="11"/>
        <v>0</v>
      </c>
      <c r="W13" s="82">
        <f t="shared" si="11"/>
        <v>0</v>
      </c>
      <c r="X13" s="83">
        <f t="shared" si="11"/>
        <v>0</v>
      </c>
      <c r="Y13" s="76">
        <f t="shared" si="14"/>
        <v>1</v>
      </c>
    </row>
    <row r="14" spans="1:26" ht="18" customHeight="1" x14ac:dyDescent="0.25">
      <c r="A14" s="77">
        <v>6</v>
      </c>
      <c r="B14" s="257" t="s">
        <v>201</v>
      </c>
      <c r="C14" s="258"/>
      <c r="D14" s="258"/>
      <c r="E14" s="258"/>
      <c r="F14" s="259"/>
      <c r="G14" s="78">
        <f t="shared" si="0"/>
        <v>0</v>
      </c>
      <c r="H14" s="78">
        <f t="shared" si="1"/>
        <v>0</v>
      </c>
      <c r="I14" s="78">
        <f t="shared" si="2"/>
        <v>0</v>
      </c>
      <c r="J14" s="78">
        <f t="shared" si="3"/>
        <v>0</v>
      </c>
      <c r="K14" s="78">
        <f t="shared" si="4"/>
        <v>6</v>
      </c>
      <c r="L14" s="79">
        <f t="shared" si="5"/>
        <v>6</v>
      </c>
      <c r="M14" s="80">
        <f t="shared" si="6"/>
        <v>0</v>
      </c>
      <c r="N14" s="80">
        <f t="shared" si="7"/>
        <v>0</v>
      </c>
      <c r="O14" s="80">
        <f t="shared" si="8"/>
        <v>0</v>
      </c>
      <c r="P14" s="80">
        <f t="shared" si="9"/>
        <v>0</v>
      </c>
      <c r="Q14" s="80">
        <f t="shared" si="10"/>
        <v>0</v>
      </c>
      <c r="R14" s="81">
        <f t="shared" si="12"/>
        <v>0</v>
      </c>
      <c r="S14" s="82">
        <f t="shared" si="13"/>
        <v>0</v>
      </c>
      <c r="T14" s="82">
        <f t="shared" si="11"/>
        <v>0</v>
      </c>
      <c r="U14" s="82">
        <f t="shared" si="11"/>
        <v>0</v>
      </c>
      <c r="V14" s="82">
        <f t="shared" si="11"/>
        <v>0</v>
      </c>
      <c r="W14" s="82">
        <f t="shared" si="11"/>
        <v>0</v>
      </c>
      <c r="X14" s="83">
        <f t="shared" si="11"/>
        <v>0</v>
      </c>
      <c r="Y14" s="76">
        <f t="shared" si="14"/>
        <v>0</v>
      </c>
    </row>
    <row r="15" spans="1:26" ht="18" customHeight="1" x14ac:dyDescent="0.25">
      <c r="A15" s="77">
        <v>7</v>
      </c>
      <c r="B15" s="257" t="s">
        <v>208</v>
      </c>
      <c r="C15" s="258"/>
      <c r="D15" s="258"/>
      <c r="E15" s="258"/>
      <c r="F15" s="259"/>
      <c r="G15" s="78">
        <f t="shared" si="0"/>
        <v>0</v>
      </c>
      <c r="H15" s="78">
        <f t="shared" si="1"/>
        <v>6</v>
      </c>
      <c r="I15" s="78">
        <f t="shared" si="2"/>
        <v>0</v>
      </c>
      <c r="J15" s="78">
        <f t="shared" si="3"/>
        <v>0</v>
      </c>
      <c r="K15" s="78">
        <f t="shared" si="4"/>
        <v>0</v>
      </c>
      <c r="L15" s="79">
        <f t="shared" si="5"/>
        <v>6</v>
      </c>
      <c r="M15" s="80">
        <f t="shared" si="6"/>
        <v>0</v>
      </c>
      <c r="N15" s="80">
        <f t="shared" si="7"/>
        <v>0</v>
      </c>
      <c r="O15" s="80">
        <f t="shared" si="8"/>
        <v>0</v>
      </c>
      <c r="P15" s="80">
        <f t="shared" si="9"/>
        <v>0</v>
      </c>
      <c r="Q15" s="80">
        <f t="shared" si="10"/>
        <v>0</v>
      </c>
      <c r="R15" s="81">
        <f t="shared" si="12"/>
        <v>0</v>
      </c>
      <c r="S15" s="82">
        <f t="shared" si="13"/>
        <v>0</v>
      </c>
      <c r="T15" s="82">
        <f t="shared" si="11"/>
        <v>0</v>
      </c>
      <c r="U15" s="82">
        <f t="shared" si="11"/>
        <v>0</v>
      </c>
      <c r="V15" s="82">
        <f t="shared" si="11"/>
        <v>0</v>
      </c>
      <c r="W15" s="82">
        <f t="shared" si="11"/>
        <v>0</v>
      </c>
      <c r="X15" s="83">
        <f t="shared" si="11"/>
        <v>0</v>
      </c>
      <c r="Y15" s="76">
        <f t="shared" si="14"/>
        <v>1</v>
      </c>
    </row>
    <row r="16" spans="1:26" ht="18" customHeight="1" x14ac:dyDescent="0.25">
      <c r="A16" s="77">
        <v>8</v>
      </c>
      <c r="B16" s="257" t="s">
        <v>215</v>
      </c>
      <c r="C16" s="258"/>
      <c r="D16" s="258"/>
      <c r="E16" s="258"/>
      <c r="F16" s="259"/>
      <c r="G16" s="78">
        <f t="shared" si="0"/>
        <v>3</v>
      </c>
      <c r="H16" s="78">
        <f t="shared" si="1"/>
        <v>3</v>
      </c>
      <c r="I16" s="78">
        <f t="shared" si="2"/>
        <v>4</v>
      </c>
      <c r="J16" s="78">
        <f t="shared" si="3"/>
        <v>0</v>
      </c>
      <c r="K16" s="78">
        <f t="shared" si="4"/>
        <v>0</v>
      </c>
      <c r="L16" s="79">
        <f t="shared" si="5"/>
        <v>10</v>
      </c>
      <c r="M16" s="80">
        <f t="shared" si="6"/>
        <v>0</v>
      </c>
      <c r="N16" s="80">
        <f t="shared" si="7"/>
        <v>0</v>
      </c>
      <c r="O16" s="80">
        <f t="shared" si="8"/>
        <v>0</v>
      </c>
      <c r="P16" s="80">
        <f t="shared" si="9"/>
        <v>0</v>
      </c>
      <c r="Q16" s="80">
        <f t="shared" si="10"/>
        <v>0</v>
      </c>
      <c r="R16" s="81">
        <f t="shared" si="12"/>
        <v>0</v>
      </c>
      <c r="S16" s="82">
        <f t="shared" si="13"/>
        <v>0</v>
      </c>
      <c r="T16" s="82">
        <f t="shared" si="11"/>
        <v>0</v>
      </c>
      <c r="U16" s="82">
        <f t="shared" si="11"/>
        <v>0</v>
      </c>
      <c r="V16" s="82">
        <f t="shared" si="11"/>
        <v>0</v>
      </c>
      <c r="W16" s="82">
        <f t="shared" si="11"/>
        <v>0</v>
      </c>
      <c r="X16" s="83">
        <f t="shared" si="11"/>
        <v>0</v>
      </c>
      <c r="Y16" s="76">
        <f t="shared" si="14"/>
        <v>0</v>
      </c>
    </row>
    <row r="17" spans="1:25" ht="18" customHeight="1" x14ac:dyDescent="0.25">
      <c r="A17" s="77">
        <v>9</v>
      </c>
      <c r="B17" s="257" t="s">
        <v>227</v>
      </c>
      <c r="C17" s="258"/>
      <c r="D17" s="258"/>
      <c r="E17" s="258"/>
      <c r="F17" s="259"/>
      <c r="G17" s="78">
        <f t="shared" si="0"/>
        <v>7</v>
      </c>
      <c r="H17" s="78">
        <f t="shared" si="1"/>
        <v>1</v>
      </c>
      <c r="I17" s="78">
        <f t="shared" si="2"/>
        <v>0</v>
      </c>
      <c r="J17" s="78">
        <f t="shared" si="3"/>
        <v>0</v>
      </c>
      <c r="K17" s="78">
        <f t="shared" si="4"/>
        <v>0</v>
      </c>
      <c r="L17" s="79">
        <f t="shared" si="5"/>
        <v>8</v>
      </c>
      <c r="M17" s="80">
        <f t="shared" si="6"/>
        <v>0</v>
      </c>
      <c r="N17" s="80">
        <f t="shared" si="7"/>
        <v>0</v>
      </c>
      <c r="O17" s="80">
        <f t="shared" si="8"/>
        <v>0</v>
      </c>
      <c r="P17" s="80">
        <f t="shared" si="9"/>
        <v>0</v>
      </c>
      <c r="Q17" s="80">
        <f t="shared" si="10"/>
        <v>0</v>
      </c>
      <c r="R17" s="81">
        <f t="shared" si="12"/>
        <v>0</v>
      </c>
      <c r="S17" s="82">
        <f t="shared" si="13"/>
        <v>0</v>
      </c>
      <c r="T17" s="82">
        <f t="shared" si="11"/>
        <v>0</v>
      </c>
      <c r="U17" s="82">
        <f t="shared" si="11"/>
        <v>0</v>
      </c>
      <c r="V17" s="82">
        <f t="shared" si="11"/>
        <v>0</v>
      </c>
      <c r="W17" s="82">
        <f t="shared" si="11"/>
        <v>0</v>
      </c>
      <c r="X17" s="83">
        <f t="shared" si="11"/>
        <v>0</v>
      </c>
      <c r="Y17" s="76">
        <f t="shared" si="14"/>
        <v>1</v>
      </c>
    </row>
    <row r="18" spans="1:25" ht="18" customHeight="1" x14ac:dyDescent="0.25">
      <c r="A18" s="77">
        <v>10</v>
      </c>
      <c r="B18" s="257" t="s">
        <v>238</v>
      </c>
      <c r="C18" s="258"/>
      <c r="D18" s="258"/>
      <c r="E18" s="258"/>
      <c r="F18" s="259"/>
      <c r="G18" s="78">
        <f t="shared" si="0"/>
        <v>6</v>
      </c>
      <c r="H18" s="78">
        <f t="shared" si="1"/>
        <v>1</v>
      </c>
      <c r="I18" s="78">
        <f t="shared" si="2"/>
        <v>1</v>
      </c>
      <c r="J18" s="78">
        <f t="shared" si="3"/>
        <v>0</v>
      </c>
      <c r="K18" s="78">
        <f t="shared" si="4"/>
        <v>0</v>
      </c>
      <c r="L18" s="79">
        <f t="shared" si="5"/>
        <v>8</v>
      </c>
      <c r="M18" s="80">
        <f t="shared" si="6"/>
        <v>0</v>
      </c>
      <c r="N18" s="80">
        <f t="shared" si="7"/>
        <v>0</v>
      </c>
      <c r="O18" s="80">
        <f t="shared" si="8"/>
        <v>0</v>
      </c>
      <c r="P18" s="80">
        <f t="shared" si="9"/>
        <v>0</v>
      </c>
      <c r="Q18" s="80">
        <f t="shared" si="10"/>
        <v>0</v>
      </c>
      <c r="R18" s="81">
        <f t="shared" si="12"/>
        <v>0</v>
      </c>
      <c r="S18" s="82">
        <f t="shared" si="13"/>
        <v>0</v>
      </c>
      <c r="T18" s="82">
        <f t="shared" si="11"/>
        <v>0</v>
      </c>
      <c r="U18" s="82">
        <f t="shared" si="11"/>
        <v>0</v>
      </c>
      <c r="V18" s="82">
        <f t="shared" si="11"/>
        <v>0</v>
      </c>
      <c r="W18" s="82">
        <f t="shared" si="11"/>
        <v>0</v>
      </c>
      <c r="X18" s="83">
        <f t="shared" si="11"/>
        <v>0</v>
      </c>
      <c r="Y18" s="76">
        <f t="shared" si="14"/>
        <v>0</v>
      </c>
    </row>
    <row r="19" spans="1:25" ht="18" customHeight="1" x14ac:dyDescent="0.25">
      <c r="A19" s="77">
        <v>11</v>
      </c>
      <c r="B19" s="257" t="s">
        <v>247</v>
      </c>
      <c r="C19" s="258"/>
      <c r="D19" s="258"/>
      <c r="E19" s="258"/>
      <c r="F19" s="259"/>
      <c r="G19" s="78">
        <f t="shared" si="0"/>
        <v>3</v>
      </c>
      <c r="H19" s="78">
        <f t="shared" si="1"/>
        <v>3</v>
      </c>
      <c r="I19" s="78">
        <f t="shared" si="2"/>
        <v>1</v>
      </c>
      <c r="J19" s="78">
        <f t="shared" si="3"/>
        <v>1</v>
      </c>
      <c r="K19" s="78">
        <f t="shared" si="4"/>
        <v>0</v>
      </c>
      <c r="L19" s="79">
        <f t="shared" si="5"/>
        <v>8</v>
      </c>
      <c r="M19" s="80">
        <f t="shared" si="6"/>
        <v>0</v>
      </c>
      <c r="N19" s="80">
        <f t="shared" si="7"/>
        <v>0</v>
      </c>
      <c r="O19" s="80">
        <f t="shared" si="8"/>
        <v>0</v>
      </c>
      <c r="P19" s="80">
        <f t="shared" si="9"/>
        <v>0</v>
      </c>
      <c r="Q19" s="80">
        <f t="shared" si="10"/>
        <v>0</v>
      </c>
      <c r="R19" s="81">
        <f t="shared" si="12"/>
        <v>0</v>
      </c>
      <c r="S19" s="82">
        <f t="shared" si="13"/>
        <v>0</v>
      </c>
      <c r="T19" s="82">
        <f t="shared" si="11"/>
        <v>0</v>
      </c>
      <c r="U19" s="82">
        <f t="shared" si="11"/>
        <v>0</v>
      </c>
      <c r="V19" s="82">
        <f t="shared" si="11"/>
        <v>0</v>
      </c>
      <c r="W19" s="82">
        <f t="shared" si="11"/>
        <v>0</v>
      </c>
      <c r="X19" s="83">
        <f t="shared" si="11"/>
        <v>0</v>
      </c>
      <c r="Y19" s="76">
        <f t="shared" si="14"/>
        <v>1</v>
      </c>
    </row>
    <row r="20" spans="1:25" ht="18" customHeight="1" x14ac:dyDescent="0.25">
      <c r="A20" s="77">
        <v>12</v>
      </c>
      <c r="B20" s="257" t="s">
        <v>256</v>
      </c>
      <c r="C20" s="258"/>
      <c r="D20" s="258"/>
      <c r="E20" s="258"/>
      <c r="F20" s="259"/>
      <c r="G20" s="78">
        <f t="shared" si="0"/>
        <v>1</v>
      </c>
      <c r="H20" s="78">
        <f t="shared" si="1"/>
        <v>1</v>
      </c>
      <c r="I20" s="78">
        <f t="shared" si="2"/>
        <v>2</v>
      </c>
      <c r="J20" s="78">
        <f t="shared" si="3"/>
        <v>2</v>
      </c>
      <c r="K20" s="78">
        <f t="shared" si="4"/>
        <v>2</v>
      </c>
      <c r="L20" s="79">
        <f t="shared" si="5"/>
        <v>8</v>
      </c>
      <c r="M20" s="80">
        <f t="shared" si="6"/>
        <v>0</v>
      </c>
      <c r="N20" s="80">
        <f t="shared" si="7"/>
        <v>0</v>
      </c>
      <c r="O20" s="80">
        <f t="shared" si="8"/>
        <v>0</v>
      </c>
      <c r="P20" s="80">
        <f t="shared" si="9"/>
        <v>0</v>
      </c>
      <c r="Q20" s="80">
        <f t="shared" si="10"/>
        <v>0</v>
      </c>
      <c r="R20" s="81">
        <f t="shared" si="12"/>
        <v>0</v>
      </c>
      <c r="S20" s="82">
        <f t="shared" si="13"/>
        <v>0</v>
      </c>
      <c r="T20" s="82">
        <f t="shared" si="11"/>
        <v>0</v>
      </c>
      <c r="U20" s="82">
        <f t="shared" si="11"/>
        <v>0</v>
      </c>
      <c r="V20" s="82">
        <f t="shared" si="11"/>
        <v>0</v>
      </c>
      <c r="W20" s="82">
        <f t="shared" si="11"/>
        <v>0</v>
      </c>
      <c r="X20" s="83">
        <f t="shared" si="11"/>
        <v>0</v>
      </c>
      <c r="Y20" s="76">
        <f t="shared" si="14"/>
        <v>0</v>
      </c>
    </row>
    <row r="21" spans="1:25" ht="18" customHeight="1" x14ac:dyDescent="0.25">
      <c r="A21" s="77">
        <v>13</v>
      </c>
      <c r="B21" s="257" t="s">
        <v>265</v>
      </c>
      <c r="C21" s="258"/>
      <c r="D21" s="258"/>
      <c r="E21" s="258"/>
      <c r="F21" s="259"/>
      <c r="G21" s="78">
        <f t="shared" si="0"/>
        <v>0</v>
      </c>
      <c r="H21" s="78">
        <f t="shared" si="1"/>
        <v>0</v>
      </c>
      <c r="I21" s="78">
        <f t="shared" si="2"/>
        <v>2</v>
      </c>
      <c r="J21" s="78">
        <f t="shared" si="3"/>
        <v>10</v>
      </c>
      <c r="K21" s="78">
        <f t="shared" si="4"/>
        <v>0</v>
      </c>
      <c r="L21" s="79">
        <f t="shared" si="5"/>
        <v>12</v>
      </c>
      <c r="M21" s="80">
        <f t="shared" si="6"/>
        <v>0</v>
      </c>
      <c r="N21" s="80">
        <f t="shared" si="7"/>
        <v>0</v>
      </c>
      <c r="O21" s="80">
        <f t="shared" si="8"/>
        <v>0</v>
      </c>
      <c r="P21" s="80">
        <f t="shared" si="9"/>
        <v>0</v>
      </c>
      <c r="Q21" s="80">
        <f t="shared" si="10"/>
        <v>0</v>
      </c>
      <c r="R21" s="81">
        <f t="shared" si="12"/>
        <v>0</v>
      </c>
      <c r="S21" s="82">
        <f t="shared" si="13"/>
        <v>0</v>
      </c>
      <c r="T21" s="82">
        <f t="shared" si="11"/>
        <v>0</v>
      </c>
      <c r="U21" s="82">
        <f t="shared" si="11"/>
        <v>0</v>
      </c>
      <c r="V21" s="82">
        <f t="shared" si="11"/>
        <v>0</v>
      </c>
      <c r="W21" s="82">
        <f t="shared" si="11"/>
        <v>0</v>
      </c>
      <c r="X21" s="83">
        <f t="shared" si="11"/>
        <v>0</v>
      </c>
      <c r="Y21" s="76">
        <f t="shared" si="14"/>
        <v>1</v>
      </c>
    </row>
    <row r="22" spans="1:25" ht="18" customHeight="1" x14ac:dyDescent="0.25">
      <c r="A22" s="77">
        <v>14</v>
      </c>
      <c r="B22" s="257" t="s">
        <v>279</v>
      </c>
      <c r="C22" s="258"/>
      <c r="D22" s="258"/>
      <c r="E22" s="258"/>
      <c r="F22" s="259"/>
      <c r="G22" s="78">
        <f t="shared" si="0"/>
        <v>13</v>
      </c>
      <c r="H22" s="78">
        <f t="shared" si="1"/>
        <v>0</v>
      </c>
      <c r="I22" s="78">
        <f t="shared" si="2"/>
        <v>1</v>
      </c>
      <c r="J22" s="78">
        <f t="shared" si="3"/>
        <v>0</v>
      </c>
      <c r="K22" s="78">
        <f t="shared" si="4"/>
        <v>0</v>
      </c>
      <c r="L22" s="79">
        <f t="shared" si="5"/>
        <v>14</v>
      </c>
      <c r="M22" s="80">
        <f t="shared" si="6"/>
        <v>0</v>
      </c>
      <c r="N22" s="80">
        <f t="shared" si="7"/>
        <v>0</v>
      </c>
      <c r="O22" s="80">
        <f t="shared" si="8"/>
        <v>0</v>
      </c>
      <c r="P22" s="80">
        <f t="shared" si="9"/>
        <v>0</v>
      </c>
      <c r="Q22" s="80">
        <f t="shared" si="10"/>
        <v>0</v>
      </c>
      <c r="R22" s="81">
        <f t="shared" si="12"/>
        <v>0</v>
      </c>
      <c r="S22" s="82">
        <f t="shared" si="13"/>
        <v>0</v>
      </c>
      <c r="T22" s="82">
        <f t="shared" si="11"/>
        <v>0</v>
      </c>
      <c r="U22" s="82">
        <f t="shared" si="11"/>
        <v>0</v>
      </c>
      <c r="V22" s="82">
        <f t="shared" si="11"/>
        <v>0</v>
      </c>
      <c r="W22" s="82">
        <f t="shared" si="11"/>
        <v>0</v>
      </c>
      <c r="X22" s="83">
        <f t="shared" si="11"/>
        <v>0</v>
      </c>
      <c r="Y22" s="76">
        <f t="shared" si="14"/>
        <v>0</v>
      </c>
    </row>
    <row r="23" spans="1:25" ht="18" customHeight="1" x14ac:dyDescent="0.25">
      <c r="A23" s="77">
        <v>15</v>
      </c>
      <c r="B23" s="257" t="s">
        <v>295</v>
      </c>
      <c r="C23" s="258"/>
      <c r="D23" s="258"/>
      <c r="E23" s="258"/>
      <c r="F23" s="259"/>
      <c r="G23" s="78">
        <f t="shared" si="0"/>
        <v>4</v>
      </c>
      <c r="H23" s="78">
        <f t="shared" si="1"/>
        <v>0</v>
      </c>
      <c r="I23" s="78">
        <f t="shared" si="2"/>
        <v>0</v>
      </c>
      <c r="J23" s="78">
        <f t="shared" si="3"/>
        <v>0</v>
      </c>
      <c r="K23" s="78">
        <f t="shared" si="4"/>
        <v>0</v>
      </c>
      <c r="L23" s="79">
        <f t="shared" si="5"/>
        <v>4</v>
      </c>
      <c r="M23" s="80">
        <f t="shared" si="6"/>
        <v>0</v>
      </c>
      <c r="N23" s="80">
        <f t="shared" si="7"/>
        <v>0</v>
      </c>
      <c r="O23" s="80">
        <f t="shared" si="8"/>
        <v>0</v>
      </c>
      <c r="P23" s="80">
        <f t="shared" si="9"/>
        <v>0</v>
      </c>
      <c r="Q23" s="80">
        <f t="shared" si="10"/>
        <v>0</v>
      </c>
      <c r="R23" s="81">
        <f t="shared" si="12"/>
        <v>0</v>
      </c>
      <c r="S23" s="82">
        <f t="shared" si="13"/>
        <v>0</v>
      </c>
      <c r="T23" s="82">
        <f t="shared" si="11"/>
        <v>0</v>
      </c>
      <c r="U23" s="82">
        <f t="shared" si="11"/>
        <v>0</v>
      </c>
      <c r="V23" s="82">
        <f t="shared" si="11"/>
        <v>0</v>
      </c>
      <c r="W23" s="82">
        <f t="shared" si="11"/>
        <v>0</v>
      </c>
      <c r="X23" s="83">
        <f t="shared" si="11"/>
        <v>0</v>
      </c>
      <c r="Y23" s="76">
        <f t="shared" si="14"/>
        <v>1</v>
      </c>
    </row>
    <row r="24" spans="1:25" ht="18" customHeight="1" x14ac:dyDescent="0.25">
      <c r="A24" s="77">
        <v>16</v>
      </c>
      <c r="B24" s="257" t="s">
        <v>300</v>
      </c>
      <c r="C24" s="258"/>
      <c r="D24" s="258"/>
      <c r="E24" s="258"/>
      <c r="F24" s="259"/>
      <c r="G24" s="78">
        <f t="shared" si="0"/>
        <v>5</v>
      </c>
      <c r="H24" s="78">
        <f t="shared" si="1"/>
        <v>0</v>
      </c>
      <c r="I24" s="78">
        <f t="shared" si="2"/>
        <v>0</v>
      </c>
      <c r="J24" s="78">
        <f t="shared" si="3"/>
        <v>0</v>
      </c>
      <c r="K24" s="78">
        <f t="shared" si="4"/>
        <v>0</v>
      </c>
      <c r="L24" s="79">
        <f t="shared" si="5"/>
        <v>5</v>
      </c>
      <c r="M24" s="80">
        <f t="shared" si="6"/>
        <v>0</v>
      </c>
      <c r="N24" s="80">
        <f t="shared" si="7"/>
        <v>0</v>
      </c>
      <c r="O24" s="80">
        <f t="shared" si="8"/>
        <v>0</v>
      </c>
      <c r="P24" s="80">
        <f t="shared" si="9"/>
        <v>0</v>
      </c>
      <c r="Q24" s="80">
        <f t="shared" si="10"/>
        <v>0</v>
      </c>
      <c r="R24" s="81">
        <f t="shared" si="12"/>
        <v>0</v>
      </c>
      <c r="S24" s="82">
        <f t="shared" si="13"/>
        <v>0</v>
      </c>
      <c r="T24" s="82">
        <f t="shared" si="11"/>
        <v>0</v>
      </c>
      <c r="U24" s="82">
        <f t="shared" si="11"/>
        <v>0</v>
      </c>
      <c r="V24" s="82">
        <f t="shared" si="11"/>
        <v>0</v>
      </c>
      <c r="W24" s="82">
        <f t="shared" si="11"/>
        <v>0</v>
      </c>
      <c r="X24" s="83">
        <f t="shared" si="11"/>
        <v>0</v>
      </c>
      <c r="Y24" s="76">
        <f t="shared" si="14"/>
        <v>0</v>
      </c>
    </row>
    <row r="25" spans="1:25" ht="18" customHeight="1" x14ac:dyDescent="0.25">
      <c r="A25" s="77">
        <v>17</v>
      </c>
      <c r="B25" s="257" t="s">
        <v>305</v>
      </c>
      <c r="C25" s="258"/>
      <c r="D25" s="258"/>
      <c r="E25" s="258"/>
      <c r="F25" s="259"/>
      <c r="G25" s="78">
        <f t="shared" si="0"/>
        <v>0</v>
      </c>
      <c r="H25" s="78">
        <f t="shared" si="1"/>
        <v>0</v>
      </c>
      <c r="I25" s="78">
        <f t="shared" si="2"/>
        <v>0</v>
      </c>
      <c r="J25" s="78">
        <f t="shared" si="3"/>
        <v>0</v>
      </c>
      <c r="K25" s="78">
        <f t="shared" si="4"/>
        <v>6</v>
      </c>
      <c r="L25" s="79">
        <f t="shared" si="5"/>
        <v>6</v>
      </c>
      <c r="M25" s="80">
        <f t="shared" si="6"/>
        <v>0</v>
      </c>
      <c r="N25" s="80">
        <f t="shared" si="7"/>
        <v>0</v>
      </c>
      <c r="O25" s="80">
        <f t="shared" si="8"/>
        <v>0</v>
      </c>
      <c r="P25" s="80">
        <f t="shared" si="9"/>
        <v>0</v>
      </c>
      <c r="Q25" s="80">
        <f t="shared" si="10"/>
        <v>0</v>
      </c>
      <c r="R25" s="81">
        <f t="shared" si="12"/>
        <v>0</v>
      </c>
      <c r="S25" s="82">
        <f t="shared" si="13"/>
        <v>0</v>
      </c>
      <c r="T25" s="82">
        <f t="shared" ref="T25:T32" si="15">IF($A25&gt;=1,(IF(H25&gt;=1,ROUND(N25/H25*100,0),0)),0)</f>
        <v>0</v>
      </c>
      <c r="U25" s="82">
        <f t="shared" ref="U25:U32" si="16">IF($A25&gt;=1,(IF(I25&gt;=1,ROUND(O25/I25*100,0),0)),0)</f>
        <v>0</v>
      </c>
      <c r="V25" s="82">
        <f t="shared" ref="V25:V32" si="17">IF($A25&gt;=1,(IF(J25&gt;=1,ROUND(P25/J25*100,0),0)),0)</f>
        <v>0</v>
      </c>
      <c r="W25" s="82">
        <f t="shared" ref="W25:X32" si="18">IF($A25&gt;=1,(IF(K25&gt;=1,ROUND(Q25/K25*100,0),0)),0)</f>
        <v>0</v>
      </c>
      <c r="X25" s="83">
        <f t="shared" si="18"/>
        <v>0</v>
      </c>
      <c r="Y25" s="76">
        <f t="shared" si="14"/>
        <v>1</v>
      </c>
    </row>
    <row r="26" spans="1:25" ht="18" customHeight="1" x14ac:dyDescent="0.25">
      <c r="A26" s="77">
        <v>18</v>
      </c>
      <c r="B26" s="257" t="s">
        <v>312</v>
      </c>
      <c r="C26" s="258"/>
      <c r="D26" s="258"/>
      <c r="E26" s="258"/>
      <c r="F26" s="259"/>
      <c r="G26" s="78">
        <f t="shared" si="0"/>
        <v>10</v>
      </c>
      <c r="H26" s="78">
        <f t="shared" si="1"/>
        <v>0</v>
      </c>
      <c r="I26" s="78">
        <f t="shared" si="2"/>
        <v>0</v>
      </c>
      <c r="J26" s="78">
        <f t="shared" si="3"/>
        <v>0</v>
      </c>
      <c r="K26" s="78">
        <f t="shared" si="4"/>
        <v>0</v>
      </c>
      <c r="L26" s="79">
        <f t="shared" si="5"/>
        <v>10</v>
      </c>
      <c r="M26" s="80">
        <f t="shared" si="6"/>
        <v>0</v>
      </c>
      <c r="N26" s="80">
        <f t="shared" si="7"/>
        <v>0</v>
      </c>
      <c r="O26" s="80">
        <f t="shared" si="8"/>
        <v>0</v>
      </c>
      <c r="P26" s="80">
        <f t="shared" si="9"/>
        <v>0</v>
      </c>
      <c r="Q26" s="80">
        <f t="shared" si="10"/>
        <v>0</v>
      </c>
      <c r="R26" s="81">
        <f t="shared" si="12"/>
        <v>0</v>
      </c>
      <c r="S26" s="82">
        <f t="shared" si="13"/>
        <v>0</v>
      </c>
      <c r="T26" s="82">
        <f t="shared" si="15"/>
        <v>0</v>
      </c>
      <c r="U26" s="82">
        <f t="shared" si="16"/>
        <v>0</v>
      </c>
      <c r="V26" s="82">
        <f t="shared" si="17"/>
        <v>0</v>
      </c>
      <c r="W26" s="82">
        <f t="shared" si="18"/>
        <v>0</v>
      </c>
      <c r="X26" s="83">
        <f t="shared" si="18"/>
        <v>0</v>
      </c>
      <c r="Y26" s="76">
        <f t="shared" si="14"/>
        <v>0</v>
      </c>
    </row>
    <row r="27" spans="1:25" ht="18" customHeight="1" x14ac:dyDescent="0.25">
      <c r="A27" s="77">
        <v>19</v>
      </c>
      <c r="B27" s="257" t="s">
        <v>370</v>
      </c>
      <c r="C27" s="258"/>
      <c r="D27" s="258"/>
      <c r="E27" s="258"/>
      <c r="F27" s="259"/>
      <c r="G27" s="78">
        <f t="shared" si="0"/>
        <v>11</v>
      </c>
      <c r="H27" s="78">
        <f t="shared" si="1"/>
        <v>0</v>
      </c>
      <c r="I27" s="78">
        <f t="shared" si="2"/>
        <v>0</v>
      </c>
      <c r="J27" s="78">
        <f t="shared" si="3"/>
        <v>0</v>
      </c>
      <c r="K27" s="78">
        <f t="shared" si="4"/>
        <v>0</v>
      </c>
      <c r="L27" s="79">
        <f t="shared" si="5"/>
        <v>11</v>
      </c>
      <c r="M27" s="80">
        <f t="shared" si="6"/>
        <v>0</v>
      </c>
      <c r="N27" s="80">
        <f t="shared" si="7"/>
        <v>0</v>
      </c>
      <c r="O27" s="80">
        <f t="shared" si="8"/>
        <v>0</v>
      </c>
      <c r="P27" s="80">
        <f t="shared" si="9"/>
        <v>0</v>
      </c>
      <c r="Q27" s="80">
        <f t="shared" si="10"/>
        <v>0</v>
      </c>
      <c r="R27" s="81">
        <f t="shared" si="12"/>
        <v>0</v>
      </c>
      <c r="S27" s="82">
        <f t="shared" si="13"/>
        <v>0</v>
      </c>
      <c r="T27" s="82">
        <f t="shared" si="15"/>
        <v>0</v>
      </c>
      <c r="U27" s="82">
        <f t="shared" si="16"/>
        <v>0</v>
      </c>
      <c r="V27" s="82">
        <f t="shared" si="17"/>
        <v>0</v>
      </c>
      <c r="W27" s="82">
        <f t="shared" si="18"/>
        <v>0</v>
      </c>
      <c r="X27" s="83">
        <f t="shared" si="18"/>
        <v>0</v>
      </c>
      <c r="Y27" s="76">
        <f t="shared" si="14"/>
        <v>1</v>
      </c>
    </row>
    <row r="28" spans="1:25" ht="18" customHeight="1" x14ac:dyDescent="0.25">
      <c r="A28" s="77">
        <v>20</v>
      </c>
      <c r="B28" s="257" t="s">
        <v>340</v>
      </c>
      <c r="C28" s="258"/>
      <c r="D28" s="258"/>
      <c r="E28" s="258"/>
      <c r="F28" s="259"/>
      <c r="G28" s="78">
        <f t="shared" si="0"/>
        <v>9</v>
      </c>
      <c r="H28" s="78">
        <f t="shared" si="1"/>
        <v>0</v>
      </c>
      <c r="I28" s="78">
        <f t="shared" si="2"/>
        <v>0</v>
      </c>
      <c r="J28" s="78">
        <f t="shared" si="3"/>
        <v>0</v>
      </c>
      <c r="K28" s="78">
        <f t="shared" si="4"/>
        <v>0</v>
      </c>
      <c r="L28" s="79">
        <f t="shared" si="5"/>
        <v>9</v>
      </c>
      <c r="M28" s="80">
        <f t="shared" si="6"/>
        <v>0</v>
      </c>
      <c r="N28" s="80">
        <f t="shared" si="7"/>
        <v>0</v>
      </c>
      <c r="O28" s="80">
        <f t="shared" si="8"/>
        <v>0</v>
      </c>
      <c r="P28" s="80">
        <f t="shared" si="9"/>
        <v>0</v>
      </c>
      <c r="Q28" s="80">
        <f t="shared" si="10"/>
        <v>0</v>
      </c>
      <c r="R28" s="81">
        <f t="shared" si="12"/>
        <v>0</v>
      </c>
      <c r="S28" s="82">
        <f t="shared" si="13"/>
        <v>0</v>
      </c>
      <c r="T28" s="82">
        <f t="shared" si="15"/>
        <v>0</v>
      </c>
      <c r="U28" s="82">
        <f t="shared" si="16"/>
        <v>0</v>
      </c>
      <c r="V28" s="82">
        <f t="shared" si="17"/>
        <v>0</v>
      </c>
      <c r="W28" s="82">
        <f t="shared" si="18"/>
        <v>0</v>
      </c>
      <c r="X28" s="83">
        <f t="shared" si="18"/>
        <v>0</v>
      </c>
      <c r="Y28" s="76">
        <f t="shared" si="14"/>
        <v>0</v>
      </c>
    </row>
    <row r="29" spans="1:25" ht="18" customHeight="1" x14ac:dyDescent="0.25">
      <c r="A29" s="77">
        <v>21</v>
      </c>
      <c r="B29" s="257" t="s">
        <v>319</v>
      </c>
      <c r="C29" s="258"/>
      <c r="D29" s="258"/>
      <c r="E29" s="258"/>
      <c r="F29" s="259"/>
      <c r="G29" s="78">
        <f t="shared" si="0"/>
        <v>7</v>
      </c>
      <c r="H29" s="78">
        <f t="shared" si="1"/>
        <v>0</v>
      </c>
      <c r="I29" s="78">
        <f t="shared" si="2"/>
        <v>0</v>
      </c>
      <c r="J29" s="78">
        <f t="shared" si="3"/>
        <v>0</v>
      </c>
      <c r="K29" s="78">
        <f t="shared" si="4"/>
        <v>0</v>
      </c>
      <c r="L29" s="79">
        <f t="shared" si="5"/>
        <v>7</v>
      </c>
      <c r="M29" s="80">
        <f t="shared" si="6"/>
        <v>0</v>
      </c>
      <c r="N29" s="80">
        <f t="shared" si="7"/>
        <v>0</v>
      </c>
      <c r="O29" s="80">
        <f t="shared" si="8"/>
        <v>0</v>
      </c>
      <c r="P29" s="80">
        <f t="shared" si="9"/>
        <v>0</v>
      </c>
      <c r="Q29" s="80">
        <f t="shared" si="10"/>
        <v>0</v>
      </c>
      <c r="R29" s="81">
        <f t="shared" si="12"/>
        <v>0</v>
      </c>
      <c r="S29" s="82">
        <f t="shared" si="13"/>
        <v>0</v>
      </c>
      <c r="T29" s="82">
        <f t="shared" si="15"/>
        <v>0</v>
      </c>
      <c r="U29" s="82">
        <f t="shared" si="16"/>
        <v>0</v>
      </c>
      <c r="V29" s="82">
        <f t="shared" si="17"/>
        <v>0</v>
      </c>
      <c r="W29" s="82">
        <f t="shared" si="18"/>
        <v>0</v>
      </c>
      <c r="X29" s="83">
        <f t="shared" si="18"/>
        <v>0</v>
      </c>
      <c r="Y29" s="76">
        <f t="shared" si="14"/>
        <v>1</v>
      </c>
    </row>
    <row r="30" spans="1:25" ht="18" customHeight="1" x14ac:dyDescent="0.25">
      <c r="A30" s="77">
        <v>22</v>
      </c>
      <c r="B30" s="257" t="s">
        <v>371</v>
      </c>
      <c r="C30" s="258"/>
      <c r="D30" s="258"/>
      <c r="E30" s="258"/>
      <c r="F30" s="259"/>
      <c r="G30" s="78">
        <f t="shared" si="0"/>
        <v>6</v>
      </c>
      <c r="H30" s="78">
        <f t="shared" si="1"/>
        <v>0</v>
      </c>
      <c r="I30" s="78">
        <f t="shared" si="2"/>
        <v>1</v>
      </c>
      <c r="J30" s="78">
        <f t="shared" si="3"/>
        <v>0</v>
      </c>
      <c r="K30" s="78">
        <f t="shared" si="4"/>
        <v>0</v>
      </c>
      <c r="L30" s="79">
        <f t="shared" si="5"/>
        <v>7</v>
      </c>
      <c r="M30" s="80">
        <f t="shared" si="6"/>
        <v>0</v>
      </c>
      <c r="N30" s="80">
        <f t="shared" si="7"/>
        <v>0</v>
      </c>
      <c r="O30" s="80">
        <f t="shared" si="8"/>
        <v>0</v>
      </c>
      <c r="P30" s="80">
        <f t="shared" si="9"/>
        <v>0</v>
      </c>
      <c r="Q30" s="80">
        <f t="shared" si="10"/>
        <v>0</v>
      </c>
      <c r="R30" s="81">
        <f t="shared" si="12"/>
        <v>0</v>
      </c>
      <c r="S30" s="82">
        <f t="shared" si="13"/>
        <v>0</v>
      </c>
      <c r="T30" s="82">
        <f t="shared" si="15"/>
        <v>0</v>
      </c>
      <c r="U30" s="82">
        <f t="shared" si="16"/>
        <v>0</v>
      </c>
      <c r="V30" s="82">
        <f t="shared" si="17"/>
        <v>0</v>
      </c>
      <c r="W30" s="82">
        <f t="shared" si="18"/>
        <v>0</v>
      </c>
      <c r="X30" s="83">
        <f t="shared" si="18"/>
        <v>0</v>
      </c>
      <c r="Y30" s="76">
        <f t="shared" si="14"/>
        <v>0</v>
      </c>
    </row>
    <row r="31" spans="1:25" ht="18" customHeight="1" x14ac:dyDescent="0.25">
      <c r="A31" s="77">
        <v>23</v>
      </c>
      <c r="B31" s="257" t="s">
        <v>372</v>
      </c>
      <c r="C31" s="258"/>
      <c r="D31" s="258"/>
      <c r="E31" s="258"/>
      <c r="F31" s="259"/>
      <c r="G31" s="78">
        <f t="shared" si="0"/>
        <v>4</v>
      </c>
      <c r="H31" s="78">
        <f t="shared" si="1"/>
        <v>0</v>
      </c>
      <c r="I31" s="78">
        <f t="shared" si="2"/>
        <v>0</v>
      </c>
      <c r="J31" s="78">
        <f t="shared" si="3"/>
        <v>0</v>
      </c>
      <c r="K31" s="78">
        <f t="shared" si="4"/>
        <v>0</v>
      </c>
      <c r="L31" s="79">
        <f t="shared" si="5"/>
        <v>4</v>
      </c>
      <c r="M31" s="80">
        <f t="shared" si="6"/>
        <v>0</v>
      </c>
      <c r="N31" s="80">
        <f t="shared" si="7"/>
        <v>0</v>
      </c>
      <c r="O31" s="80">
        <f t="shared" si="8"/>
        <v>0</v>
      </c>
      <c r="P31" s="80">
        <f t="shared" si="9"/>
        <v>0</v>
      </c>
      <c r="Q31" s="80">
        <f t="shared" si="10"/>
        <v>0</v>
      </c>
      <c r="R31" s="81">
        <f t="shared" si="12"/>
        <v>0</v>
      </c>
      <c r="S31" s="82">
        <f t="shared" si="13"/>
        <v>0</v>
      </c>
      <c r="T31" s="82">
        <f t="shared" si="15"/>
        <v>0</v>
      </c>
      <c r="U31" s="82">
        <f t="shared" si="16"/>
        <v>0</v>
      </c>
      <c r="V31" s="82">
        <f t="shared" si="17"/>
        <v>0</v>
      </c>
      <c r="W31" s="82">
        <f t="shared" si="18"/>
        <v>0</v>
      </c>
      <c r="X31" s="83">
        <f t="shared" si="18"/>
        <v>0</v>
      </c>
      <c r="Y31" s="76">
        <f t="shared" si="14"/>
        <v>1</v>
      </c>
    </row>
    <row r="32" spans="1:25" ht="18" customHeight="1" x14ac:dyDescent="0.25">
      <c r="A32" s="84">
        <v>24</v>
      </c>
      <c r="B32" s="260" t="s">
        <v>313</v>
      </c>
      <c r="C32" s="261"/>
      <c r="D32" s="261"/>
      <c r="E32" s="261"/>
      <c r="F32" s="262"/>
      <c r="G32" s="85">
        <f t="shared" si="0"/>
        <v>5</v>
      </c>
      <c r="H32" s="85">
        <f t="shared" si="1"/>
        <v>0</v>
      </c>
      <c r="I32" s="85">
        <f t="shared" si="2"/>
        <v>0</v>
      </c>
      <c r="J32" s="85">
        <f t="shared" si="3"/>
        <v>0</v>
      </c>
      <c r="K32" s="85">
        <f t="shared" si="4"/>
        <v>0</v>
      </c>
      <c r="L32" s="86">
        <f t="shared" si="5"/>
        <v>5</v>
      </c>
      <c r="M32" s="87">
        <f t="shared" si="6"/>
        <v>0</v>
      </c>
      <c r="N32" s="87">
        <f t="shared" si="7"/>
        <v>0</v>
      </c>
      <c r="O32" s="87">
        <f t="shared" si="8"/>
        <v>0</v>
      </c>
      <c r="P32" s="87">
        <f t="shared" si="9"/>
        <v>0</v>
      </c>
      <c r="Q32" s="87">
        <f t="shared" si="10"/>
        <v>0</v>
      </c>
      <c r="R32" s="88">
        <f t="shared" si="12"/>
        <v>0</v>
      </c>
      <c r="S32" s="89">
        <f t="shared" si="13"/>
        <v>0</v>
      </c>
      <c r="T32" s="89">
        <f t="shared" si="15"/>
        <v>0</v>
      </c>
      <c r="U32" s="89">
        <f t="shared" si="16"/>
        <v>0</v>
      </c>
      <c r="V32" s="89">
        <f t="shared" si="17"/>
        <v>0</v>
      </c>
      <c r="W32" s="89">
        <f t="shared" si="18"/>
        <v>0</v>
      </c>
      <c r="X32" s="90">
        <f t="shared" si="18"/>
        <v>0</v>
      </c>
      <c r="Y32" s="76">
        <f t="shared" si="14"/>
        <v>0</v>
      </c>
    </row>
    <row r="33" spans="1:24" ht="23.25" customHeight="1" x14ac:dyDescent="0.25">
      <c r="A33" s="270" t="s">
        <v>74</v>
      </c>
      <c r="B33" s="270"/>
      <c r="C33" s="270"/>
      <c r="D33" s="270"/>
      <c r="E33" s="270"/>
      <c r="F33" s="270"/>
      <c r="G33" s="91">
        <f>SUM(G9:G32)</f>
        <v>135</v>
      </c>
      <c r="H33" s="91">
        <f t="shared" ref="H33:R33" si="19">SUM(H9:H32)</f>
        <v>24</v>
      </c>
      <c r="I33" s="91">
        <f t="shared" si="19"/>
        <v>20</v>
      </c>
      <c r="J33" s="91">
        <f t="shared" si="19"/>
        <v>16</v>
      </c>
      <c r="K33" s="91">
        <f t="shared" si="19"/>
        <v>15</v>
      </c>
      <c r="L33" s="91">
        <f t="shared" si="19"/>
        <v>210</v>
      </c>
      <c r="M33" s="92">
        <f t="shared" si="19"/>
        <v>0</v>
      </c>
      <c r="N33" s="92">
        <f t="shared" si="19"/>
        <v>0</v>
      </c>
      <c r="O33" s="92">
        <f t="shared" si="19"/>
        <v>0</v>
      </c>
      <c r="P33" s="92">
        <f t="shared" si="19"/>
        <v>0</v>
      </c>
      <c r="Q33" s="92">
        <f t="shared" si="19"/>
        <v>0</v>
      </c>
      <c r="R33" s="92">
        <f t="shared" si="19"/>
        <v>0</v>
      </c>
      <c r="S33" s="93">
        <f t="shared" ref="S33" si="20">IF($A33&gt;=1,(IF(G33&gt;=1,ROUND(M33/G33*100,0),0)),0)</f>
        <v>0</v>
      </c>
      <c r="T33" s="93">
        <f t="shared" ref="T33" si="21">IF($A33&gt;=1,(IF(H33&gt;=1,ROUND(N33/H33*100,0),0)),0)</f>
        <v>0</v>
      </c>
      <c r="U33" s="93">
        <f t="shared" ref="U33" si="22">IF($A33&gt;=1,(IF(I33&gt;=1,ROUND(O33/I33*100,0),0)),0)</f>
        <v>0</v>
      </c>
      <c r="V33" s="93">
        <f t="shared" ref="V33" si="23">IF($A33&gt;=1,(IF(J33&gt;=1,ROUND(P33/J33*100,0),0)),0)</f>
        <v>0</v>
      </c>
      <c r="W33" s="93">
        <f t="shared" ref="W33" si="24">IF($A33&gt;=1,(IF(K33&gt;=1,ROUND(Q33/K33*100,0),0)),0)</f>
        <v>0</v>
      </c>
      <c r="X33" s="93">
        <f t="shared" ref="X33" si="25">IF($A33&gt;=1,(IF(L33&gt;=1,ROUND(R33/L33*100,0),0)),0)</f>
        <v>0</v>
      </c>
    </row>
    <row r="34" spans="1:24" ht="40.5" customHeight="1" x14ac:dyDescent="0.25">
      <c r="A34" s="94" t="s">
        <v>366</v>
      </c>
      <c r="B34" s="95" t="s">
        <v>368</v>
      </c>
      <c r="C34" s="271" t="s">
        <v>367</v>
      </c>
      <c r="D34" s="272"/>
      <c r="E34" s="272"/>
      <c r="F34" s="272"/>
      <c r="G34" s="272"/>
      <c r="H34" s="272"/>
      <c r="I34" s="272"/>
      <c r="J34" s="272"/>
      <c r="K34" s="272"/>
      <c r="L34" s="272"/>
      <c r="M34" s="272"/>
      <c r="N34" s="273"/>
      <c r="O34" s="96" t="s">
        <v>364</v>
      </c>
      <c r="P34" s="247" t="s">
        <v>135</v>
      </c>
      <c r="Q34" s="247"/>
      <c r="R34" s="247"/>
      <c r="S34" s="247" t="s">
        <v>136</v>
      </c>
      <c r="T34" s="247"/>
      <c r="U34" s="247" t="s">
        <v>137</v>
      </c>
      <c r="V34" s="247"/>
      <c r="W34" s="247" t="s">
        <v>194</v>
      </c>
      <c r="X34" s="247"/>
    </row>
    <row r="35" spans="1:24" ht="18" customHeight="1" x14ac:dyDescent="0.25">
      <c r="A35" s="97">
        <v>1</v>
      </c>
      <c r="B35" s="98">
        <v>1</v>
      </c>
      <c r="C35" s="245" t="s">
        <v>139</v>
      </c>
      <c r="D35" s="245"/>
      <c r="E35" s="245"/>
      <c r="F35" s="245"/>
      <c r="G35" s="245"/>
      <c r="H35" s="245"/>
      <c r="I35" s="245"/>
      <c r="J35" s="245"/>
      <c r="K35" s="245"/>
      <c r="L35" s="245"/>
      <c r="M35" s="245"/>
      <c r="N35" s="246"/>
      <c r="O35" s="99">
        <v>180</v>
      </c>
      <c r="P35" s="242"/>
      <c r="Q35" s="242"/>
      <c r="R35" s="242"/>
      <c r="S35" s="244"/>
      <c r="T35" s="244"/>
      <c r="U35" s="242"/>
      <c r="V35" s="242"/>
      <c r="W35" s="243"/>
      <c r="X35" s="243"/>
    </row>
    <row r="36" spans="1:24" ht="18" customHeight="1" x14ac:dyDescent="0.25">
      <c r="A36" s="97">
        <v>1</v>
      </c>
      <c r="B36" s="98">
        <f>IF(A35=A36,B35+1,1)</f>
        <v>2</v>
      </c>
      <c r="C36" s="245" t="s">
        <v>140</v>
      </c>
      <c r="D36" s="245"/>
      <c r="E36" s="245"/>
      <c r="F36" s="245"/>
      <c r="G36" s="245"/>
      <c r="H36" s="245"/>
      <c r="I36" s="245"/>
      <c r="J36" s="245"/>
      <c r="K36" s="245"/>
      <c r="L36" s="245"/>
      <c r="M36" s="245"/>
      <c r="N36" s="246"/>
      <c r="O36" s="99">
        <v>180</v>
      </c>
      <c r="P36" s="242"/>
      <c r="Q36" s="242"/>
      <c r="R36" s="242"/>
      <c r="S36" s="244"/>
      <c r="T36" s="244"/>
      <c r="U36" s="242"/>
      <c r="V36" s="242"/>
      <c r="W36" s="243"/>
      <c r="X36" s="243"/>
    </row>
    <row r="37" spans="1:24" ht="18" customHeight="1" x14ac:dyDescent="0.25">
      <c r="A37" s="97">
        <v>1</v>
      </c>
      <c r="B37" s="98">
        <f t="shared" ref="B37:B100" si="26">IF(A36=A37,B36+1,1)</f>
        <v>3</v>
      </c>
      <c r="C37" s="245" t="s">
        <v>141</v>
      </c>
      <c r="D37" s="245"/>
      <c r="E37" s="245"/>
      <c r="F37" s="245"/>
      <c r="G37" s="245"/>
      <c r="H37" s="245"/>
      <c r="I37" s="245"/>
      <c r="J37" s="245"/>
      <c r="K37" s="245"/>
      <c r="L37" s="245"/>
      <c r="M37" s="245"/>
      <c r="N37" s="246"/>
      <c r="O37" s="99">
        <v>180</v>
      </c>
      <c r="P37" s="242"/>
      <c r="Q37" s="242"/>
      <c r="R37" s="242"/>
      <c r="S37" s="244"/>
      <c r="T37" s="244"/>
      <c r="U37" s="242"/>
      <c r="V37" s="242"/>
      <c r="W37" s="243"/>
      <c r="X37" s="243"/>
    </row>
    <row r="38" spans="1:24" ht="18" customHeight="1" x14ac:dyDescent="0.25">
      <c r="A38" s="97">
        <v>1</v>
      </c>
      <c r="B38" s="98">
        <f t="shared" si="26"/>
        <v>4</v>
      </c>
      <c r="C38" s="245" t="s">
        <v>142</v>
      </c>
      <c r="D38" s="245"/>
      <c r="E38" s="245"/>
      <c r="F38" s="245"/>
      <c r="G38" s="245"/>
      <c r="H38" s="245"/>
      <c r="I38" s="245"/>
      <c r="J38" s="245"/>
      <c r="K38" s="245"/>
      <c r="L38" s="245"/>
      <c r="M38" s="245"/>
      <c r="N38" s="246"/>
      <c r="O38" s="99">
        <v>30</v>
      </c>
      <c r="P38" s="242"/>
      <c r="Q38" s="242"/>
      <c r="R38" s="242"/>
      <c r="S38" s="244"/>
      <c r="T38" s="244"/>
      <c r="U38" s="242"/>
      <c r="V38" s="242"/>
      <c r="W38" s="243"/>
      <c r="X38" s="243"/>
    </row>
    <row r="39" spans="1:24" ht="35.1" customHeight="1" x14ac:dyDescent="0.25">
      <c r="A39" s="97">
        <v>1</v>
      </c>
      <c r="B39" s="98">
        <f t="shared" si="26"/>
        <v>5</v>
      </c>
      <c r="C39" s="245" t="s">
        <v>268</v>
      </c>
      <c r="D39" s="245"/>
      <c r="E39" s="245"/>
      <c r="F39" s="245"/>
      <c r="G39" s="245"/>
      <c r="H39" s="245"/>
      <c r="I39" s="245"/>
      <c r="J39" s="245"/>
      <c r="K39" s="245"/>
      <c r="L39" s="245"/>
      <c r="M39" s="245"/>
      <c r="N39" s="246"/>
      <c r="O39" s="99">
        <v>30</v>
      </c>
      <c r="P39" s="242"/>
      <c r="Q39" s="242"/>
      <c r="R39" s="242"/>
      <c r="S39" s="244"/>
      <c r="T39" s="244"/>
      <c r="U39" s="242"/>
      <c r="V39" s="242"/>
      <c r="W39" s="243"/>
      <c r="X39" s="243"/>
    </row>
    <row r="40" spans="1:24" ht="18" customHeight="1" x14ac:dyDescent="0.25">
      <c r="A40" s="97">
        <v>1</v>
      </c>
      <c r="B40" s="98">
        <f t="shared" si="26"/>
        <v>6</v>
      </c>
      <c r="C40" s="245" t="s">
        <v>143</v>
      </c>
      <c r="D40" s="245"/>
      <c r="E40" s="245"/>
      <c r="F40" s="245"/>
      <c r="G40" s="245"/>
      <c r="H40" s="245"/>
      <c r="I40" s="245"/>
      <c r="J40" s="245"/>
      <c r="K40" s="245"/>
      <c r="L40" s="245"/>
      <c r="M40" s="245"/>
      <c r="N40" s="246"/>
      <c r="O40" s="99">
        <v>30</v>
      </c>
      <c r="P40" s="242"/>
      <c r="Q40" s="242"/>
      <c r="R40" s="242"/>
      <c r="S40" s="244"/>
      <c r="T40" s="244"/>
      <c r="U40" s="242"/>
      <c r="V40" s="242"/>
      <c r="W40" s="243"/>
      <c r="X40" s="243"/>
    </row>
    <row r="41" spans="1:24" ht="18" customHeight="1" x14ac:dyDescent="0.25">
      <c r="A41" s="97">
        <v>1</v>
      </c>
      <c r="B41" s="98">
        <f t="shared" si="26"/>
        <v>7</v>
      </c>
      <c r="C41" s="245" t="s">
        <v>144</v>
      </c>
      <c r="D41" s="245"/>
      <c r="E41" s="245"/>
      <c r="F41" s="245"/>
      <c r="G41" s="245"/>
      <c r="H41" s="245"/>
      <c r="I41" s="245"/>
      <c r="J41" s="245"/>
      <c r="K41" s="245"/>
      <c r="L41" s="245"/>
      <c r="M41" s="245"/>
      <c r="N41" s="246"/>
      <c r="O41" s="99">
        <v>30</v>
      </c>
      <c r="P41" s="242"/>
      <c r="Q41" s="242"/>
      <c r="R41" s="242"/>
      <c r="S41" s="244"/>
      <c r="T41" s="244"/>
      <c r="U41" s="242"/>
      <c r="V41" s="242"/>
      <c r="W41" s="243"/>
      <c r="X41" s="243"/>
    </row>
    <row r="42" spans="1:24" ht="35.1" customHeight="1" x14ac:dyDescent="0.25">
      <c r="A42" s="97">
        <v>1</v>
      </c>
      <c r="B42" s="98">
        <f t="shared" si="26"/>
        <v>8</v>
      </c>
      <c r="C42" s="245" t="s">
        <v>148</v>
      </c>
      <c r="D42" s="245"/>
      <c r="E42" s="245"/>
      <c r="F42" s="245"/>
      <c r="G42" s="245"/>
      <c r="H42" s="245"/>
      <c r="I42" s="245"/>
      <c r="J42" s="245"/>
      <c r="K42" s="245"/>
      <c r="L42" s="245"/>
      <c r="M42" s="245"/>
      <c r="N42" s="246"/>
      <c r="O42" s="99">
        <v>30</v>
      </c>
      <c r="P42" s="242"/>
      <c r="Q42" s="242"/>
      <c r="R42" s="242"/>
      <c r="S42" s="244"/>
      <c r="T42" s="244"/>
      <c r="U42" s="242"/>
      <c r="V42" s="242"/>
      <c r="W42" s="243"/>
      <c r="X42" s="243"/>
    </row>
    <row r="43" spans="1:24" ht="18" customHeight="1" x14ac:dyDescent="0.25">
      <c r="A43" s="97">
        <v>1</v>
      </c>
      <c r="B43" s="98">
        <f t="shared" si="26"/>
        <v>9</v>
      </c>
      <c r="C43" s="245" t="s">
        <v>145</v>
      </c>
      <c r="D43" s="245"/>
      <c r="E43" s="245"/>
      <c r="F43" s="245"/>
      <c r="G43" s="245"/>
      <c r="H43" s="245"/>
      <c r="I43" s="245"/>
      <c r="J43" s="245"/>
      <c r="K43" s="245"/>
      <c r="L43" s="245"/>
      <c r="M43" s="245"/>
      <c r="N43" s="246"/>
      <c r="O43" s="99">
        <v>30</v>
      </c>
      <c r="P43" s="242"/>
      <c r="Q43" s="242"/>
      <c r="R43" s="242"/>
      <c r="S43" s="244"/>
      <c r="T43" s="244"/>
      <c r="U43" s="242"/>
      <c r="V43" s="242"/>
      <c r="W43" s="243"/>
      <c r="X43" s="243"/>
    </row>
    <row r="44" spans="1:24" ht="18" customHeight="1" x14ac:dyDescent="0.25">
      <c r="A44" s="97">
        <v>1</v>
      </c>
      <c r="B44" s="98">
        <f t="shared" si="26"/>
        <v>10</v>
      </c>
      <c r="C44" s="245" t="s">
        <v>146</v>
      </c>
      <c r="D44" s="245"/>
      <c r="E44" s="245"/>
      <c r="F44" s="245"/>
      <c r="G44" s="245"/>
      <c r="H44" s="245"/>
      <c r="I44" s="245"/>
      <c r="J44" s="245"/>
      <c r="K44" s="245"/>
      <c r="L44" s="245"/>
      <c r="M44" s="245"/>
      <c r="N44" s="246"/>
      <c r="O44" s="99">
        <v>30</v>
      </c>
      <c r="P44" s="242"/>
      <c r="Q44" s="242"/>
      <c r="R44" s="242"/>
      <c r="S44" s="244"/>
      <c r="T44" s="244"/>
      <c r="U44" s="242"/>
      <c r="V44" s="242"/>
      <c r="W44" s="243"/>
      <c r="X44" s="243"/>
    </row>
    <row r="45" spans="1:24" ht="35.1" customHeight="1" x14ac:dyDescent="0.25">
      <c r="A45" s="97">
        <v>1</v>
      </c>
      <c r="B45" s="98">
        <f t="shared" si="26"/>
        <v>11</v>
      </c>
      <c r="C45" s="245" t="s">
        <v>147</v>
      </c>
      <c r="D45" s="245"/>
      <c r="E45" s="245"/>
      <c r="F45" s="245"/>
      <c r="G45" s="245"/>
      <c r="H45" s="245"/>
      <c r="I45" s="245"/>
      <c r="J45" s="245"/>
      <c r="K45" s="245"/>
      <c r="L45" s="245"/>
      <c r="M45" s="245"/>
      <c r="N45" s="246"/>
      <c r="O45" s="99">
        <v>30</v>
      </c>
      <c r="P45" s="242"/>
      <c r="Q45" s="242"/>
      <c r="R45" s="242"/>
      <c r="S45" s="244"/>
      <c r="T45" s="244"/>
      <c r="U45" s="242"/>
      <c r="V45" s="242"/>
      <c r="W45" s="243"/>
      <c r="X45" s="243"/>
    </row>
    <row r="46" spans="1:24" ht="35.1" customHeight="1" x14ac:dyDescent="0.25">
      <c r="A46" s="97">
        <v>1</v>
      </c>
      <c r="B46" s="98">
        <f t="shared" si="26"/>
        <v>12</v>
      </c>
      <c r="C46" s="245" t="s">
        <v>149</v>
      </c>
      <c r="D46" s="245"/>
      <c r="E46" s="245"/>
      <c r="F46" s="245"/>
      <c r="G46" s="245"/>
      <c r="H46" s="245"/>
      <c r="I46" s="245"/>
      <c r="J46" s="245"/>
      <c r="K46" s="245"/>
      <c r="L46" s="245"/>
      <c r="M46" s="245"/>
      <c r="N46" s="246"/>
      <c r="O46" s="99">
        <v>30</v>
      </c>
      <c r="P46" s="242"/>
      <c r="Q46" s="242"/>
      <c r="R46" s="242"/>
      <c r="S46" s="244"/>
      <c r="T46" s="244"/>
      <c r="U46" s="242"/>
      <c r="V46" s="242"/>
      <c r="W46" s="243"/>
      <c r="X46" s="243"/>
    </row>
    <row r="47" spans="1:24" ht="35.1" customHeight="1" x14ac:dyDescent="0.25">
      <c r="A47" s="97">
        <v>1</v>
      </c>
      <c r="B47" s="98">
        <f t="shared" si="26"/>
        <v>13</v>
      </c>
      <c r="C47" s="245" t="s">
        <v>150</v>
      </c>
      <c r="D47" s="245"/>
      <c r="E47" s="245"/>
      <c r="F47" s="245"/>
      <c r="G47" s="245"/>
      <c r="H47" s="245"/>
      <c r="I47" s="245"/>
      <c r="J47" s="245"/>
      <c r="K47" s="245"/>
      <c r="L47" s="245"/>
      <c r="M47" s="245"/>
      <c r="N47" s="246"/>
      <c r="O47" s="99">
        <v>30</v>
      </c>
      <c r="P47" s="242"/>
      <c r="Q47" s="242"/>
      <c r="R47" s="242"/>
      <c r="S47" s="244"/>
      <c r="T47" s="244"/>
      <c r="U47" s="242"/>
      <c r="V47" s="242"/>
      <c r="W47" s="243"/>
      <c r="X47" s="243"/>
    </row>
    <row r="48" spans="1:24" ht="50.1" customHeight="1" x14ac:dyDescent="0.25">
      <c r="A48" s="97">
        <v>1</v>
      </c>
      <c r="B48" s="98">
        <f t="shared" si="26"/>
        <v>14</v>
      </c>
      <c r="C48" s="245" t="s">
        <v>349</v>
      </c>
      <c r="D48" s="245"/>
      <c r="E48" s="245"/>
      <c r="F48" s="245"/>
      <c r="G48" s="245"/>
      <c r="H48" s="245"/>
      <c r="I48" s="245"/>
      <c r="J48" s="245"/>
      <c r="K48" s="245"/>
      <c r="L48" s="245"/>
      <c r="M48" s="245"/>
      <c r="N48" s="246"/>
      <c r="O48" s="99">
        <v>30</v>
      </c>
      <c r="P48" s="242"/>
      <c r="Q48" s="242"/>
      <c r="R48" s="242"/>
      <c r="S48" s="244"/>
      <c r="T48" s="244"/>
      <c r="U48" s="242"/>
      <c r="V48" s="242"/>
      <c r="W48" s="243"/>
      <c r="X48" s="243"/>
    </row>
    <row r="49" spans="1:24" ht="50.1" customHeight="1" x14ac:dyDescent="0.25">
      <c r="A49" s="97">
        <v>1</v>
      </c>
      <c r="B49" s="98">
        <f t="shared" si="26"/>
        <v>15</v>
      </c>
      <c r="C49" s="245" t="s">
        <v>151</v>
      </c>
      <c r="D49" s="245"/>
      <c r="E49" s="245"/>
      <c r="F49" s="245"/>
      <c r="G49" s="245"/>
      <c r="H49" s="245"/>
      <c r="I49" s="245"/>
      <c r="J49" s="245"/>
      <c r="K49" s="245"/>
      <c r="L49" s="245"/>
      <c r="M49" s="245"/>
      <c r="N49" s="246"/>
      <c r="O49" s="99">
        <v>30</v>
      </c>
      <c r="P49" s="242"/>
      <c r="Q49" s="242"/>
      <c r="R49" s="242"/>
      <c r="S49" s="244"/>
      <c r="T49" s="244"/>
      <c r="U49" s="242"/>
      <c r="V49" s="242"/>
      <c r="W49" s="243"/>
      <c r="X49" s="243"/>
    </row>
    <row r="50" spans="1:24" ht="35.1" customHeight="1" x14ac:dyDescent="0.25">
      <c r="A50" s="97">
        <v>1</v>
      </c>
      <c r="B50" s="98">
        <f t="shared" si="26"/>
        <v>16</v>
      </c>
      <c r="C50" s="245" t="s">
        <v>269</v>
      </c>
      <c r="D50" s="245"/>
      <c r="E50" s="245"/>
      <c r="F50" s="245"/>
      <c r="G50" s="245"/>
      <c r="H50" s="245"/>
      <c r="I50" s="245"/>
      <c r="J50" s="245"/>
      <c r="K50" s="245"/>
      <c r="L50" s="245"/>
      <c r="M50" s="245"/>
      <c r="N50" s="246"/>
      <c r="O50" s="99">
        <v>30</v>
      </c>
      <c r="P50" s="242"/>
      <c r="Q50" s="242"/>
      <c r="R50" s="242"/>
      <c r="S50" s="244"/>
      <c r="T50" s="244"/>
      <c r="U50" s="242"/>
      <c r="V50" s="242"/>
      <c r="W50" s="243"/>
      <c r="X50" s="243"/>
    </row>
    <row r="51" spans="1:24" ht="18" customHeight="1" x14ac:dyDescent="0.25">
      <c r="A51" s="97">
        <v>2</v>
      </c>
      <c r="B51" s="98">
        <f t="shared" si="26"/>
        <v>1</v>
      </c>
      <c r="C51" s="245" t="s">
        <v>153</v>
      </c>
      <c r="D51" s="245"/>
      <c r="E51" s="245"/>
      <c r="F51" s="245"/>
      <c r="G51" s="245"/>
      <c r="H51" s="245"/>
      <c r="I51" s="245"/>
      <c r="J51" s="245"/>
      <c r="K51" s="245"/>
      <c r="L51" s="245"/>
      <c r="M51" s="245"/>
      <c r="N51" s="246"/>
      <c r="O51" s="99">
        <v>30</v>
      </c>
      <c r="P51" s="242"/>
      <c r="Q51" s="242"/>
      <c r="R51" s="242"/>
      <c r="S51" s="244"/>
      <c r="T51" s="244"/>
      <c r="U51" s="242"/>
      <c r="V51" s="242"/>
      <c r="W51" s="243"/>
      <c r="X51" s="243"/>
    </row>
    <row r="52" spans="1:24" ht="35.1" customHeight="1" x14ac:dyDescent="0.25">
      <c r="A52" s="97">
        <v>2</v>
      </c>
      <c r="B52" s="98">
        <f t="shared" si="26"/>
        <v>2</v>
      </c>
      <c r="C52" s="245" t="s">
        <v>157</v>
      </c>
      <c r="D52" s="245"/>
      <c r="E52" s="245"/>
      <c r="F52" s="245"/>
      <c r="G52" s="245"/>
      <c r="H52" s="245"/>
      <c r="I52" s="245"/>
      <c r="J52" s="245"/>
      <c r="K52" s="245"/>
      <c r="L52" s="245"/>
      <c r="M52" s="245"/>
      <c r="N52" s="246"/>
      <c r="O52" s="99">
        <v>30</v>
      </c>
      <c r="P52" s="242"/>
      <c r="Q52" s="242"/>
      <c r="R52" s="242"/>
      <c r="S52" s="244"/>
      <c r="T52" s="244"/>
      <c r="U52" s="242"/>
      <c r="V52" s="242"/>
      <c r="W52" s="243"/>
      <c r="X52" s="243"/>
    </row>
    <row r="53" spans="1:24" ht="50.1" customHeight="1" x14ac:dyDescent="0.25">
      <c r="A53" s="97">
        <v>2</v>
      </c>
      <c r="B53" s="98">
        <f t="shared" si="26"/>
        <v>3</v>
      </c>
      <c r="C53" s="245" t="s">
        <v>154</v>
      </c>
      <c r="D53" s="245"/>
      <c r="E53" s="245"/>
      <c r="F53" s="245"/>
      <c r="G53" s="245"/>
      <c r="H53" s="245"/>
      <c r="I53" s="245"/>
      <c r="J53" s="245"/>
      <c r="K53" s="245"/>
      <c r="L53" s="245"/>
      <c r="M53" s="245"/>
      <c r="N53" s="246"/>
      <c r="O53" s="99">
        <v>30</v>
      </c>
      <c r="P53" s="242"/>
      <c r="Q53" s="242"/>
      <c r="R53" s="242"/>
      <c r="S53" s="244"/>
      <c r="T53" s="244"/>
      <c r="U53" s="242"/>
      <c r="V53" s="242"/>
      <c r="W53" s="243"/>
      <c r="X53" s="243"/>
    </row>
    <row r="54" spans="1:24" ht="35.1" customHeight="1" x14ac:dyDescent="0.25">
      <c r="A54" s="97">
        <v>2</v>
      </c>
      <c r="B54" s="98">
        <f t="shared" si="26"/>
        <v>4</v>
      </c>
      <c r="C54" s="245" t="s">
        <v>155</v>
      </c>
      <c r="D54" s="245"/>
      <c r="E54" s="245"/>
      <c r="F54" s="245"/>
      <c r="G54" s="245"/>
      <c r="H54" s="245"/>
      <c r="I54" s="245"/>
      <c r="J54" s="245"/>
      <c r="K54" s="245"/>
      <c r="L54" s="245"/>
      <c r="M54" s="245"/>
      <c r="N54" s="246"/>
      <c r="O54" s="99">
        <v>30</v>
      </c>
      <c r="P54" s="242"/>
      <c r="Q54" s="242"/>
      <c r="R54" s="242"/>
      <c r="S54" s="244"/>
      <c r="T54" s="244"/>
      <c r="U54" s="242"/>
      <c r="V54" s="242"/>
      <c r="W54" s="243"/>
      <c r="X54" s="243"/>
    </row>
    <row r="55" spans="1:24" ht="35.1" customHeight="1" x14ac:dyDescent="0.25">
      <c r="A55" s="97">
        <v>2</v>
      </c>
      <c r="B55" s="98">
        <f t="shared" si="26"/>
        <v>5</v>
      </c>
      <c r="C55" s="245" t="s">
        <v>158</v>
      </c>
      <c r="D55" s="245"/>
      <c r="E55" s="245"/>
      <c r="F55" s="245"/>
      <c r="G55" s="245"/>
      <c r="H55" s="245"/>
      <c r="I55" s="245"/>
      <c r="J55" s="245"/>
      <c r="K55" s="245"/>
      <c r="L55" s="245"/>
      <c r="M55" s="245"/>
      <c r="N55" s="246"/>
      <c r="O55" s="99">
        <v>30</v>
      </c>
      <c r="P55" s="242"/>
      <c r="Q55" s="242"/>
      <c r="R55" s="242"/>
      <c r="S55" s="244"/>
      <c r="T55" s="244"/>
      <c r="U55" s="242"/>
      <c r="V55" s="242"/>
      <c r="W55" s="243"/>
      <c r="X55" s="243"/>
    </row>
    <row r="56" spans="1:24" ht="50.1" customHeight="1" x14ac:dyDescent="0.25">
      <c r="A56" s="97">
        <v>2</v>
      </c>
      <c r="B56" s="98">
        <f t="shared" si="26"/>
        <v>6</v>
      </c>
      <c r="C56" s="245" t="s">
        <v>184</v>
      </c>
      <c r="D56" s="245"/>
      <c r="E56" s="245"/>
      <c r="F56" s="245"/>
      <c r="G56" s="245"/>
      <c r="H56" s="245"/>
      <c r="I56" s="245"/>
      <c r="J56" s="245"/>
      <c r="K56" s="245"/>
      <c r="L56" s="245"/>
      <c r="M56" s="245"/>
      <c r="N56" s="246"/>
      <c r="O56" s="99">
        <v>180</v>
      </c>
      <c r="P56" s="242"/>
      <c r="Q56" s="242"/>
      <c r="R56" s="242"/>
      <c r="S56" s="244"/>
      <c r="T56" s="244"/>
      <c r="U56" s="242"/>
      <c r="V56" s="242"/>
      <c r="W56" s="243"/>
      <c r="X56" s="243"/>
    </row>
    <row r="57" spans="1:24" ht="35.1" customHeight="1" x14ac:dyDescent="0.25">
      <c r="A57" s="97">
        <v>2</v>
      </c>
      <c r="B57" s="98">
        <f t="shared" si="26"/>
        <v>7</v>
      </c>
      <c r="C57" s="245" t="s">
        <v>156</v>
      </c>
      <c r="D57" s="245"/>
      <c r="E57" s="245"/>
      <c r="F57" s="245"/>
      <c r="G57" s="245"/>
      <c r="H57" s="245"/>
      <c r="I57" s="245"/>
      <c r="J57" s="245"/>
      <c r="K57" s="245"/>
      <c r="L57" s="245"/>
      <c r="M57" s="245"/>
      <c r="N57" s="246"/>
      <c r="O57" s="99">
        <v>30</v>
      </c>
      <c r="P57" s="242"/>
      <c r="Q57" s="242"/>
      <c r="R57" s="242"/>
      <c r="S57" s="244"/>
      <c r="T57" s="244"/>
      <c r="U57" s="242"/>
      <c r="V57" s="242"/>
      <c r="W57" s="243"/>
      <c r="X57" s="243"/>
    </row>
    <row r="58" spans="1:24" ht="18" customHeight="1" x14ac:dyDescent="0.25">
      <c r="A58" s="97">
        <v>2</v>
      </c>
      <c r="B58" s="98">
        <f t="shared" si="26"/>
        <v>8</v>
      </c>
      <c r="C58" s="245" t="s">
        <v>159</v>
      </c>
      <c r="D58" s="245"/>
      <c r="E58" s="245"/>
      <c r="F58" s="245"/>
      <c r="G58" s="245"/>
      <c r="H58" s="245"/>
      <c r="I58" s="245"/>
      <c r="J58" s="245"/>
      <c r="K58" s="245"/>
      <c r="L58" s="245"/>
      <c r="M58" s="245"/>
      <c r="N58" s="246"/>
      <c r="O58" s="99">
        <v>30</v>
      </c>
      <c r="P58" s="242"/>
      <c r="Q58" s="242"/>
      <c r="R58" s="242"/>
      <c r="S58" s="244"/>
      <c r="T58" s="244"/>
      <c r="U58" s="242"/>
      <c r="V58" s="242"/>
      <c r="W58" s="243"/>
      <c r="X58" s="243"/>
    </row>
    <row r="59" spans="1:24" ht="18" customHeight="1" x14ac:dyDescent="0.25">
      <c r="A59" s="97">
        <v>2</v>
      </c>
      <c r="B59" s="98">
        <f t="shared" si="26"/>
        <v>9</v>
      </c>
      <c r="C59" s="245" t="s">
        <v>160</v>
      </c>
      <c r="D59" s="245"/>
      <c r="E59" s="245"/>
      <c r="F59" s="245"/>
      <c r="G59" s="245"/>
      <c r="H59" s="245"/>
      <c r="I59" s="245"/>
      <c r="J59" s="245"/>
      <c r="K59" s="245"/>
      <c r="L59" s="245"/>
      <c r="M59" s="245"/>
      <c r="N59" s="246"/>
      <c r="O59" s="99">
        <v>30</v>
      </c>
      <c r="P59" s="242"/>
      <c r="Q59" s="242"/>
      <c r="R59" s="242"/>
      <c r="S59" s="244"/>
      <c r="T59" s="244"/>
      <c r="U59" s="242"/>
      <c r="V59" s="242"/>
      <c r="W59" s="243"/>
      <c r="X59" s="243"/>
    </row>
    <row r="60" spans="1:24" ht="35.1" customHeight="1" x14ac:dyDescent="0.25">
      <c r="A60" s="97">
        <v>2</v>
      </c>
      <c r="B60" s="98">
        <f t="shared" si="26"/>
        <v>10</v>
      </c>
      <c r="C60" s="245" t="s">
        <v>161</v>
      </c>
      <c r="D60" s="245"/>
      <c r="E60" s="245"/>
      <c r="F60" s="245"/>
      <c r="G60" s="245"/>
      <c r="H60" s="245"/>
      <c r="I60" s="245"/>
      <c r="J60" s="245"/>
      <c r="K60" s="245"/>
      <c r="L60" s="245"/>
      <c r="M60" s="245"/>
      <c r="N60" s="246"/>
      <c r="O60" s="99">
        <v>90</v>
      </c>
      <c r="P60" s="242"/>
      <c r="Q60" s="242"/>
      <c r="R60" s="242"/>
      <c r="S60" s="244"/>
      <c r="T60" s="244"/>
      <c r="U60" s="242"/>
      <c r="V60" s="242"/>
      <c r="W60" s="243"/>
      <c r="X60" s="243"/>
    </row>
    <row r="61" spans="1:24" ht="18" customHeight="1" x14ac:dyDescent="0.25">
      <c r="A61" s="97">
        <v>2</v>
      </c>
      <c r="B61" s="98">
        <f t="shared" si="26"/>
        <v>11</v>
      </c>
      <c r="C61" s="245" t="s">
        <v>162</v>
      </c>
      <c r="D61" s="245"/>
      <c r="E61" s="245"/>
      <c r="F61" s="245"/>
      <c r="G61" s="245"/>
      <c r="H61" s="245"/>
      <c r="I61" s="245"/>
      <c r="J61" s="245"/>
      <c r="K61" s="245"/>
      <c r="L61" s="245"/>
      <c r="M61" s="245"/>
      <c r="N61" s="246"/>
      <c r="O61" s="99">
        <v>30</v>
      </c>
      <c r="P61" s="242"/>
      <c r="Q61" s="242"/>
      <c r="R61" s="242"/>
      <c r="S61" s="244"/>
      <c r="T61" s="244"/>
      <c r="U61" s="242"/>
      <c r="V61" s="242"/>
      <c r="W61" s="243"/>
      <c r="X61" s="243"/>
    </row>
    <row r="62" spans="1:24" ht="35.1" customHeight="1" x14ac:dyDescent="0.25">
      <c r="A62" s="97">
        <v>3</v>
      </c>
      <c r="B62" s="98">
        <f t="shared" si="26"/>
        <v>1</v>
      </c>
      <c r="C62" s="245" t="s">
        <v>163</v>
      </c>
      <c r="D62" s="245"/>
      <c r="E62" s="245"/>
      <c r="F62" s="245"/>
      <c r="G62" s="245"/>
      <c r="H62" s="245"/>
      <c r="I62" s="245"/>
      <c r="J62" s="245"/>
      <c r="K62" s="245"/>
      <c r="L62" s="245"/>
      <c r="M62" s="245"/>
      <c r="N62" s="246"/>
      <c r="O62" s="99">
        <v>90</v>
      </c>
      <c r="P62" s="242"/>
      <c r="Q62" s="242"/>
      <c r="R62" s="242"/>
      <c r="S62" s="244"/>
      <c r="T62" s="244"/>
      <c r="U62" s="242"/>
      <c r="V62" s="242"/>
      <c r="W62" s="243"/>
      <c r="X62" s="243"/>
    </row>
    <row r="63" spans="1:24" ht="35.1" customHeight="1" x14ac:dyDescent="0.25">
      <c r="A63" s="97">
        <v>3</v>
      </c>
      <c r="B63" s="98">
        <f t="shared" si="26"/>
        <v>2</v>
      </c>
      <c r="C63" s="245" t="s">
        <v>164</v>
      </c>
      <c r="D63" s="245"/>
      <c r="E63" s="245"/>
      <c r="F63" s="245"/>
      <c r="G63" s="245"/>
      <c r="H63" s="245"/>
      <c r="I63" s="245"/>
      <c r="J63" s="245"/>
      <c r="K63" s="245"/>
      <c r="L63" s="245"/>
      <c r="M63" s="245"/>
      <c r="N63" s="246"/>
      <c r="O63" s="99">
        <v>30</v>
      </c>
      <c r="P63" s="242"/>
      <c r="Q63" s="242"/>
      <c r="R63" s="242"/>
      <c r="S63" s="244"/>
      <c r="T63" s="244"/>
      <c r="U63" s="242"/>
      <c r="V63" s="242"/>
      <c r="W63" s="243"/>
      <c r="X63" s="243"/>
    </row>
    <row r="64" spans="1:24" ht="50.1" customHeight="1" x14ac:dyDescent="0.25">
      <c r="A64" s="97">
        <v>3</v>
      </c>
      <c r="B64" s="98">
        <f t="shared" si="26"/>
        <v>3</v>
      </c>
      <c r="C64" s="245" t="s">
        <v>169</v>
      </c>
      <c r="D64" s="245"/>
      <c r="E64" s="245"/>
      <c r="F64" s="245"/>
      <c r="G64" s="245"/>
      <c r="H64" s="245"/>
      <c r="I64" s="245"/>
      <c r="J64" s="245"/>
      <c r="K64" s="245"/>
      <c r="L64" s="245"/>
      <c r="M64" s="245"/>
      <c r="N64" s="246"/>
      <c r="O64" s="99">
        <v>30</v>
      </c>
      <c r="P64" s="242"/>
      <c r="Q64" s="242"/>
      <c r="R64" s="242"/>
      <c r="S64" s="244"/>
      <c r="T64" s="244"/>
      <c r="U64" s="242"/>
      <c r="V64" s="242"/>
      <c r="W64" s="243"/>
      <c r="X64" s="243"/>
    </row>
    <row r="65" spans="1:24" ht="50.1" customHeight="1" x14ac:dyDescent="0.25">
      <c r="A65" s="97">
        <v>3</v>
      </c>
      <c r="B65" s="98">
        <f t="shared" si="26"/>
        <v>4</v>
      </c>
      <c r="C65" s="245" t="s">
        <v>165</v>
      </c>
      <c r="D65" s="245"/>
      <c r="E65" s="245"/>
      <c r="F65" s="245"/>
      <c r="G65" s="245"/>
      <c r="H65" s="245"/>
      <c r="I65" s="245"/>
      <c r="J65" s="245"/>
      <c r="K65" s="245"/>
      <c r="L65" s="245"/>
      <c r="M65" s="245"/>
      <c r="N65" s="246"/>
      <c r="O65" s="99">
        <v>30</v>
      </c>
      <c r="P65" s="242"/>
      <c r="Q65" s="242"/>
      <c r="R65" s="242"/>
      <c r="S65" s="244"/>
      <c r="T65" s="244"/>
      <c r="U65" s="242"/>
      <c r="V65" s="242"/>
      <c r="W65" s="243"/>
      <c r="X65" s="243"/>
    </row>
    <row r="66" spans="1:24" ht="35.1" customHeight="1" x14ac:dyDescent="0.25">
      <c r="A66" s="97">
        <v>3</v>
      </c>
      <c r="B66" s="98">
        <f t="shared" si="26"/>
        <v>5</v>
      </c>
      <c r="C66" s="245" t="s">
        <v>175</v>
      </c>
      <c r="D66" s="245"/>
      <c r="E66" s="245"/>
      <c r="F66" s="245"/>
      <c r="G66" s="245"/>
      <c r="H66" s="245"/>
      <c r="I66" s="245"/>
      <c r="J66" s="245"/>
      <c r="K66" s="245"/>
      <c r="L66" s="245"/>
      <c r="M66" s="245"/>
      <c r="N66" s="246"/>
      <c r="O66" s="99">
        <v>30</v>
      </c>
      <c r="P66" s="242"/>
      <c r="Q66" s="242"/>
      <c r="R66" s="242"/>
      <c r="S66" s="244"/>
      <c r="T66" s="244"/>
      <c r="U66" s="242"/>
      <c r="V66" s="242"/>
      <c r="W66" s="243"/>
      <c r="X66" s="243"/>
    </row>
    <row r="67" spans="1:24" ht="35.1" customHeight="1" x14ac:dyDescent="0.25">
      <c r="A67" s="97">
        <v>3</v>
      </c>
      <c r="B67" s="98">
        <f t="shared" si="26"/>
        <v>6</v>
      </c>
      <c r="C67" s="245" t="s">
        <v>166</v>
      </c>
      <c r="D67" s="245"/>
      <c r="E67" s="245"/>
      <c r="F67" s="245"/>
      <c r="G67" s="245"/>
      <c r="H67" s="245"/>
      <c r="I67" s="245"/>
      <c r="J67" s="245"/>
      <c r="K67" s="245"/>
      <c r="L67" s="245"/>
      <c r="M67" s="245"/>
      <c r="N67" s="246"/>
      <c r="O67" s="99">
        <v>30</v>
      </c>
      <c r="P67" s="242"/>
      <c r="Q67" s="242"/>
      <c r="R67" s="242"/>
      <c r="S67" s="244"/>
      <c r="T67" s="244"/>
      <c r="U67" s="242"/>
      <c r="V67" s="242"/>
      <c r="W67" s="243"/>
      <c r="X67" s="243"/>
    </row>
    <row r="68" spans="1:24" ht="35.1" customHeight="1" x14ac:dyDescent="0.25">
      <c r="A68" s="97">
        <v>3</v>
      </c>
      <c r="B68" s="98">
        <f t="shared" si="26"/>
        <v>7</v>
      </c>
      <c r="C68" s="245" t="s">
        <v>167</v>
      </c>
      <c r="D68" s="245"/>
      <c r="E68" s="245"/>
      <c r="F68" s="245"/>
      <c r="G68" s="245"/>
      <c r="H68" s="245"/>
      <c r="I68" s="245"/>
      <c r="J68" s="245"/>
      <c r="K68" s="245"/>
      <c r="L68" s="245"/>
      <c r="M68" s="245"/>
      <c r="N68" s="246"/>
      <c r="O68" s="99">
        <v>365</v>
      </c>
      <c r="P68" s="242"/>
      <c r="Q68" s="242"/>
      <c r="R68" s="242"/>
      <c r="S68" s="244"/>
      <c r="T68" s="244"/>
      <c r="U68" s="242"/>
      <c r="V68" s="242"/>
      <c r="W68" s="243"/>
      <c r="X68" s="243"/>
    </row>
    <row r="69" spans="1:24" ht="18" customHeight="1" x14ac:dyDescent="0.25">
      <c r="A69" s="97">
        <v>3</v>
      </c>
      <c r="B69" s="98">
        <f t="shared" si="26"/>
        <v>8</v>
      </c>
      <c r="C69" s="245" t="s">
        <v>168</v>
      </c>
      <c r="D69" s="245"/>
      <c r="E69" s="245"/>
      <c r="F69" s="245"/>
      <c r="G69" s="245"/>
      <c r="H69" s="245"/>
      <c r="I69" s="245"/>
      <c r="J69" s="245"/>
      <c r="K69" s="245"/>
      <c r="L69" s="245"/>
      <c r="M69" s="245"/>
      <c r="N69" s="246"/>
      <c r="O69" s="99">
        <v>30</v>
      </c>
      <c r="P69" s="242"/>
      <c r="Q69" s="242"/>
      <c r="R69" s="242"/>
      <c r="S69" s="244"/>
      <c r="T69" s="244"/>
      <c r="U69" s="242"/>
      <c r="V69" s="242"/>
      <c r="W69" s="243"/>
      <c r="X69" s="243"/>
    </row>
    <row r="70" spans="1:24" ht="35.1" customHeight="1" x14ac:dyDescent="0.25">
      <c r="A70" s="97">
        <v>3</v>
      </c>
      <c r="B70" s="98">
        <f t="shared" si="26"/>
        <v>9</v>
      </c>
      <c r="C70" s="245" t="s">
        <v>173</v>
      </c>
      <c r="D70" s="245"/>
      <c r="E70" s="245"/>
      <c r="F70" s="245"/>
      <c r="G70" s="245"/>
      <c r="H70" s="245"/>
      <c r="I70" s="245"/>
      <c r="J70" s="245"/>
      <c r="K70" s="245"/>
      <c r="L70" s="245"/>
      <c r="M70" s="245"/>
      <c r="N70" s="246"/>
      <c r="O70" s="99">
        <v>30</v>
      </c>
      <c r="P70" s="242"/>
      <c r="Q70" s="242"/>
      <c r="R70" s="242"/>
      <c r="S70" s="244"/>
      <c r="T70" s="244"/>
      <c r="U70" s="242"/>
      <c r="V70" s="242"/>
      <c r="W70" s="243"/>
      <c r="X70" s="243"/>
    </row>
    <row r="71" spans="1:24" ht="35.1" customHeight="1" x14ac:dyDescent="0.25">
      <c r="A71" s="97">
        <v>3</v>
      </c>
      <c r="B71" s="98">
        <f t="shared" si="26"/>
        <v>10</v>
      </c>
      <c r="C71" s="245" t="s">
        <v>170</v>
      </c>
      <c r="D71" s="245"/>
      <c r="E71" s="245"/>
      <c r="F71" s="245"/>
      <c r="G71" s="245"/>
      <c r="H71" s="245"/>
      <c r="I71" s="245"/>
      <c r="J71" s="245"/>
      <c r="K71" s="245"/>
      <c r="L71" s="245"/>
      <c r="M71" s="245"/>
      <c r="N71" s="246"/>
      <c r="O71" s="99">
        <v>30</v>
      </c>
      <c r="P71" s="242"/>
      <c r="Q71" s="242"/>
      <c r="R71" s="242"/>
      <c r="S71" s="244"/>
      <c r="T71" s="244"/>
      <c r="U71" s="242"/>
      <c r="V71" s="242"/>
      <c r="W71" s="243"/>
      <c r="X71" s="243"/>
    </row>
    <row r="72" spans="1:24" ht="35.1" customHeight="1" x14ac:dyDescent="0.25">
      <c r="A72" s="97">
        <v>3</v>
      </c>
      <c r="B72" s="98">
        <f t="shared" si="26"/>
        <v>11</v>
      </c>
      <c r="C72" s="245" t="s">
        <v>171</v>
      </c>
      <c r="D72" s="245"/>
      <c r="E72" s="245"/>
      <c r="F72" s="245"/>
      <c r="G72" s="245"/>
      <c r="H72" s="245"/>
      <c r="I72" s="245"/>
      <c r="J72" s="245"/>
      <c r="K72" s="245"/>
      <c r="L72" s="245"/>
      <c r="M72" s="245"/>
      <c r="N72" s="246"/>
      <c r="O72" s="99">
        <v>30</v>
      </c>
      <c r="P72" s="242"/>
      <c r="Q72" s="242"/>
      <c r="R72" s="242"/>
      <c r="S72" s="244"/>
      <c r="T72" s="244"/>
      <c r="U72" s="242"/>
      <c r="V72" s="242"/>
      <c r="W72" s="243"/>
      <c r="X72" s="243"/>
    </row>
    <row r="73" spans="1:24" ht="35.1" customHeight="1" x14ac:dyDescent="0.25">
      <c r="A73" s="97">
        <v>3</v>
      </c>
      <c r="B73" s="98">
        <f t="shared" si="26"/>
        <v>12</v>
      </c>
      <c r="C73" s="245" t="s">
        <v>172</v>
      </c>
      <c r="D73" s="245"/>
      <c r="E73" s="245"/>
      <c r="F73" s="245"/>
      <c r="G73" s="245"/>
      <c r="H73" s="245"/>
      <c r="I73" s="245"/>
      <c r="J73" s="245"/>
      <c r="K73" s="245"/>
      <c r="L73" s="245"/>
      <c r="M73" s="245"/>
      <c r="N73" s="246"/>
      <c r="O73" s="99">
        <v>30</v>
      </c>
      <c r="P73" s="242"/>
      <c r="Q73" s="242"/>
      <c r="R73" s="242"/>
      <c r="S73" s="244"/>
      <c r="T73" s="244"/>
      <c r="U73" s="242"/>
      <c r="V73" s="242"/>
      <c r="W73" s="243"/>
      <c r="X73" s="243"/>
    </row>
    <row r="74" spans="1:24" ht="18" customHeight="1" x14ac:dyDescent="0.25">
      <c r="A74" s="97">
        <v>4</v>
      </c>
      <c r="B74" s="98">
        <f t="shared" si="26"/>
        <v>1</v>
      </c>
      <c r="C74" s="245" t="s">
        <v>177</v>
      </c>
      <c r="D74" s="245"/>
      <c r="E74" s="245"/>
      <c r="F74" s="245"/>
      <c r="G74" s="245"/>
      <c r="H74" s="245"/>
      <c r="I74" s="245"/>
      <c r="J74" s="245"/>
      <c r="K74" s="245"/>
      <c r="L74" s="245"/>
      <c r="M74" s="245"/>
      <c r="N74" s="246"/>
      <c r="O74" s="99">
        <v>30</v>
      </c>
      <c r="P74" s="242"/>
      <c r="Q74" s="242"/>
      <c r="R74" s="242"/>
      <c r="S74" s="244"/>
      <c r="T74" s="244"/>
      <c r="U74" s="242"/>
      <c r="V74" s="242"/>
      <c r="W74" s="243"/>
      <c r="X74" s="243"/>
    </row>
    <row r="75" spans="1:24" ht="35.1" customHeight="1" x14ac:dyDescent="0.25">
      <c r="A75" s="97">
        <v>4</v>
      </c>
      <c r="B75" s="98">
        <f t="shared" si="26"/>
        <v>2</v>
      </c>
      <c r="C75" s="245" t="s">
        <v>178</v>
      </c>
      <c r="D75" s="245"/>
      <c r="E75" s="245"/>
      <c r="F75" s="245"/>
      <c r="G75" s="245"/>
      <c r="H75" s="245"/>
      <c r="I75" s="245"/>
      <c r="J75" s="245"/>
      <c r="K75" s="245"/>
      <c r="L75" s="245"/>
      <c r="M75" s="245"/>
      <c r="N75" s="246"/>
      <c r="O75" s="99">
        <v>30</v>
      </c>
      <c r="P75" s="242"/>
      <c r="Q75" s="242"/>
      <c r="R75" s="242"/>
      <c r="S75" s="244"/>
      <c r="T75" s="244"/>
      <c r="U75" s="242"/>
      <c r="V75" s="242"/>
      <c r="W75" s="243"/>
      <c r="X75" s="243"/>
    </row>
    <row r="76" spans="1:24" ht="35.1" customHeight="1" x14ac:dyDescent="0.25">
      <c r="A76" s="97">
        <v>4</v>
      </c>
      <c r="B76" s="98">
        <f t="shared" si="26"/>
        <v>3</v>
      </c>
      <c r="C76" s="245" t="s">
        <v>179</v>
      </c>
      <c r="D76" s="245"/>
      <c r="E76" s="245"/>
      <c r="F76" s="245"/>
      <c r="G76" s="245"/>
      <c r="H76" s="245"/>
      <c r="I76" s="245"/>
      <c r="J76" s="245"/>
      <c r="K76" s="245"/>
      <c r="L76" s="245"/>
      <c r="M76" s="245"/>
      <c r="N76" s="246"/>
      <c r="O76" s="99">
        <v>90</v>
      </c>
      <c r="P76" s="242"/>
      <c r="Q76" s="242"/>
      <c r="R76" s="242"/>
      <c r="S76" s="244"/>
      <c r="T76" s="244"/>
      <c r="U76" s="242"/>
      <c r="V76" s="242"/>
      <c r="W76" s="243"/>
      <c r="X76" s="243"/>
    </row>
    <row r="77" spans="1:24" ht="35.1" customHeight="1" x14ac:dyDescent="0.25">
      <c r="A77" s="97">
        <v>4</v>
      </c>
      <c r="B77" s="98">
        <f t="shared" si="26"/>
        <v>4</v>
      </c>
      <c r="C77" s="245" t="s">
        <v>180</v>
      </c>
      <c r="D77" s="245"/>
      <c r="E77" s="245"/>
      <c r="F77" s="245"/>
      <c r="G77" s="245"/>
      <c r="H77" s="245"/>
      <c r="I77" s="245"/>
      <c r="J77" s="245"/>
      <c r="K77" s="245"/>
      <c r="L77" s="245"/>
      <c r="M77" s="245"/>
      <c r="N77" s="246"/>
      <c r="O77" s="99">
        <v>90</v>
      </c>
      <c r="P77" s="242"/>
      <c r="Q77" s="242"/>
      <c r="R77" s="242"/>
      <c r="S77" s="244"/>
      <c r="T77" s="244"/>
      <c r="U77" s="242"/>
      <c r="V77" s="242"/>
      <c r="W77" s="243"/>
      <c r="X77" s="243"/>
    </row>
    <row r="78" spans="1:24" ht="35.1" customHeight="1" x14ac:dyDescent="0.25">
      <c r="A78" s="97">
        <v>4</v>
      </c>
      <c r="B78" s="98">
        <f t="shared" si="26"/>
        <v>5</v>
      </c>
      <c r="C78" s="245" t="s">
        <v>182</v>
      </c>
      <c r="D78" s="245"/>
      <c r="E78" s="245"/>
      <c r="F78" s="245"/>
      <c r="G78" s="245"/>
      <c r="H78" s="245"/>
      <c r="I78" s="245"/>
      <c r="J78" s="245"/>
      <c r="K78" s="245"/>
      <c r="L78" s="245"/>
      <c r="M78" s="245"/>
      <c r="N78" s="246"/>
      <c r="O78" s="99">
        <v>90</v>
      </c>
      <c r="P78" s="242"/>
      <c r="Q78" s="242"/>
      <c r="R78" s="242"/>
      <c r="S78" s="244"/>
      <c r="T78" s="244"/>
      <c r="U78" s="242"/>
      <c r="V78" s="242"/>
      <c r="W78" s="243"/>
      <c r="X78" s="243"/>
    </row>
    <row r="79" spans="1:24" ht="35.1" customHeight="1" x14ac:dyDescent="0.25">
      <c r="A79" s="97">
        <v>4</v>
      </c>
      <c r="B79" s="98">
        <f t="shared" si="26"/>
        <v>6</v>
      </c>
      <c r="C79" s="245" t="s">
        <v>181</v>
      </c>
      <c r="D79" s="245"/>
      <c r="E79" s="245"/>
      <c r="F79" s="245"/>
      <c r="G79" s="245"/>
      <c r="H79" s="245"/>
      <c r="I79" s="245"/>
      <c r="J79" s="245"/>
      <c r="K79" s="245"/>
      <c r="L79" s="245"/>
      <c r="M79" s="245"/>
      <c r="N79" s="246"/>
      <c r="O79" s="99">
        <v>90</v>
      </c>
      <c r="P79" s="242"/>
      <c r="Q79" s="242"/>
      <c r="R79" s="242"/>
      <c r="S79" s="244"/>
      <c r="T79" s="244"/>
      <c r="U79" s="242"/>
      <c r="V79" s="242"/>
      <c r="W79" s="243"/>
      <c r="X79" s="243"/>
    </row>
    <row r="80" spans="1:24" ht="50.1" customHeight="1" x14ac:dyDescent="0.25">
      <c r="A80" s="97">
        <v>4</v>
      </c>
      <c r="B80" s="98">
        <f t="shared" si="26"/>
        <v>7</v>
      </c>
      <c r="C80" s="245" t="s">
        <v>193</v>
      </c>
      <c r="D80" s="245"/>
      <c r="E80" s="245"/>
      <c r="F80" s="245"/>
      <c r="G80" s="245"/>
      <c r="H80" s="245"/>
      <c r="I80" s="245"/>
      <c r="J80" s="245"/>
      <c r="K80" s="245"/>
      <c r="L80" s="245"/>
      <c r="M80" s="245"/>
      <c r="N80" s="246"/>
      <c r="O80" s="99">
        <v>90</v>
      </c>
      <c r="P80" s="242"/>
      <c r="Q80" s="242"/>
      <c r="R80" s="242"/>
      <c r="S80" s="244"/>
      <c r="T80" s="244"/>
      <c r="U80" s="242"/>
      <c r="V80" s="242"/>
      <c r="W80" s="243"/>
      <c r="X80" s="243"/>
    </row>
    <row r="81" spans="1:24" ht="35.1" customHeight="1" x14ac:dyDescent="0.25">
      <c r="A81" s="97">
        <v>4</v>
      </c>
      <c r="B81" s="98">
        <f t="shared" si="26"/>
        <v>8</v>
      </c>
      <c r="C81" s="245" t="s">
        <v>186</v>
      </c>
      <c r="D81" s="245"/>
      <c r="E81" s="245"/>
      <c r="F81" s="245"/>
      <c r="G81" s="245"/>
      <c r="H81" s="245"/>
      <c r="I81" s="245"/>
      <c r="J81" s="245"/>
      <c r="K81" s="245"/>
      <c r="L81" s="245"/>
      <c r="M81" s="245"/>
      <c r="N81" s="246"/>
      <c r="O81" s="99">
        <v>270</v>
      </c>
      <c r="P81" s="242"/>
      <c r="Q81" s="242"/>
      <c r="R81" s="242"/>
      <c r="S81" s="244"/>
      <c r="T81" s="244"/>
      <c r="U81" s="242"/>
      <c r="V81" s="242"/>
      <c r="W81" s="243"/>
      <c r="X81" s="243"/>
    </row>
    <row r="82" spans="1:24" ht="50.1" customHeight="1" x14ac:dyDescent="0.25">
      <c r="A82" s="97">
        <v>4</v>
      </c>
      <c r="B82" s="98">
        <f t="shared" si="26"/>
        <v>9</v>
      </c>
      <c r="C82" s="245" t="s">
        <v>183</v>
      </c>
      <c r="D82" s="245"/>
      <c r="E82" s="245"/>
      <c r="F82" s="245"/>
      <c r="G82" s="245"/>
      <c r="H82" s="245"/>
      <c r="I82" s="245"/>
      <c r="J82" s="245"/>
      <c r="K82" s="245"/>
      <c r="L82" s="245"/>
      <c r="M82" s="245"/>
      <c r="N82" s="246"/>
      <c r="O82" s="99">
        <v>180</v>
      </c>
      <c r="P82" s="242"/>
      <c r="Q82" s="242"/>
      <c r="R82" s="242"/>
      <c r="S82" s="244"/>
      <c r="T82" s="244"/>
      <c r="U82" s="242"/>
      <c r="V82" s="242"/>
      <c r="W82" s="243"/>
      <c r="X82" s="243"/>
    </row>
    <row r="83" spans="1:24" ht="35.1" customHeight="1" x14ac:dyDescent="0.25">
      <c r="A83" s="97">
        <v>4</v>
      </c>
      <c r="B83" s="98">
        <f t="shared" si="26"/>
        <v>10</v>
      </c>
      <c r="C83" s="245" t="s">
        <v>185</v>
      </c>
      <c r="D83" s="245"/>
      <c r="E83" s="245"/>
      <c r="F83" s="245"/>
      <c r="G83" s="245"/>
      <c r="H83" s="245"/>
      <c r="I83" s="245"/>
      <c r="J83" s="245"/>
      <c r="K83" s="245"/>
      <c r="L83" s="245"/>
      <c r="M83" s="245"/>
      <c r="N83" s="246"/>
      <c r="O83" s="99">
        <v>30</v>
      </c>
      <c r="P83" s="242"/>
      <c r="Q83" s="242"/>
      <c r="R83" s="242"/>
      <c r="S83" s="244"/>
      <c r="T83" s="244"/>
      <c r="U83" s="242"/>
      <c r="V83" s="242"/>
      <c r="W83" s="243"/>
      <c r="X83" s="243"/>
    </row>
    <row r="84" spans="1:24" ht="50.1" customHeight="1" x14ac:dyDescent="0.25">
      <c r="A84" s="97">
        <v>4</v>
      </c>
      <c r="B84" s="98">
        <f t="shared" si="26"/>
        <v>11</v>
      </c>
      <c r="C84" s="245" t="s">
        <v>187</v>
      </c>
      <c r="D84" s="245"/>
      <c r="E84" s="245"/>
      <c r="F84" s="245"/>
      <c r="G84" s="245"/>
      <c r="H84" s="245"/>
      <c r="I84" s="245"/>
      <c r="J84" s="245"/>
      <c r="K84" s="245"/>
      <c r="L84" s="245"/>
      <c r="M84" s="245"/>
      <c r="N84" s="246"/>
      <c r="O84" s="99">
        <v>30</v>
      </c>
      <c r="P84" s="242"/>
      <c r="Q84" s="242"/>
      <c r="R84" s="242"/>
      <c r="S84" s="244"/>
      <c r="T84" s="244"/>
      <c r="U84" s="242"/>
      <c r="V84" s="242"/>
      <c r="W84" s="243"/>
      <c r="X84" s="243"/>
    </row>
    <row r="85" spans="1:24" ht="18" customHeight="1" x14ac:dyDescent="0.25">
      <c r="A85" s="97">
        <v>4</v>
      </c>
      <c r="B85" s="98">
        <f t="shared" si="26"/>
        <v>12</v>
      </c>
      <c r="C85" s="245" t="s">
        <v>188</v>
      </c>
      <c r="D85" s="245"/>
      <c r="E85" s="245"/>
      <c r="F85" s="245"/>
      <c r="G85" s="245"/>
      <c r="H85" s="245"/>
      <c r="I85" s="245"/>
      <c r="J85" s="245"/>
      <c r="K85" s="245"/>
      <c r="L85" s="245"/>
      <c r="M85" s="245"/>
      <c r="N85" s="246"/>
      <c r="O85" s="99">
        <v>30</v>
      </c>
      <c r="P85" s="242"/>
      <c r="Q85" s="242"/>
      <c r="R85" s="242"/>
      <c r="S85" s="244"/>
      <c r="T85" s="244"/>
      <c r="U85" s="242"/>
      <c r="V85" s="242"/>
      <c r="W85" s="243"/>
      <c r="X85" s="243"/>
    </row>
    <row r="86" spans="1:24" ht="50.1" customHeight="1" x14ac:dyDescent="0.25">
      <c r="A86" s="97">
        <v>4</v>
      </c>
      <c r="B86" s="98">
        <f t="shared" si="26"/>
        <v>13</v>
      </c>
      <c r="C86" s="245" t="s">
        <v>216</v>
      </c>
      <c r="D86" s="245"/>
      <c r="E86" s="245"/>
      <c r="F86" s="245"/>
      <c r="G86" s="245"/>
      <c r="H86" s="245"/>
      <c r="I86" s="245"/>
      <c r="J86" s="245"/>
      <c r="K86" s="245"/>
      <c r="L86" s="245"/>
      <c r="M86" s="245"/>
      <c r="N86" s="246"/>
      <c r="O86" s="99">
        <v>180</v>
      </c>
      <c r="P86" s="242"/>
      <c r="Q86" s="242"/>
      <c r="R86" s="242"/>
      <c r="S86" s="244"/>
      <c r="T86" s="244"/>
      <c r="U86" s="242"/>
      <c r="V86" s="242"/>
      <c r="W86" s="243"/>
      <c r="X86" s="243"/>
    </row>
    <row r="87" spans="1:24" ht="35.1" customHeight="1" x14ac:dyDescent="0.25">
      <c r="A87" s="97">
        <v>4</v>
      </c>
      <c r="B87" s="98">
        <f t="shared" si="26"/>
        <v>14</v>
      </c>
      <c r="C87" s="245" t="s">
        <v>189</v>
      </c>
      <c r="D87" s="245"/>
      <c r="E87" s="245"/>
      <c r="F87" s="245"/>
      <c r="G87" s="245"/>
      <c r="H87" s="245"/>
      <c r="I87" s="245"/>
      <c r="J87" s="245"/>
      <c r="K87" s="245"/>
      <c r="L87" s="245"/>
      <c r="M87" s="245"/>
      <c r="N87" s="246"/>
      <c r="O87" s="99">
        <v>180</v>
      </c>
      <c r="P87" s="242"/>
      <c r="Q87" s="242"/>
      <c r="R87" s="242"/>
      <c r="S87" s="244"/>
      <c r="T87" s="244"/>
      <c r="U87" s="242"/>
      <c r="V87" s="242"/>
      <c r="W87" s="243"/>
      <c r="X87" s="243"/>
    </row>
    <row r="88" spans="1:24" ht="35.1" customHeight="1" x14ac:dyDescent="0.25">
      <c r="A88" s="97">
        <v>4</v>
      </c>
      <c r="B88" s="98">
        <f t="shared" si="26"/>
        <v>15</v>
      </c>
      <c r="C88" s="245" t="s">
        <v>190</v>
      </c>
      <c r="D88" s="245"/>
      <c r="E88" s="245"/>
      <c r="F88" s="245"/>
      <c r="G88" s="245"/>
      <c r="H88" s="245"/>
      <c r="I88" s="245"/>
      <c r="J88" s="245"/>
      <c r="K88" s="245"/>
      <c r="L88" s="245"/>
      <c r="M88" s="245"/>
      <c r="N88" s="246"/>
      <c r="O88" s="99">
        <v>90</v>
      </c>
      <c r="P88" s="242"/>
      <c r="Q88" s="242"/>
      <c r="R88" s="242"/>
      <c r="S88" s="244"/>
      <c r="T88" s="244"/>
      <c r="U88" s="242"/>
      <c r="V88" s="242"/>
      <c r="W88" s="243"/>
      <c r="X88" s="243"/>
    </row>
    <row r="89" spans="1:24" ht="35.1" customHeight="1" x14ac:dyDescent="0.25">
      <c r="A89" s="97">
        <v>4</v>
      </c>
      <c r="B89" s="98">
        <f t="shared" si="26"/>
        <v>16</v>
      </c>
      <c r="C89" s="245" t="s">
        <v>191</v>
      </c>
      <c r="D89" s="245"/>
      <c r="E89" s="245"/>
      <c r="F89" s="245"/>
      <c r="G89" s="245"/>
      <c r="H89" s="245"/>
      <c r="I89" s="245"/>
      <c r="J89" s="245"/>
      <c r="K89" s="245"/>
      <c r="L89" s="245"/>
      <c r="M89" s="245"/>
      <c r="N89" s="246"/>
      <c r="O89" s="99">
        <v>90</v>
      </c>
      <c r="P89" s="242"/>
      <c r="Q89" s="242"/>
      <c r="R89" s="242"/>
      <c r="S89" s="244"/>
      <c r="T89" s="244"/>
      <c r="U89" s="242"/>
      <c r="V89" s="242"/>
      <c r="W89" s="243"/>
      <c r="X89" s="243"/>
    </row>
    <row r="90" spans="1:24" ht="35.1" customHeight="1" x14ac:dyDescent="0.25">
      <c r="A90" s="97">
        <v>4</v>
      </c>
      <c r="B90" s="98">
        <f t="shared" si="26"/>
        <v>17</v>
      </c>
      <c r="C90" s="245" t="s">
        <v>192</v>
      </c>
      <c r="D90" s="245"/>
      <c r="E90" s="245"/>
      <c r="F90" s="245"/>
      <c r="G90" s="245"/>
      <c r="H90" s="245"/>
      <c r="I90" s="245"/>
      <c r="J90" s="245"/>
      <c r="K90" s="245"/>
      <c r="L90" s="245"/>
      <c r="M90" s="245"/>
      <c r="N90" s="246"/>
      <c r="O90" s="99">
        <v>30</v>
      </c>
      <c r="P90" s="242"/>
      <c r="Q90" s="242"/>
      <c r="R90" s="242"/>
      <c r="S90" s="244"/>
      <c r="T90" s="244"/>
      <c r="U90" s="242"/>
      <c r="V90" s="242"/>
      <c r="W90" s="243"/>
      <c r="X90" s="243"/>
    </row>
    <row r="91" spans="1:24" ht="50.1" customHeight="1" x14ac:dyDescent="0.25">
      <c r="A91" s="97">
        <v>5</v>
      </c>
      <c r="B91" s="98">
        <f t="shared" si="26"/>
        <v>1</v>
      </c>
      <c r="C91" s="245" t="s">
        <v>196</v>
      </c>
      <c r="D91" s="245"/>
      <c r="E91" s="245"/>
      <c r="F91" s="245"/>
      <c r="G91" s="245"/>
      <c r="H91" s="245"/>
      <c r="I91" s="245"/>
      <c r="J91" s="245"/>
      <c r="K91" s="245"/>
      <c r="L91" s="245"/>
      <c r="M91" s="245"/>
      <c r="N91" s="246"/>
      <c r="O91" s="99">
        <v>270</v>
      </c>
      <c r="P91" s="242"/>
      <c r="Q91" s="242"/>
      <c r="R91" s="242"/>
      <c r="S91" s="244"/>
      <c r="T91" s="244"/>
      <c r="U91" s="242"/>
      <c r="V91" s="242"/>
      <c r="W91" s="243"/>
      <c r="X91" s="243"/>
    </row>
    <row r="92" spans="1:24" ht="35.1" customHeight="1" x14ac:dyDescent="0.25">
      <c r="A92" s="97">
        <v>5</v>
      </c>
      <c r="B92" s="98">
        <f t="shared" si="26"/>
        <v>2</v>
      </c>
      <c r="C92" s="245" t="s">
        <v>197</v>
      </c>
      <c r="D92" s="245"/>
      <c r="E92" s="245"/>
      <c r="F92" s="245"/>
      <c r="G92" s="245"/>
      <c r="H92" s="245"/>
      <c r="I92" s="245"/>
      <c r="J92" s="245"/>
      <c r="K92" s="245"/>
      <c r="L92" s="245"/>
      <c r="M92" s="245"/>
      <c r="N92" s="246"/>
      <c r="O92" s="99">
        <v>30</v>
      </c>
      <c r="P92" s="242"/>
      <c r="Q92" s="242"/>
      <c r="R92" s="242"/>
      <c r="S92" s="244"/>
      <c r="T92" s="244"/>
      <c r="U92" s="242"/>
      <c r="V92" s="242"/>
      <c r="W92" s="243"/>
      <c r="X92" s="243"/>
    </row>
    <row r="93" spans="1:24" ht="35.1" customHeight="1" x14ac:dyDescent="0.25">
      <c r="A93" s="97">
        <v>5</v>
      </c>
      <c r="B93" s="98">
        <f t="shared" si="26"/>
        <v>3</v>
      </c>
      <c r="C93" s="245" t="s">
        <v>389</v>
      </c>
      <c r="D93" s="245"/>
      <c r="E93" s="245"/>
      <c r="F93" s="245"/>
      <c r="G93" s="245"/>
      <c r="H93" s="245"/>
      <c r="I93" s="245"/>
      <c r="J93" s="245"/>
      <c r="K93" s="245"/>
      <c r="L93" s="245"/>
      <c r="M93" s="245"/>
      <c r="N93" s="246"/>
      <c r="O93" s="99">
        <v>180</v>
      </c>
      <c r="P93" s="242"/>
      <c r="Q93" s="242"/>
      <c r="R93" s="242"/>
      <c r="S93" s="244"/>
      <c r="T93" s="244"/>
      <c r="U93" s="242"/>
      <c r="V93" s="242"/>
      <c r="W93" s="243"/>
      <c r="X93" s="243"/>
    </row>
    <row r="94" spans="1:24" ht="35.1" customHeight="1" x14ac:dyDescent="0.25">
      <c r="A94" s="97">
        <v>5</v>
      </c>
      <c r="B94" s="98">
        <f t="shared" si="26"/>
        <v>4</v>
      </c>
      <c r="C94" s="245" t="s">
        <v>198</v>
      </c>
      <c r="D94" s="245"/>
      <c r="E94" s="245"/>
      <c r="F94" s="245"/>
      <c r="G94" s="245"/>
      <c r="H94" s="245"/>
      <c r="I94" s="245"/>
      <c r="J94" s="245"/>
      <c r="K94" s="245"/>
      <c r="L94" s="245"/>
      <c r="M94" s="245"/>
      <c r="N94" s="246"/>
      <c r="O94" s="99">
        <v>30</v>
      </c>
      <c r="P94" s="242"/>
      <c r="Q94" s="242"/>
      <c r="R94" s="242"/>
      <c r="S94" s="244"/>
      <c r="T94" s="244"/>
      <c r="U94" s="242"/>
      <c r="V94" s="242"/>
      <c r="W94" s="243"/>
      <c r="X94" s="243"/>
    </row>
    <row r="95" spans="1:24" ht="35.1" customHeight="1" x14ac:dyDescent="0.25">
      <c r="A95" s="97">
        <v>5</v>
      </c>
      <c r="B95" s="98">
        <f t="shared" si="26"/>
        <v>5</v>
      </c>
      <c r="C95" s="245" t="s">
        <v>200</v>
      </c>
      <c r="D95" s="245"/>
      <c r="E95" s="245"/>
      <c r="F95" s="245"/>
      <c r="G95" s="245"/>
      <c r="H95" s="245"/>
      <c r="I95" s="245"/>
      <c r="J95" s="245"/>
      <c r="K95" s="245"/>
      <c r="L95" s="245"/>
      <c r="M95" s="245"/>
      <c r="N95" s="246"/>
      <c r="O95" s="99">
        <v>270</v>
      </c>
      <c r="P95" s="242"/>
      <c r="Q95" s="242"/>
      <c r="R95" s="242"/>
      <c r="S95" s="244"/>
      <c r="T95" s="244"/>
      <c r="U95" s="242"/>
      <c r="V95" s="242"/>
      <c r="W95" s="243"/>
      <c r="X95" s="243"/>
    </row>
    <row r="96" spans="1:24" ht="18" customHeight="1" x14ac:dyDescent="0.25">
      <c r="A96" s="97">
        <v>5</v>
      </c>
      <c r="B96" s="98">
        <f t="shared" si="26"/>
        <v>6</v>
      </c>
      <c r="C96" s="245" t="s">
        <v>199</v>
      </c>
      <c r="D96" s="245"/>
      <c r="E96" s="245"/>
      <c r="F96" s="245"/>
      <c r="G96" s="245"/>
      <c r="H96" s="245"/>
      <c r="I96" s="245"/>
      <c r="J96" s="245"/>
      <c r="K96" s="245"/>
      <c r="L96" s="245"/>
      <c r="M96" s="245"/>
      <c r="N96" s="246"/>
      <c r="O96" s="99">
        <v>30</v>
      </c>
      <c r="P96" s="242"/>
      <c r="Q96" s="242"/>
      <c r="R96" s="242"/>
      <c r="S96" s="244"/>
      <c r="T96" s="244"/>
      <c r="U96" s="242"/>
      <c r="V96" s="242"/>
      <c r="W96" s="243"/>
      <c r="X96" s="243"/>
    </row>
    <row r="97" spans="1:24" ht="35.1" customHeight="1" x14ac:dyDescent="0.25">
      <c r="A97" s="97">
        <v>6</v>
      </c>
      <c r="B97" s="98">
        <f t="shared" si="26"/>
        <v>1</v>
      </c>
      <c r="C97" s="245" t="s">
        <v>202</v>
      </c>
      <c r="D97" s="245"/>
      <c r="E97" s="245"/>
      <c r="F97" s="245"/>
      <c r="G97" s="245"/>
      <c r="H97" s="245"/>
      <c r="I97" s="245"/>
      <c r="J97" s="245"/>
      <c r="K97" s="245"/>
      <c r="L97" s="245"/>
      <c r="M97" s="245"/>
      <c r="N97" s="246"/>
      <c r="O97" s="99">
        <v>365</v>
      </c>
      <c r="P97" s="242"/>
      <c r="Q97" s="242"/>
      <c r="R97" s="242"/>
      <c r="S97" s="244"/>
      <c r="T97" s="244"/>
      <c r="U97" s="242"/>
      <c r="V97" s="242"/>
      <c r="W97" s="243"/>
      <c r="X97" s="243"/>
    </row>
    <row r="98" spans="1:24" ht="18" customHeight="1" x14ac:dyDescent="0.25">
      <c r="A98" s="97">
        <v>6</v>
      </c>
      <c r="B98" s="98">
        <f t="shared" si="26"/>
        <v>2</v>
      </c>
      <c r="C98" s="245" t="s">
        <v>203</v>
      </c>
      <c r="D98" s="245"/>
      <c r="E98" s="245"/>
      <c r="F98" s="245"/>
      <c r="G98" s="245"/>
      <c r="H98" s="245"/>
      <c r="I98" s="245"/>
      <c r="J98" s="245"/>
      <c r="K98" s="245"/>
      <c r="L98" s="245"/>
      <c r="M98" s="245"/>
      <c r="N98" s="246"/>
      <c r="O98" s="99">
        <v>365</v>
      </c>
      <c r="P98" s="242"/>
      <c r="Q98" s="242"/>
      <c r="R98" s="242"/>
      <c r="S98" s="244"/>
      <c r="T98" s="244"/>
      <c r="U98" s="242"/>
      <c r="V98" s="242"/>
      <c r="W98" s="243"/>
      <c r="X98" s="243"/>
    </row>
    <row r="99" spans="1:24" ht="35.1" customHeight="1" x14ac:dyDescent="0.25">
      <c r="A99" s="97">
        <v>6</v>
      </c>
      <c r="B99" s="98">
        <f t="shared" si="26"/>
        <v>3</v>
      </c>
      <c r="C99" s="245" t="s">
        <v>204</v>
      </c>
      <c r="D99" s="245"/>
      <c r="E99" s="245"/>
      <c r="F99" s="245"/>
      <c r="G99" s="245"/>
      <c r="H99" s="245"/>
      <c r="I99" s="245"/>
      <c r="J99" s="245"/>
      <c r="K99" s="245"/>
      <c r="L99" s="245"/>
      <c r="M99" s="245"/>
      <c r="N99" s="246"/>
      <c r="O99" s="99">
        <v>365</v>
      </c>
      <c r="P99" s="242"/>
      <c r="Q99" s="242"/>
      <c r="R99" s="242"/>
      <c r="S99" s="244"/>
      <c r="T99" s="244"/>
      <c r="U99" s="242"/>
      <c r="V99" s="242"/>
      <c r="W99" s="243"/>
      <c r="X99" s="243"/>
    </row>
    <row r="100" spans="1:24" ht="18" customHeight="1" x14ac:dyDescent="0.25">
      <c r="A100" s="97">
        <v>6</v>
      </c>
      <c r="B100" s="98">
        <f t="shared" si="26"/>
        <v>4</v>
      </c>
      <c r="C100" s="245" t="s">
        <v>205</v>
      </c>
      <c r="D100" s="245"/>
      <c r="E100" s="245"/>
      <c r="F100" s="245"/>
      <c r="G100" s="245"/>
      <c r="H100" s="245"/>
      <c r="I100" s="245"/>
      <c r="J100" s="245"/>
      <c r="K100" s="245"/>
      <c r="L100" s="245"/>
      <c r="M100" s="245"/>
      <c r="N100" s="246"/>
      <c r="O100" s="99">
        <v>365</v>
      </c>
      <c r="P100" s="242"/>
      <c r="Q100" s="242"/>
      <c r="R100" s="242"/>
      <c r="S100" s="244"/>
      <c r="T100" s="244"/>
      <c r="U100" s="242"/>
      <c r="V100" s="242"/>
      <c r="W100" s="243"/>
      <c r="X100" s="243"/>
    </row>
    <row r="101" spans="1:24" ht="18" customHeight="1" x14ac:dyDescent="0.25">
      <c r="A101" s="97">
        <v>6</v>
      </c>
      <c r="B101" s="98">
        <f t="shared" ref="B101:B164" si="27">IF(A100=A101,B100+1,1)</f>
        <v>5</v>
      </c>
      <c r="C101" s="245" t="s">
        <v>206</v>
      </c>
      <c r="D101" s="245"/>
      <c r="E101" s="245"/>
      <c r="F101" s="245"/>
      <c r="G101" s="245"/>
      <c r="H101" s="245"/>
      <c r="I101" s="245"/>
      <c r="J101" s="245"/>
      <c r="K101" s="245"/>
      <c r="L101" s="245"/>
      <c r="M101" s="245"/>
      <c r="N101" s="246"/>
      <c r="O101" s="99">
        <v>365</v>
      </c>
      <c r="P101" s="242"/>
      <c r="Q101" s="242"/>
      <c r="R101" s="242"/>
      <c r="S101" s="244"/>
      <c r="T101" s="244"/>
      <c r="U101" s="242"/>
      <c r="V101" s="242"/>
      <c r="W101" s="243"/>
      <c r="X101" s="243"/>
    </row>
    <row r="102" spans="1:24" ht="18" customHeight="1" x14ac:dyDescent="0.25">
      <c r="A102" s="97">
        <v>6</v>
      </c>
      <c r="B102" s="98">
        <f t="shared" si="27"/>
        <v>6</v>
      </c>
      <c r="C102" s="245" t="s">
        <v>207</v>
      </c>
      <c r="D102" s="245"/>
      <c r="E102" s="245"/>
      <c r="F102" s="245"/>
      <c r="G102" s="245"/>
      <c r="H102" s="245"/>
      <c r="I102" s="245"/>
      <c r="J102" s="245"/>
      <c r="K102" s="245"/>
      <c r="L102" s="245"/>
      <c r="M102" s="245"/>
      <c r="N102" s="246"/>
      <c r="O102" s="99">
        <v>365</v>
      </c>
      <c r="P102" s="242"/>
      <c r="Q102" s="242"/>
      <c r="R102" s="242"/>
      <c r="S102" s="244"/>
      <c r="T102" s="244"/>
      <c r="U102" s="242"/>
      <c r="V102" s="242"/>
      <c r="W102" s="243"/>
      <c r="X102" s="243"/>
    </row>
    <row r="103" spans="1:24" ht="35.1" customHeight="1" x14ac:dyDescent="0.25">
      <c r="A103" s="97">
        <v>7</v>
      </c>
      <c r="B103" s="98">
        <f t="shared" si="27"/>
        <v>1</v>
      </c>
      <c r="C103" s="245" t="s">
        <v>209</v>
      </c>
      <c r="D103" s="245"/>
      <c r="E103" s="245"/>
      <c r="F103" s="245"/>
      <c r="G103" s="245"/>
      <c r="H103" s="245"/>
      <c r="I103" s="245"/>
      <c r="J103" s="245"/>
      <c r="K103" s="245"/>
      <c r="L103" s="245"/>
      <c r="M103" s="245"/>
      <c r="N103" s="246"/>
      <c r="O103" s="99">
        <v>90</v>
      </c>
      <c r="P103" s="242"/>
      <c r="Q103" s="242"/>
      <c r="R103" s="242"/>
      <c r="S103" s="244"/>
      <c r="T103" s="244"/>
      <c r="U103" s="242"/>
      <c r="V103" s="242"/>
      <c r="W103" s="243"/>
      <c r="X103" s="243"/>
    </row>
    <row r="104" spans="1:24" ht="18" customHeight="1" x14ac:dyDescent="0.25">
      <c r="A104" s="97">
        <v>7</v>
      </c>
      <c r="B104" s="98">
        <f t="shared" si="27"/>
        <v>2</v>
      </c>
      <c r="C104" s="245" t="s">
        <v>210</v>
      </c>
      <c r="D104" s="245"/>
      <c r="E104" s="245"/>
      <c r="F104" s="245"/>
      <c r="G104" s="245"/>
      <c r="H104" s="245"/>
      <c r="I104" s="245"/>
      <c r="J104" s="245"/>
      <c r="K104" s="245"/>
      <c r="L104" s="245"/>
      <c r="M104" s="245"/>
      <c r="N104" s="246"/>
      <c r="O104" s="99">
        <v>90</v>
      </c>
      <c r="P104" s="242"/>
      <c r="Q104" s="242"/>
      <c r="R104" s="242"/>
      <c r="S104" s="244"/>
      <c r="T104" s="244"/>
      <c r="U104" s="242"/>
      <c r="V104" s="242"/>
      <c r="W104" s="243"/>
      <c r="X104" s="243"/>
    </row>
    <row r="105" spans="1:24" ht="18" customHeight="1" x14ac:dyDescent="0.25">
      <c r="A105" s="97">
        <v>7</v>
      </c>
      <c r="B105" s="98">
        <f t="shared" si="27"/>
        <v>3</v>
      </c>
      <c r="C105" s="245" t="s">
        <v>211</v>
      </c>
      <c r="D105" s="245"/>
      <c r="E105" s="245"/>
      <c r="F105" s="245"/>
      <c r="G105" s="245"/>
      <c r="H105" s="245"/>
      <c r="I105" s="245"/>
      <c r="J105" s="245"/>
      <c r="K105" s="245"/>
      <c r="L105" s="245"/>
      <c r="M105" s="245"/>
      <c r="N105" s="246"/>
      <c r="O105" s="99">
        <v>90</v>
      </c>
      <c r="P105" s="242"/>
      <c r="Q105" s="242"/>
      <c r="R105" s="242"/>
      <c r="S105" s="244"/>
      <c r="T105" s="244"/>
      <c r="U105" s="242"/>
      <c r="V105" s="242"/>
      <c r="W105" s="243"/>
      <c r="X105" s="243"/>
    </row>
    <row r="106" spans="1:24" ht="18" customHeight="1" x14ac:dyDescent="0.25">
      <c r="A106" s="97">
        <v>7</v>
      </c>
      <c r="B106" s="98">
        <f t="shared" si="27"/>
        <v>4</v>
      </c>
      <c r="C106" s="245" t="s">
        <v>212</v>
      </c>
      <c r="D106" s="245"/>
      <c r="E106" s="245"/>
      <c r="F106" s="245"/>
      <c r="G106" s="245"/>
      <c r="H106" s="245"/>
      <c r="I106" s="245"/>
      <c r="J106" s="245"/>
      <c r="K106" s="245"/>
      <c r="L106" s="245"/>
      <c r="M106" s="245"/>
      <c r="N106" s="246"/>
      <c r="O106" s="99">
        <v>90</v>
      </c>
      <c r="P106" s="242"/>
      <c r="Q106" s="242"/>
      <c r="R106" s="242"/>
      <c r="S106" s="244"/>
      <c r="T106" s="244"/>
      <c r="U106" s="242"/>
      <c r="V106" s="242"/>
      <c r="W106" s="243"/>
      <c r="X106" s="243"/>
    </row>
    <row r="107" spans="1:24" ht="35.1" customHeight="1" x14ac:dyDescent="0.25">
      <c r="A107" s="97">
        <v>7</v>
      </c>
      <c r="B107" s="98">
        <f t="shared" si="27"/>
        <v>5</v>
      </c>
      <c r="C107" s="245" t="s">
        <v>213</v>
      </c>
      <c r="D107" s="245"/>
      <c r="E107" s="245"/>
      <c r="F107" s="245"/>
      <c r="G107" s="245"/>
      <c r="H107" s="245"/>
      <c r="I107" s="245"/>
      <c r="J107" s="245"/>
      <c r="K107" s="245"/>
      <c r="L107" s="245"/>
      <c r="M107" s="245"/>
      <c r="N107" s="246"/>
      <c r="O107" s="99">
        <v>90</v>
      </c>
      <c r="P107" s="242"/>
      <c r="Q107" s="242"/>
      <c r="R107" s="242"/>
      <c r="S107" s="244"/>
      <c r="T107" s="244"/>
      <c r="U107" s="242"/>
      <c r="V107" s="242"/>
      <c r="W107" s="243"/>
      <c r="X107" s="243"/>
    </row>
    <row r="108" spans="1:24" ht="18" customHeight="1" x14ac:dyDescent="0.25">
      <c r="A108" s="97">
        <v>7</v>
      </c>
      <c r="B108" s="98">
        <f t="shared" si="27"/>
        <v>6</v>
      </c>
      <c r="C108" s="245" t="s">
        <v>214</v>
      </c>
      <c r="D108" s="245"/>
      <c r="E108" s="245"/>
      <c r="F108" s="245"/>
      <c r="G108" s="245"/>
      <c r="H108" s="245"/>
      <c r="I108" s="245"/>
      <c r="J108" s="245"/>
      <c r="K108" s="245"/>
      <c r="L108" s="245"/>
      <c r="M108" s="245"/>
      <c r="N108" s="246"/>
      <c r="O108" s="99">
        <v>90</v>
      </c>
      <c r="P108" s="242"/>
      <c r="Q108" s="242"/>
      <c r="R108" s="242"/>
      <c r="S108" s="244"/>
      <c r="T108" s="244"/>
      <c r="U108" s="242"/>
      <c r="V108" s="242"/>
      <c r="W108" s="243"/>
      <c r="X108" s="243"/>
    </row>
    <row r="109" spans="1:24" ht="35.1" customHeight="1" x14ac:dyDescent="0.25">
      <c r="A109" s="97">
        <v>8</v>
      </c>
      <c r="B109" s="98">
        <f t="shared" si="27"/>
        <v>1</v>
      </c>
      <c r="C109" s="245" t="s">
        <v>217</v>
      </c>
      <c r="D109" s="245"/>
      <c r="E109" s="245"/>
      <c r="F109" s="245"/>
      <c r="G109" s="245"/>
      <c r="H109" s="245"/>
      <c r="I109" s="245"/>
      <c r="J109" s="245"/>
      <c r="K109" s="245"/>
      <c r="L109" s="245"/>
      <c r="M109" s="245"/>
      <c r="N109" s="246"/>
      <c r="O109" s="99">
        <v>30</v>
      </c>
      <c r="P109" s="242"/>
      <c r="Q109" s="242"/>
      <c r="R109" s="242"/>
      <c r="S109" s="244"/>
      <c r="T109" s="244"/>
      <c r="U109" s="242"/>
      <c r="V109" s="242"/>
      <c r="W109" s="243"/>
      <c r="X109" s="243"/>
    </row>
    <row r="110" spans="1:24" ht="35.1" customHeight="1" x14ac:dyDescent="0.25">
      <c r="A110" s="97">
        <v>8</v>
      </c>
      <c r="B110" s="98">
        <f t="shared" si="27"/>
        <v>2</v>
      </c>
      <c r="C110" s="245" t="s">
        <v>218</v>
      </c>
      <c r="D110" s="245"/>
      <c r="E110" s="245"/>
      <c r="F110" s="245"/>
      <c r="G110" s="245"/>
      <c r="H110" s="245"/>
      <c r="I110" s="245"/>
      <c r="J110" s="245"/>
      <c r="K110" s="245"/>
      <c r="L110" s="245"/>
      <c r="M110" s="245"/>
      <c r="N110" s="246"/>
      <c r="O110" s="99">
        <v>180</v>
      </c>
      <c r="P110" s="242"/>
      <c r="Q110" s="242"/>
      <c r="R110" s="242"/>
      <c r="S110" s="244"/>
      <c r="T110" s="244"/>
      <c r="U110" s="242"/>
      <c r="V110" s="242"/>
      <c r="W110" s="243"/>
      <c r="X110" s="243"/>
    </row>
    <row r="111" spans="1:24" ht="35.1" customHeight="1" x14ac:dyDescent="0.25">
      <c r="A111" s="97">
        <v>8</v>
      </c>
      <c r="B111" s="98">
        <f t="shared" si="27"/>
        <v>3</v>
      </c>
      <c r="C111" s="245" t="s">
        <v>219</v>
      </c>
      <c r="D111" s="245"/>
      <c r="E111" s="245"/>
      <c r="F111" s="245"/>
      <c r="G111" s="245"/>
      <c r="H111" s="245"/>
      <c r="I111" s="245"/>
      <c r="J111" s="245"/>
      <c r="K111" s="245"/>
      <c r="L111" s="245"/>
      <c r="M111" s="245"/>
      <c r="N111" s="246"/>
      <c r="O111" s="99">
        <v>180</v>
      </c>
      <c r="P111" s="242"/>
      <c r="Q111" s="242"/>
      <c r="R111" s="242"/>
      <c r="S111" s="244"/>
      <c r="T111" s="244"/>
      <c r="U111" s="242"/>
      <c r="V111" s="242"/>
      <c r="W111" s="243"/>
      <c r="X111" s="243"/>
    </row>
    <row r="112" spans="1:24" ht="35.1" customHeight="1" x14ac:dyDescent="0.25">
      <c r="A112" s="97">
        <v>8</v>
      </c>
      <c r="B112" s="98">
        <f t="shared" si="27"/>
        <v>4</v>
      </c>
      <c r="C112" s="245" t="s">
        <v>220</v>
      </c>
      <c r="D112" s="245"/>
      <c r="E112" s="245"/>
      <c r="F112" s="245"/>
      <c r="G112" s="245"/>
      <c r="H112" s="245"/>
      <c r="I112" s="245"/>
      <c r="J112" s="245"/>
      <c r="K112" s="245"/>
      <c r="L112" s="245"/>
      <c r="M112" s="245"/>
      <c r="N112" s="246"/>
      <c r="O112" s="99">
        <v>180</v>
      </c>
      <c r="P112" s="242"/>
      <c r="Q112" s="242"/>
      <c r="R112" s="242"/>
      <c r="S112" s="244"/>
      <c r="T112" s="244"/>
      <c r="U112" s="242"/>
      <c r="V112" s="242"/>
      <c r="W112" s="243"/>
      <c r="X112" s="243"/>
    </row>
    <row r="113" spans="1:24" ht="35.1" customHeight="1" x14ac:dyDescent="0.25">
      <c r="A113" s="97">
        <v>8</v>
      </c>
      <c r="B113" s="98">
        <f t="shared" si="27"/>
        <v>5</v>
      </c>
      <c r="C113" s="245" t="s">
        <v>221</v>
      </c>
      <c r="D113" s="245"/>
      <c r="E113" s="245"/>
      <c r="F113" s="245"/>
      <c r="G113" s="245"/>
      <c r="H113" s="245"/>
      <c r="I113" s="245"/>
      <c r="J113" s="245"/>
      <c r="K113" s="245"/>
      <c r="L113" s="245"/>
      <c r="M113" s="245"/>
      <c r="N113" s="246"/>
      <c r="O113" s="99">
        <v>30</v>
      </c>
      <c r="P113" s="242"/>
      <c r="Q113" s="242"/>
      <c r="R113" s="242"/>
      <c r="S113" s="244"/>
      <c r="T113" s="244"/>
      <c r="U113" s="242"/>
      <c r="V113" s="242"/>
      <c r="W113" s="243"/>
      <c r="X113" s="243"/>
    </row>
    <row r="114" spans="1:24" ht="50.1" customHeight="1" x14ac:dyDescent="0.25">
      <c r="A114" s="97">
        <v>8</v>
      </c>
      <c r="B114" s="98">
        <f t="shared" si="27"/>
        <v>6</v>
      </c>
      <c r="C114" s="245" t="s">
        <v>223</v>
      </c>
      <c r="D114" s="245"/>
      <c r="E114" s="245"/>
      <c r="F114" s="245"/>
      <c r="G114" s="245"/>
      <c r="H114" s="245"/>
      <c r="I114" s="245"/>
      <c r="J114" s="245"/>
      <c r="K114" s="245"/>
      <c r="L114" s="245"/>
      <c r="M114" s="245"/>
      <c r="N114" s="246"/>
      <c r="O114" s="99">
        <v>90</v>
      </c>
      <c r="P114" s="242"/>
      <c r="Q114" s="242"/>
      <c r="R114" s="242"/>
      <c r="S114" s="244"/>
      <c r="T114" s="244"/>
      <c r="U114" s="242"/>
      <c r="V114" s="242"/>
      <c r="W114" s="243"/>
      <c r="X114" s="243"/>
    </row>
    <row r="115" spans="1:24" ht="35.1" customHeight="1" x14ac:dyDescent="0.25">
      <c r="A115" s="97">
        <v>8</v>
      </c>
      <c r="B115" s="98">
        <f t="shared" si="27"/>
        <v>7</v>
      </c>
      <c r="C115" s="245" t="s">
        <v>222</v>
      </c>
      <c r="D115" s="245"/>
      <c r="E115" s="245"/>
      <c r="F115" s="245"/>
      <c r="G115" s="245"/>
      <c r="H115" s="245"/>
      <c r="I115" s="245"/>
      <c r="J115" s="245"/>
      <c r="K115" s="245"/>
      <c r="L115" s="245"/>
      <c r="M115" s="245"/>
      <c r="N115" s="246"/>
      <c r="O115" s="99">
        <v>90</v>
      </c>
      <c r="P115" s="242"/>
      <c r="Q115" s="242"/>
      <c r="R115" s="242"/>
      <c r="S115" s="244"/>
      <c r="T115" s="244"/>
      <c r="U115" s="242"/>
      <c r="V115" s="242"/>
      <c r="W115" s="243"/>
      <c r="X115" s="243"/>
    </row>
    <row r="116" spans="1:24" ht="35.1" customHeight="1" x14ac:dyDescent="0.25">
      <c r="A116" s="97">
        <v>8</v>
      </c>
      <c r="B116" s="98">
        <f t="shared" si="27"/>
        <v>8</v>
      </c>
      <c r="C116" s="245" t="s">
        <v>224</v>
      </c>
      <c r="D116" s="245"/>
      <c r="E116" s="245"/>
      <c r="F116" s="245"/>
      <c r="G116" s="245"/>
      <c r="H116" s="245"/>
      <c r="I116" s="245"/>
      <c r="J116" s="245"/>
      <c r="K116" s="245"/>
      <c r="L116" s="245"/>
      <c r="M116" s="245"/>
      <c r="N116" s="246"/>
      <c r="O116" s="99">
        <v>30</v>
      </c>
      <c r="P116" s="242"/>
      <c r="Q116" s="242"/>
      <c r="R116" s="242"/>
      <c r="S116" s="244"/>
      <c r="T116" s="244"/>
      <c r="U116" s="242"/>
      <c r="V116" s="242"/>
      <c r="W116" s="243"/>
      <c r="X116" s="243"/>
    </row>
    <row r="117" spans="1:24" ht="35.1" customHeight="1" x14ac:dyDescent="0.25">
      <c r="A117" s="97">
        <v>8</v>
      </c>
      <c r="B117" s="98">
        <f t="shared" si="27"/>
        <v>9</v>
      </c>
      <c r="C117" s="245" t="s">
        <v>225</v>
      </c>
      <c r="D117" s="245"/>
      <c r="E117" s="245"/>
      <c r="F117" s="245"/>
      <c r="G117" s="245"/>
      <c r="H117" s="245"/>
      <c r="I117" s="245"/>
      <c r="J117" s="245"/>
      <c r="K117" s="245"/>
      <c r="L117" s="245"/>
      <c r="M117" s="245"/>
      <c r="N117" s="246"/>
      <c r="O117" s="99">
        <v>180</v>
      </c>
      <c r="P117" s="242"/>
      <c r="Q117" s="242"/>
      <c r="R117" s="242"/>
      <c r="S117" s="244"/>
      <c r="T117" s="244"/>
      <c r="U117" s="242"/>
      <c r="V117" s="242"/>
      <c r="W117" s="243"/>
      <c r="X117" s="243"/>
    </row>
    <row r="118" spans="1:24" ht="35.1" customHeight="1" x14ac:dyDescent="0.25">
      <c r="A118" s="97">
        <v>8</v>
      </c>
      <c r="B118" s="98">
        <f t="shared" si="27"/>
        <v>10</v>
      </c>
      <c r="C118" s="245" t="s">
        <v>226</v>
      </c>
      <c r="D118" s="245"/>
      <c r="E118" s="245"/>
      <c r="F118" s="245"/>
      <c r="G118" s="245"/>
      <c r="H118" s="245"/>
      <c r="I118" s="245"/>
      <c r="J118" s="245"/>
      <c r="K118" s="245"/>
      <c r="L118" s="245"/>
      <c r="M118" s="245"/>
      <c r="N118" s="246"/>
      <c r="O118" s="99">
        <v>90</v>
      </c>
      <c r="P118" s="242"/>
      <c r="Q118" s="242"/>
      <c r="R118" s="242"/>
      <c r="S118" s="244"/>
      <c r="T118" s="244"/>
      <c r="U118" s="242"/>
      <c r="V118" s="242"/>
      <c r="W118" s="243"/>
      <c r="X118" s="243"/>
    </row>
    <row r="119" spans="1:24" ht="35.1" customHeight="1" x14ac:dyDescent="0.25">
      <c r="A119" s="97">
        <v>9</v>
      </c>
      <c r="B119" s="98">
        <f t="shared" si="27"/>
        <v>1</v>
      </c>
      <c r="C119" s="245" t="s">
        <v>228</v>
      </c>
      <c r="D119" s="245"/>
      <c r="E119" s="245"/>
      <c r="F119" s="245"/>
      <c r="G119" s="245"/>
      <c r="H119" s="245"/>
      <c r="I119" s="245"/>
      <c r="J119" s="245"/>
      <c r="K119" s="245"/>
      <c r="L119" s="245"/>
      <c r="M119" s="245"/>
      <c r="N119" s="246"/>
      <c r="O119" s="99">
        <v>30</v>
      </c>
      <c r="P119" s="242"/>
      <c r="Q119" s="242"/>
      <c r="R119" s="242"/>
      <c r="S119" s="244"/>
      <c r="T119" s="244"/>
      <c r="U119" s="242"/>
      <c r="V119" s="242"/>
      <c r="W119" s="243"/>
      <c r="X119" s="243"/>
    </row>
    <row r="120" spans="1:24" ht="18" customHeight="1" x14ac:dyDescent="0.25">
      <c r="A120" s="97">
        <v>9</v>
      </c>
      <c r="B120" s="98">
        <f t="shared" si="27"/>
        <v>2</v>
      </c>
      <c r="C120" s="245" t="s">
        <v>229</v>
      </c>
      <c r="D120" s="245"/>
      <c r="E120" s="245"/>
      <c r="F120" s="245"/>
      <c r="G120" s="245"/>
      <c r="H120" s="245"/>
      <c r="I120" s="245"/>
      <c r="J120" s="245"/>
      <c r="K120" s="245"/>
      <c r="L120" s="245"/>
      <c r="M120" s="245"/>
      <c r="N120" s="246"/>
      <c r="O120" s="99">
        <v>30</v>
      </c>
      <c r="P120" s="242"/>
      <c r="Q120" s="242"/>
      <c r="R120" s="242"/>
      <c r="S120" s="244"/>
      <c r="T120" s="244"/>
      <c r="U120" s="242"/>
      <c r="V120" s="242"/>
      <c r="W120" s="243"/>
      <c r="X120" s="243"/>
    </row>
    <row r="121" spans="1:24" ht="35.1" customHeight="1" x14ac:dyDescent="0.25">
      <c r="A121" s="97">
        <v>9</v>
      </c>
      <c r="B121" s="98">
        <f t="shared" si="27"/>
        <v>3</v>
      </c>
      <c r="C121" s="245" t="s">
        <v>231</v>
      </c>
      <c r="D121" s="245"/>
      <c r="E121" s="245"/>
      <c r="F121" s="245"/>
      <c r="G121" s="245"/>
      <c r="H121" s="245"/>
      <c r="I121" s="245"/>
      <c r="J121" s="245"/>
      <c r="K121" s="245"/>
      <c r="L121" s="245"/>
      <c r="M121" s="245"/>
      <c r="N121" s="246"/>
      <c r="O121" s="99">
        <v>30</v>
      </c>
      <c r="P121" s="242"/>
      <c r="Q121" s="242"/>
      <c r="R121" s="242"/>
      <c r="S121" s="244"/>
      <c r="T121" s="244"/>
      <c r="U121" s="242"/>
      <c r="V121" s="242"/>
      <c r="W121" s="243"/>
      <c r="X121" s="243"/>
    </row>
    <row r="122" spans="1:24" ht="18" customHeight="1" x14ac:dyDescent="0.25">
      <c r="A122" s="97">
        <v>9</v>
      </c>
      <c r="B122" s="98">
        <f t="shared" si="27"/>
        <v>4</v>
      </c>
      <c r="C122" s="245" t="s">
        <v>230</v>
      </c>
      <c r="D122" s="245"/>
      <c r="E122" s="245"/>
      <c r="F122" s="245"/>
      <c r="G122" s="245"/>
      <c r="H122" s="245"/>
      <c r="I122" s="245"/>
      <c r="J122" s="245"/>
      <c r="K122" s="245"/>
      <c r="L122" s="245"/>
      <c r="M122" s="245"/>
      <c r="N122" s="246"/>
      <c r="O122" s="99">
        <v>1</v>
      </c>
      <c r="P122" s="242"/>
      <c r="Q122" s="242"/>
      <c r="R122" s="242"/>
      <c r="S122" s="244"/>
      <c r="T122" s="244"/>
      <c r="U122" s="242"/>
      <c r="V122" s="242"/>
      <c r="W122" s="243"/>
      <c r="X122" s="243"/>
    </row>
    <row r="123" spans="1:24" ht="18" customHeight="1" x14ac:dyDescent="0.25">
      <c r="A123" s="97">
        <v>9</v>
      </c>
      <c r="B123" s="98">
        <f t="shared" si="27"/>
        <v>5</v>
      </c>
      <c r="C123" s="245" t="s">
        <v>232</v>
      </c>
      <c r="D123" s="245"/>
      <c r="E123" s="245"/>
      <c r="F123" s="245"/>
      <c r="G123" s="245"/>
      <c r="H123" s="245"/>
      <c r="I123" s="245"/>
      <c r="J123" s="245"/>
      <c r="K123" s="245"/>
      <c r="L123" s="245"/>
      <c r="M123" s="245"/>
      <c r="N123" s="246"/>
      <c r="O123" s="99">
        <v>90</v>
      </c>
      <c r="P123" s="242"/>
      <c r="Q123" s="242"/>
      <c r="R123" s="242"/>
      <c r="S123" s="244"/>
      <c r="T123" s="244"/>
      <c r="U123" s="242"/>
      <c r="V123" s="242"/>
      <c r="W123" s="243"/>
      <c r="X123" s="243"/>
    </row>
    <row r="124" spans="1:24" ht="35.1" customHeight="1" x14ac:dyDescent="0.25">
      <c r="A124" s="97">
        <v>9</v>
      </c>
      <c r="B124" s="98">
        <f t="shared" si="27"/>
        <v>6</v>
      </c>
      <c r="C124" s="245" t="s">
        <v>233</v>
      </c>
      <c r="D124" s="245"/>
      <c r="E124" s="245"/>
      <c r="F124" s="245"/>
      <c r="G124" s="245"/>
      <c r="H124" s="245"/>
      <c r="I124" s="245"/>
      <c r="J124" s="245"/>
      <c r="K124" s="245"/>
      <c r="L124" s="245"/>
      <c r="M124" s="245"/>
      <c r="N124" s="246"/>
      <c r="O124" s="99">
        <v>1</v>
      </c>
      <c r="P124" s="242"/>
      <c r="Q124" s="242"/>
      <c r="R124" s="242"/>
      <c r="S124" s="244"/>
      <c r="T124" s="244"/>
      <c r="U124" s="242"/>
      <c r="V124" s="242"/>
      <c r="W124" s="243"/>
      <c r="X124" s="243"/>
    </row>
    <row r="125" spans="1:24" ht="35.1" customHeight="1" x14ac:dyDescent="0.25">
      <c r="A125" s="97">
        <v>9</v>
      </c>
      <c r="B125" s="98">
        <f t="shared" si="27"/>
        <v>7</v>
      </c>
      <c r="C125" s="245" t="s">
        <v>234</v>
      </c>
      <c r="D125" s="245"/>
      <c r="E125" s="245"/>
      <c r="F125" s="245"/>
      <c r="G125" s="245"/>
      <c r="H125" s="245"/>
      <c r="I125" s="245"/>
      <c r="J125" s="245"/>
      <c r="K125" s="245"/>
      <c r="L125" s="245"/>
      <c r="M125" s="245"/>
      <c r="N125" s="246"/>
      <c r="O125" s="99">
        <v>1</v>
      </c>
      <c r="P125" s="242"/>
      <c r="Q125" s="242"/>
      <c r="R125" s="242"/>
      <c r="S125" s="244"/>
      <c r="T125" s="244"/>
      <c r="U125" s="242"/>
      <c r="V125" s="242"/>
      <c r="W125" s="243"/>
      <c r="X125" s="243"/>
    </row>
    <row r="126" spans="1:24" ht="18" customHeight="1" x14ac:dyDescent="0.25">
      <c r="A126" s="97">
        <v>9</v>
      </c>
      <c r="B126" s="98">
        <f t="shared" si="27"/>
        <v>8</v>
      </c>
      <c r="C126" s="245" t="s">
        <v>235</v>
      </c>
      <c r="D126" s="245"/>
      <c r="E126" s="245"/>
      <c r="F126" s="245"/>
      <c r="G126" s="245"/>
      <c r="H126" s="245"/>
      <c r="I126" s="245"/>
      <c r="J126" s="245"/>
      <c r="K126" s="245"/>
      <c r="L126" s="245"/>
      <c r="M126" s="245"/>
      <c r="N126" s="246"/>
      <c r="O126" s="99">
        <v>1</v>
      </c>
      <c r="P126" s="248"/>
      <c r="Q126" s="249"/>
      <c r="R126" s="250"/>
      <c r="S126" s="251"/>
      <c r="T126" s="252"/>
      <c r="U126" s="248"/>
      <c r="V126" s="249"/>
      <c r="W126" s="243"/>
      <c r="X126" s="243"/>
    </row>
    <row r="127" spans="1:24" ht="35.1" customHeight="1" x14ac:dyDescent="0.25">
      <c r="A127" s="97">
        <v>10</v>
      </c>
      <c r="B127" s="98">
        <f t="shared" si="27"/>
        <v>1</v>
      </c>
      <c r="C127" s="245" t="s">
        <v>239</v>
      </c>
      <c r="D127" s="245"/>
      <c r="E127" s="245"/>
      <c r="F127" s="245"/>
      <c r="G127" s="245"/>
      <c r="H127" s="245"/>
      <c r="I127" s="245"/>
      <c r="J127" s="245"/>
      <c r="K127" s="245"/>
      <c r="L127" s="245"/>
      <c r="M127" s="245"/>
      <c r="N127" s="246"/>
      <c r="O127" s="99">
        <v>30</v>
      </c>
      <c r="P127" s="242"/>
      <c r="Q127" s="242"/>
      <c r="R127" s="242"/>
      <c r="S127" s="244"/>
      <c r="T127" s="244"/>
      <c r="U127" s="242"/>
      <c r="V127" s="242"/>
      <c r="W127" s="243"/>
      <c r="X127" s="243"/>
    </row>
    <row r="128" spans="1:24" ht="35.1" customHeight="1" x14ac:dyDescent="0.25">
      <c r="A128" s="97">
        <v>10</v>
      </c>
      <c r="B128" s="98">
        <f t="shared" si="27"/>
        <v>2</v>
      </c>
      <c r="C128" s="245" t="s">
        <v>240</v>
      </c>
      <c r="D128" s="245"/>
      <c r="E128" s="245"/>
      <c r="F128" s="245"/>
      <c r="G128" s="245"/>
      <c r="H128" s="245"/>
      <c r="I128" s="245"/>
      <c r="J128" s="245"/>
      <c r="K128" s="245"/>
      <c r="L128" s="245"/>
      <c r="M128" s="245"/>
      <c r="N128" s="246"/>
      <c r="O128" s="99">
        <v>90</v>
      </c>
      <c r="P128" s="242"/>
      <c r="Q128" s="242"/>
      <c r="R128" s="242"/>
      <c r="S128" s="244"/>
      <c r="T128" s="244"/>
      <c r="U128" s="242"/>
      <c r="V128" s="242"/>
      <c r="W128" s="243"/>
      <c r="X128" s="243"/>
    </row>
    <row r="129" spans="1:24" ht="35.1" customHeight="1" x14ac:dyDescent="0.25">
      <c r="A129" s="97">
        <v>10</v>
      </c>
      <c r="B129" s="98">
        <f t="shared" si="27"/>
        <v>3</v>
      </c>
      <c r="C129" s="245" t="s">
        <v>241</v>
      </c>
      <c r="D129" s="245"/>
      <c r="E129" s="245"/>
      <c r="F129" s="245"/>
      <c r="G129" s="245"/>
      <c r="H129" s="245"/>
      <c r="I129" s="245"/>
      <c r="J129" s="245"/>
      <c r="K129" s="245"/>
      <c r="L129" s="245"/>
      <c r="M129" s="245"/>
      <c r="N129" s="246"/>
      <c r="O129" s="99">
        <v>180</v>
      </c>
      <c r="P129" s="242"/>
      <c r="Q129" s="242"/>
      <c r="R129" s="242"/>
      <c r="S129" s="244"/>
      <c r="T129" s="244"/>
      <c r="U129" s="242"/>
      <c r="V129" s="242"/>
      <c r="W129" s="243"/>
      <c r="X129" s="243"/>
    </row>
    <row r="130" spans="1:24" ht="18" customHeight="1" x14ac:dyDescent="0.25">
      <c r="A130" s="97">
        <v>10</v>
      </c>
      <c r="B130" s="98">
        <f t="shared" si="27"/>
        <v>4</v>
      </c>
      <c r="C130" s="245" t="s">
        <v>242</v>
      </c>
      <c r="D130" s="245"/>
      <c r="E130" s="245"/>
      <c r="F130" s="245"/>
      <c r="G130" s="245"/>
      <c r="H130" s="245"/>
      <c r="I130" s="245"/>
      <c r="J130" s="245"/>
      <c r="K130" s="245"/>
      <c r="L130" s="245"/>
      <c r="M130" s="245"/>
      <c r="N130" s="246"/>
      <c r="O130" s="99">
        <v>1</v>
      </c>
      <c r="P130" s="242"/>
      <c r="Q130" s="242"/>
      <c r="R130" s="242"/>
      <c r="S130" s="244"/>
      <c r="T130" s="244"/>
      <c r="U130" s="242"/>
      <c r="V130" s="242"/>
      <c r="W130" s="243"/>
      <c r="X130" s="243"/>
    </row>
    <row r="131" spans="1:24" ht="35.1" customHeight="1" x14ac:dyDescent="0.25">
      <c r="A131" s="97">
        <v>10</v>
      </c>
      <c r="B131" s="98">
        <f t="shared" si="27"/>
        <v>5</v>
      </c>
      <c r="C131" s="245" t="s">
        <v>243</v>
      </c>
      <c r="D131" s="245"/>
      <c r="E131" s="245"/>
      <c r="F131" s="245"/>
      <c r="G131" s="245"/>
      <c r="H131" s="245"/>
      <c r="I131" s="245"/>
      <c r="J131" s="245"/>
      <c r="K131" s="245"/>
      <c r="L131" s="245"/>
      <c r="M131" s="245"/>
      <c r="N131" s="246"/>
      <c r="O131" s="99">
        <v>1</v>
      </c>
      <c r="P131" s="242"/>
      <c r="Q131" s="242"/>
      <c r="R131" s="242"/>
      <c r="S131" s="244"/>
      <c r="T131" s="244"/>
      <c r="U131" s="242"/>
      <c r="V131" s="242"/>
      <c r="W131" s="243"/>
      <c r="X131" s="243"/>
    </row>
    <row r="132" spans="1:24" ht="35.1" customHeight="1" x14ac:dyDescent="0.25">
      <c r="A132" s="97">
        <v>10</v>
      </c>
      <c r="B132" s="98">
        <f t="shared" si="27"/>
        <v>6</v>
      </c>
      <c r="C132" s="245" t="s">
        <v>244</v>
      </c>
      <c r="D132" s="245"/>
      <c r="E132" s="245"/>
      <c r="F132" s="245"/>
      <c r="G132" s="245"/>
      <c r="H132" s="245"/>
      <c r="I132" s="245"/>
      <c r="J132" s="245"/>
      <c r="K132" s="245"/>
      <c r="L132" s="245"/>
      <c r="M132" s="245"/>
      <c r="N132" s="246"/>
      <c r="O132" s="99">
        <v>1</v>
      </c>
      <c r="P132" s="242"/>
      <c r="Q132" s="242"/>
      <c r="R132" s="242"/>
      <c r="S132" s="244"/>
      <c r="T132" s="244"/>
      <c r="U132" s="242"/>
      <c r="V132" s="242"/>
      <c r="W132" s="243"/>
      <c r="X132" s="243"/>
    </row>
    <row r="133" spans="1:24" ht="35.1" customHeight="1" x14ac:dyDescent="0.25">
      <c r="A133" s="97">
        <v>10</v>
      </c>
      <c r="B133" s="98">
        <f t="shared" si="27"/>
        <v>7</v>
      </c>
      <c r="C133" s="245" t="s">
        <v>245</v>
      </c>
      <c r="D133" s="245"/>
      <c r="E133" s="245"/>
      <c r="F133" s="245"/>
      <c r="G133" s="245"/>
      <c r="H133" s="245"/>
      <c r="I133" s="245"/>
      <c r="J133" s="245"/>
      <c r="K133" s="245"/>
      <c r="L133" s="245"/>
      <c r="M133" s="245"/>
      <c r="N133" s="246"/>
      <c r="O133" s="99">
        <v>1</v>
      </c>
      <c r="P133" s="242"/>
      <c r="Q133" s="242"/>
      <c r="R133" s="242"/>
      <c r="S133" s="244"/>
      <c r="T133" s="244"/>
      <c r="U133" s="242"/>
      <c r="V133" s="242"/>
      <c r="W133" s="243"/>
      <c r="X133" s="243"/>
    </row>
    <row r="134" spans="1:24" ht="18" customHeight="1" x14ac:dyDescent="0.25">
      <c r="A134" s="97">
        <v>10</v>
      </c>
      <c r="B134" s="98">
        <f t="shared" si="27"/>
        <v>8</v>
      </c>
      <c r="C134" s="245" t="s">
        <v>246</v>
      </c>
      <c r="D134" s="245"/>
      <c r="E134" s="245"/>
      <c r="F134" s="245"/>
      <c r="G134" s="245"/>
      <c r="H134" s="245"/>
      <c r="I134" s="245"/>
      <c r="J134" s="245"/>
      <c r="K134" s="245"/>
      <c r="L134" s="245"/>
      <c r="M134" s="245"/>
      <c r="N134" s="246"/>
      <c r="O134" s="99">
        <v>1</v>
      </c>
      <c r="P134" s="242"/>
      <c r="Q134" s="242"/>
      <c r="R134" s="242"/>
      <c r="S134" s="244"/>
      <c r="T134" s="244"/>
      <c r="U134" s="242"/>
      <c r="V134" s="242"/>
      <c r="W134" s="243"/>
      <c r="X134" s="243"/>
    </row>
    <row r="135" spans="1:24" ht="35.1" customHeight="1" x14ac:dyDescent="0.25">
      <c r="A135" s="97">
        <v>11</v>
      </c>
      <c r="B135" s="98">
        <f t="shared" si="27"/>
        <v>1</v>
      </c>
      <c r="C135" s="245" t="s">
        <v>248</v>
      </c>
      <c r="D135" s="245"/>
      <c r="E135" s="245"/>
      <c r="F135" s="245"/>
      <c r="G135" s="245"/>
      <c r="H135" s="245"/>
      <c r="I135" s="245"/>
      <c r="J135" s="245"/>
      <c r="K135" s="245"/>
      <c r="L135" s="245"/>
      <c r="M135" s="245"/>
      <c r="N135" s="246"/>
      <c r="O135" s="99">
        <v>180</v>
      </c>
      <c r="P135" s="242"/>
      <c r="Q135" s="242"/>
      <c r="R135" s="242"/>
      <c r="S135" s="244"/>
      <c r="T135" s="244"/>
      <c r="U135" s="242"/>
      <c r="V135" s="242"/>
      <c r="W135" s="243"/>
      <c r="X135" s="243"/>
    </row>
    <row r="136" spans="1:24" ht="35.1" customHeight="1" x14ac:dyDescent="0.25">
      <c r="A136" s="97">
        <v>11</v>
      </c>
      <c r="B136" s="98">
        <f t="shared" si="27"/>
        <v>2</v>
      </c>
      <c r="C136" s="245" t="s">
        <v>249</v>
      </c>
      <c r="D136" s="245"/>
      <c r="E136" s="245"/>
      <c r="F136" s="245"/>
      <c r="G136" s="245"/>
      <c r="H136" s="245"/>
      <c r="I136" s="245"/>
      <c r="J136" s="245"/>
      <c r="K136" s="245"/>
      <c r="L136" s="245"/>
      <c r="M136" s="245"/>
      <c r="N136" s="246"/>
      <c r="O136" s="99">
        <v>90</v>
      </c>
      <c r="P136" s="242"/>
      <c r="Q136" s="242"/>
      <c r="R136" s="242"/>
      <c r="S136" s="244"/>
      <c r="T136" s="244"/>
      <c r="U136" s="242"/>
      <c r="V136" s="242"/>
      <c r="W136" s="243"/>
      <c r="X136" s="243"/>
    </row>
    <row r="137" spans="1:24" ht="35.1" customHeight="1" x14ac:dyDescent="0.25">
      <c r="A137" s="97">
        <v>11</v>
      </c>
      <c r="B137" s="98">
        <f t="shared" si="27"/>
        <v>3</v>
      </c>
      <c r="C137" s="245" t="s">
        <v>250</v>
      </c>
      <c r="D137" s="245"/>
      <c r="E137" s="245"/>
      <c r="F137" s="245"/>
      <c r="G137" s="245"/>
      <c r="H137" s="245"/>
      <c r="I137" s="245"/>
      <c r="J137" s="245"/>
      <c r="K137" s="245"/>
      <c r="L137" s="245"/>
      <c r="M137" s="245"/>
      <c r="N137" s="246"/>
      <c r="O137" s="99">
        <v>270</v>
      </c>
      <c r="P137" s="242"/>
      <c r="Q137" s="242"/>
      <c r="R137" s="242"/>
      <c r="S137" s="244"/>
      <c r="T137" s="244"/>
      <c r="U137" s="242"/>
      <c r="V137" s="242"/>
      <c r="W137" s="243"/>
      <c r="X137" s="243"/>
    </row>
    <row r="138" spans="1:24" ht="50.1" customHeight="1" x14ac:dyDescent="0.25">
      <c r="A138" s="97">
        <v>11</v>
      </c>
      <c r="B138" s="98">
        <f t="shared" si="27"/>
        <v>4</v>
      </c>
      <c r="C138" s="245" t="s">
        <v>251</v>
      </c>
      <c r="D138" s="245"/>
      <c r="E138" s="245"/>
      <c r="F138" s="245"/>
      <c r="G138" s="245"/>
      <c r="H138" s="245"/>
      <c r="I138" s="245"/>
      <c r="J138" s="245"/>
      <c r="K138" s="245"/>
      <c r="L138" s="245"/>
      <c r="M138" s="245"/>
      <c r="N138" s="246"/>
      <c r="O138" s="99">
        <v>30</v>
      </c>
      <c r="P138" s="242"/>
      <c r="Q138" s="242"/>
      <c r="R138" s="242"/>
      <c r="S138" s="244"/>
      <c r="T138" s="244"/>
      <c r="U138" s="242"/>
      <c r="V138" s="242"/>
      <c r="W138" s="243"/>
      <c r="X138" s="243"/>
    </row>
    <row r="139" spans="1:24" ht="35.1" customHeight="1" x14ac:dyDescent="0.25">
      <c r="A139" s="97">
        <v>11</v>
      </c>
      <c r="B139" s="98">
        <f t="shared" si="27"/>
        <v>5</v>
      </c>
      <c r="C139" s="245" t="s">
        <v>252</v>
      </c>
      <c r="D139" s="245"/>
      <c r="E139" s="245"/>
      <c r="F139" s="245"/>
      <c r="G139" s="245"/>
      <c r="H139" s="245"/>
      <c r="I139" s="245"/>
      <c r="J139" s="245"/>
      <c r="K139" s="245"/>
      <c r="L139" s="245"/>
      <c r="M139" s="245"/>
      <c r="N139" s="246"/>
      <c r="O139" s="99">
        <v>90</v>
      </c>
      <c r="P139" s="242"/>
      <c r="Q139" s="242"/>
      <c r="R139" s="242"/>
      <c r="S139" s="244"/>
      <c r="T139" s="244"/>
      <c r="U139" s="242"/>
      <c r="V139" s="242"/>
      <c r="W139" s="243"/>
      <c r="X139" s="243"/>
    </row>
    <row r="140" spans="1:24" ht="35.1" customHeight="1" x14ac:dyDescent="0.25">
      <c r="A140" s="97">
        <v>11</v>
      </c>
      <c r="B140" s="98">
        <f t="shared" si="27"/>
        <v>6</v>
      </c>
      <c r="C140" s="245" t="s">
        <v>253</v>
      </c>
      <c r="D140" s="245"/>
      <c r="E140" s="245"/>
      <c r="F140" s="245"/>
      <c r="G140" s="245"/>
      <c r="H140" s="245"/>
      <c r="I140" s="245"/>
      <c r="J140" s="245"/>
      <c r="K140" s="245"/>
      <c r="L140" s="245"/>
      <c r="M140" s="245"/>
      <c r="N140" s="246"/>
      <c r="O140" s="99">
        <v>90</v>
      </c>
      <c r="P140" s="242"/>
      <c r="Q140" s="242"/>
      <c r="R140" s="242"/>
      <c r="S140" s="244"/>
      <c r="T140" s="244"/>
      <c r="U140" s="242"/>
      <c r="V140" s="242"/>
      <c r="W140" s="243"/>
      <c r="X140" s="243"/>
    </row>
    <row r="141" spans="1:24" ht="50.1" customHeight="1" x14ac:dyDescent="0.25">
      <c r="A141" s="97">
        <v>11</v>
      </c>
      <c r="B141" s="98">
        <f t="shared" si="27"/>
        <v>7</v>
      </c>
      <c r="C141" s="245" t="s">
        <v>254</v>
      </c>
      <c r="D141" s="245"/>
      <c r="E141" s="245"/>
      <c r="F141" s="245"/>
      <c r="G141" s="245"/>
      <c r="H141" s="245"/>
      <c r="I141" s="245"/>
      <c r="J141" s="245"/>
      <c r="K141" s="245"/>
      <c r="L141" s="245"/>
      <c r="M141" s="245"/>
      <c r="N141" s="246"/>
      <c r="O141" s="99">
        <v>30</v>
      </c>
      <c r="P141" s="242"/>
      <c r="Q141" s="242"/>
      <c r="R141" s="242"/>
      <c r="S141" s="244"/>
      <c r="T141" s="244"/>
      <c r="U141" s="242"/>
      <c r="V141" s="242"/>
      <c r="W141" s="243"/>
      <c r="X141" s="243"/>
    </row>
    <row r="142" spans="1:24" ht="35.1" customHeight="1" x14ac:dyDescent="0.25">
      <c r="A142" s="97">
        <v>11</v>
      </c>
      <c r="B142" s="98">
        <f t="shared" si="27"/>
        <v>8</v>
      </c>
      <c r="C142" s="245" t="s">
        <v>255</v>
      </c>
      <c r="D142" s="245"/>
      <c r="E142" s="245"/>
      <c r="F142" s="245"/>
      <c r="G142" s="245"/>
      <c r="H142" s="245"/>
      <c r="I142" s="245"/>
      <c r="J142" s="245"/>
      <c r="K142" s="245"/>
      <c r="L142" s="245"/>
      <c r="M142" s="245"/>
      <c r="N142" s="246"/>
      <c r="O142" s="99">
        <v>30</v>
      </c>
      <c r="P142" s="242"/>
      <c r="Q142" s="242"/>
      <c r="R142" s="242"/>
      <c r="S142" s="244"/>
      <c r="T142" s="244"/>
      <c r="U142" s="242"/>
      <c r="V142" s="242"/>
      <c r="W142" s="243"/>
      <c r="X142" s="243"/>
    </row>
    <row r="143" spans="1:24" ht="18" customHeight="1" x14ac:dyDescent="0.25">
      <c r="A143" s="97">
        <v>12</v>
      </c>
      <c r="B143" s="98">
        <f t="shared" si="27"/>
        <v>1</v>
      </c>
      <c r="C143" s="245" t="s">
        <v>257</v>
      </c>
      <c r="D143" s="245"/>
      <c r="E143" s="245"/>
      <c r="F143" s="245"/>
      <c r="G143" s="245"/>
      <c r="H143" s="245"/>
      <c r="I143" s="245"/>
      <c r="J143" s="245"/>
      <c r="K143" s="245"/>
      <c r="L143" s="245"/>
      <c r="M143" s="245"/>
      <c r="N143" s="246"/>
      <c r="O143" s="99">
        <v>270</v>
      </c>
      <c r="P143" s="242"/>
      <c r="Q143" s="242"/>
      <c r="R143" s="242"/>
      <c r="S143" s="244"/>
      <c r="T143" s="244"/>
      <c r="U143" s="242"/>
      <c r="V143" s="242"/>
      <c r="W143" s="243"/>
      <c r="X143" s="243"/>
    </row>
    <row r="144" spans="1:24" ht="50.1" customHeight="1" x14ac:dyDescent="0.25">
      <c r="A144" s="97">
        <v>12</v>
      </c>
      <c r="B144" s="98">
        <f t="shared" si="27"/>
        <v>2</v>
      </c>
      <c r="C144" s="245" t="s">
        <v>258</v>
      </c>
      <c r="D144" s="245"/>
      <c r="E144" s="245"/>
      <c r="F144" s="245"/>
      <c r="G144" s="245"/>
      <c r="H144" s="245"/>
      <c r="I144" s="245"/>
      <c r="J144" s="245"/>
      <c r="K144" s="245"/>
      <c r="L144" s="245"/>
      <c r="M144" s="245"/>
      <c r="N144" s="246"/>
      <c r="O144" s="99">
        <v>365</v>
      </c>
      <c r="P144" s="242"/>
      <c r="Q144" s="242"/>
      <c r="R144" s="242"/>
      <c r="S144" s="244"/>
      <c r="T144" s="244"/>
      <c r="U144" s="242"/>
      <c r="V144" s="242"/>
      <c r="W144" s="243"/>
      <c r="X144" s="243"/>
    </row>
    <row r="145" spans="1:24" ht="35.1" customHeight="1" x14ac:dyDescent="0.25">
      <c r="A145" s="97">
        <v>12</v>
      </c>
      <c r="B145" s="98">
        <f t="shared" si="27"/>
        <v>3</v>
      </c>
      <c r="C145" s="245" t="s">
        <v>259</v>
      </c>
      <c r="D145" s="245"/>
      <c r="E145" s="245"/>
      <c r="F145" s="245"/>
      <c r="G145" s="245"/>
      <c r="H145" s="245"/>
      <c r="I145" s="245"/>
      <c r="J145" s="245"/>
      <c r="K145" s="245"/>
      <c r="L145" s="245"/>
      <c r="M145" s="245"/>
      <c r="N145" s="246"/>
      <c r="O145" s="99">
        <v>365</v>
      </c>
      <c r="P145" s="242"/>
      <c r="Q145" s="242"/>
      <c r="R145" s="242"/>
      <c r="S145" s="244"/>
      <c r="T145" s="244"/>
      <c r="U145" s="242"/>
      <c r="V145" s="242"/>
      <c r="W145" s="243"/>
      <c r="X145" s="243"/>
    </row>
    <row r="146" spans="1:24" ht="35.1" customHeight="1" x14ac:dyDescent="0.25">
      <c r="A146" s="97">
        <v>12</v>
      </c>
      <c r="B146" s="98">
        <f t="shared" si="27"/>
        <v>4</v>
      </c>
      <c r="C146" s="245" t="s">
        <v>262</v>
      </c>
      <c r="D146" s="245"/>
      <c r="E146" s="245"/>
      <c r="F146" s="245"/>
      <c r="G146" s="245"/>
      <c r="H146" s="245"/>
      <c r="I146" s="245"/>
      <c r="J146" s="245"/>
      <c r="K146" s="245"/>
      <c r="L146" s="245"/>
      <c r="M146" s="245"/>
      <c r="N146" s="246"/>
      <c r="O146" s="99">
        <v>270</v>
      </c>
      <c r="P146" s="242"/>
      <c r="Q146" s="242"/>
      <c r="R146" s="242"/>
      <c r="S146" s="244"/>
      <c r="T146" s="244"/>
      <c r="U146" s="242"/>
      <c r="V146" s="242"/>
      <c r="W146" s="243"/>
      <c r="X146" s="243"/>
    </row>
    <row r="147" spans="1:24" ht="50.1" customHeight="1" x14ac:dyDescent="0.25">
      <c r="A147" s="97">
        <v>12</v>
      </c>
      <c r="B147" s="98">
        <f t="shared" si="27"/>
        <v>5</v>
      </c>
      <c r="C147" s="245" t="s">
        <v>260</v>
      </c>
      <c r="D147" s="245"/>
      <c r="E147" s="245"/>
      <c r="F147" s="245"/>
      <c r="G147" s="245"/>
      <c r="H147" s="245"/>
      <c r="I147" s="245"/>
      <c r="J147" s="245"/>
      <c r="K147" s="245"/>
      <c r="L147" s="245"/>
      <c r="M147" s="245"/>
      <c r="N147" s="246"/>
      <c r="O147" s="99">
        <v>180</v>
      </c>
      <c r="P147" s="242"/>
      <c r="Q147" s="242"/>
      <c r="R147" s="242"/>
      <c r="S147" s="244"/>
      <c r="T147" s="244"/>
      <c r="U147" s="242"/>
      <c r="V147" s="242"/>
      <c r="W147" s="243"/>
      <c r="X147" s="243"/>
    </row>
    <row r="148" spans="1:24" ht="35.1" customHeight="1" x14ac:dyDescent="0.25">
      <c r="A148" s="97">
        <v>12</v>
      </c>
      <c r="B148" s="98">
        <f t="shared" si="27"/>
        <v>6</v>
      </c>
      <c r="C148" s="245" t="s">
        <v>261</v>
      </c>
      <c r="D148" s="245"/>
      <c r="E148" s="245"/>
      <c r="F148" s="245"/>
      <c r="G148" s="245"/>
      <c r="H148" s="245"/>
      <c r="I148" s="245"/>
      <c r="J148" s="245"/>
      <c r="K148" s="245"/>
      <c r="L148" s="245"/>
      <c r="M148" s="245"/>
      <c r="N148" s="246"/>
      <c r="O148" s="99">
        <v>180</v>
      </c>
      <c r="P148" s="242"/>
      <c r="Q148" s="242"/>
      <c r="R148" s="242"/>
      <c r="S148" s="244"/>
      <c r="T148" s="244"/>
      <c r="U148" s="242"/>
      <c r="V148" s="242"/>
      <c r="W148" s="243"/>
      <c r="X148" s="243"/>
    </row>
    <row r="149" spans="1:24" ht="35.1" customHeight="1" x14ac:dyDescent="0.25">
      <c r="A149" s="97">
        <v>12</v>
      </c>
      <c r="B149" s="98">
        <f t="shared" si="27"/>
        <v>7</v>
      </c>
      <c r="C149" s="245" t="s">
        <v>263</v>
      </c>
      <c r="D149" s="245"/>
      <c r="E149" s="245"/>
      <c r="F149" s="245"/>
      <c r="G149" s="245"/>
      <c r="H149" s="245"/>
      <c r="I149" s="245"/>
      <c r="J149" s="245"/>
      <c r="K149" s="245"/>
      <c r="L149" s="245"/>
      <c r="M149" s="245"/>
      <c r="N149" s="246"/>
      <c r="O149" s="99">
        <v>1</v>
      </c>
      <c r="P149" s="242"/>
      <c r="Q149" s="242"/>
      <c r="R149" s="242"/>
      <c r="S149" s="244"/>
      <c r="T149" s="244"/>
      <c r="U149" s="242"/>
      <c r="V149" s="242"/>
      <c r="W149" s="243"/>
      <c r="X149" s="243"/>
    </row>
    <row r="150" spans="1:24" ht="35.1" customHeight="1" x14ac:dyDescent="0.25">
      <c r="A150" s="97">
        <v>12</v>
      </c>
      <c r="B150" s="98">
        <f t="shared" si="27"/>
        <v>8</v>
      </c>
      <c r="C150" s="245" t="s">
        <v>264</v>
      </c>
      <c r="D150" s="245"/>
      <c r="E150" s="245"/>
      <c r="F150" s="245"/>
      <c r="G150" s="245"/>
      <c r="H150" s="245"/>
      <c r="I150" s="245"/>
      <c r="J150" s="245"/>
      <c r="K150" s="245"/>
      <c r="L150" s="245"/>
      <c r="M150" s="245"/>
      <c r="N150" s="246"/>
      <c r="O150" s="99">
        <v>90</v>
      </c>
      <c r="P150" s="242"/>
      <c r="Q150" s="242"/>
      <c r="R150" s="242"/>
      <c r="S150" s="244"/>
      <c r="T150" s="244"/>
      <c r="U150" s="242"/>
      <c r="V150" s="242"/>
      <c r="W150" s="243"/>
      <c r="X150" s="243"/>
    </row>
    <row r="151" spans="1:24" ht="35.1" customHeight="1" x14ac:dyDescent="0.25">
      <c r="A151" s="97">
        <v>13</v>
      </c>
      <c r="B151" s="98">
        <f t="shared" si="27"/>
        <v>1</v>
      </c>
      <c r="C151" s="245" t="s">
        <v>266</v>
      </c>
      <c r="D151" s="245"/>
      <c r="E151" s="245"/>
      <c r="F151" s="245"/>
      <c r="G151" s="245"/>
      <c r="H151" s="245"/>
      <c r="I151" s="245"/>
      <c r="J151" s="245"/>
      <c r="K151" s="245"/>
      <c r="L151" s="245"/>
      <c r="M151" s="245"/>
      <c r="N151" s="246"/>
      <c r="O151" s="99">
        <v>270</v>
      </c>
      <c r="P151" s="242"/>
      <c r="Q151" s="242"/>
      <c r="R151" s="242"/>
      <c r="S151" s="244"/>
      <c r="T151" s="244"/>
      <c r="U151" s="242"/>
      <c r="V151" s="242"/>
      <c r="W151" s="243"/>
      <c r="X151" s="243"/>
    </row>
    <row r="152" spans="1:24" ht="18" customHeight="1" x14ac:dyDescent="0.25">
      <c r="A152" s="97">
        <v>13</v>
      </c>
      <c r="B152" s="98">
        <f t="shared" si="27"/>
        <v>2</v>
      </c>
      <c r="C152" s="245" t="s">
        <v>267</v>
      </c>
      <c r="D152" s="245"/>
      <c r="E152" s="245"/>
      <c r="F152" s="245"/>
      <c r="G152" s="245"/>
      <c r="H152" s="245"/>
      <c r="I152" s="245"/>
      <c r="J152" s="245"/>
      <c r="K152" s="245"/>
      <c r="L152" s="245"/>
      <c r="M152" s="245"/>
      <c r="N152" s="246"/>
      <c r="O152" s="99">
        <v>270</v>
      </c>
      <c r="P152" s="242"/>
      <c r="Q152" s="242"/>
      <c r="R152" s="242"/>
      <c r="S152" s="244"/>
      <c r="T152" s="244"/>
      <c r="U152" s="242"/>
      <c r="V152" s="242"/>
      <c r="W152" s="243"/>
      <c r="X152" s="243"/>
    </row>
    <row r="153" spans="1:24" ht="35.1" customHeight="1" x14ac:dyDescent="0.25">
      <c r="A153" s="97">
        <v>13</v>
      </c>
      <c r="B153" s="98">
        <f t="shared" si="27"/>
        <v>3</v>
      </c>
      <c r="C153" s="245" t="s">
        <v>270</v>
      </c>
      <c r="D153" s="245"/>
      <c r="E153" s="245"/>
      <c r="F153" s="245"/>
      <c r="G153" s="245"/>
      <c r="H153" s="245"/>
      <c r="I153" s="245"/>
      <c r="J153" s="245"/>
      <c r="K153" s="245"/>
      <c r="L153" s="245"/>
      <c r="M153" s="245"/>
      <c r="N153" s="246"/>
      <c r="O153" s="99">
        <v>270</v>
      </c>
      <c r="P153" s="242"/>
      <c r="Q153" s="242"/>
      <c r="R153" s="242"/>
      <c r="S153" s="244"/>
      <c r="T153" s="244"/>
      <c r="U153" s="242"/>
      <c r="V153" s="242"/>
      <c r="W153" s="243"/>
      <c r="X153" s="243"/>
    </row>
    <row r="154" spans="1:24" ht="35.1" customHeight="1" x14ac:dyDescent="0.25">
      <c r="A154" s="97">
        <v>13</v>
      </c>
      <c r="B154" s="98">
        <f t="shared" si="27"/>
        <v>4</v>
      </c>
      <c r="C154" s="245" t="s">
        <v>271</v>
      </c>
      <c r="D154" s="245"/>
      <c r="E154" s="245"/>
      <c r="F154" s="245"/>
      <c r="G154" s="245"/>
      <c r="H154" s="245"/>
      <c r="I154" s="245"/>
      <c r="J154" s="245"/>
      <c r="K154" s="245"/>
      <c r="L154" s="245"/>
      <c r="M154" s="245"/>
      <c r="N154" s="246"/>
      <c r="O154" s="99">
        <v>270</v>
      </c>
      <c r="P154" s="242"/>
      <c r="Q154" s="242"/>
      <c r="R154" s="242"/>
      <c r="S154" s="244"/>
      <c r="T154" s="244"/>
      <c r="U154" s="242"/>
      <c r="V154" s="242"/>
      <c r="W154" s="243"/>
      <c r="X154" s="243"/>
    </row>
    <row r="155" spans="1:24" ht="18" customHeight="1" x14ac:dyDescent="0.25">
      <c r="A155" s="97">
        <v>13</v>
      </c>
      <c r="B155" s="98">
        <f t="shared" si="27"/>
        <v>5</v>
      </c>
      <c r="C155" s="245" t="s">
        <v>272</v>
      </c>
      <c r="D155" s="245"/>
      <c r="E155" s="245"/>
      <c r="F155" s="245"/>
      <c r="G155" s="245"/>
      <c r="H155" s="245"/>
      <c r="I155" s="245"/>
      <c r="J155" s="245"/>
      <c r="K155" s="245"/>
      <c r="L155" s="245"/>
      <c r="M155" s="245"/>
      <c r="N155" s="246"/>
      <c r="O155" s="99">
        <v>270</v>
      </c>
      <c r="P155" s="242"/>
      <c r="Q155" s="242"/>
      <c r="R155" s="242"/>
      <c r="S155" s="244"/>
      <c r="T155" s="244"/>
      <c r="U155" s="242"/>
      <c r="V155" s="242"/>
      <c r="W155" s="243"/>
      <c r="X155" s="243"/>
    </row>
    <row r="156" spans="1:24" ht="50.1" customHeight="1" x14ac:dyDescent="0.25">
      <c r="A156" s="97">
        <v>13</v>
      </c>
      <c r="B156" s="98">
        <f t="shared" si="27"/>
        <v>6</v>
      </c>
      <c r="C156" s="245" t="s">
        <v>273</v>
      </c>
      <c r="D156" s="245"/>
      <c r="E156" s="245"/>
      <c r="F156" s="245"/>
      <c r="G156" s="245"/>
      <c r="H156" s="245"/>
      <c r="I156" s="245"/>
      <c r="J156" s="245"/>
      <c r="K156" s="245"/>
      <c r="L156" s="245"/>
      <c r="M156" s="245"/>
      <c r="N156" s="246"/>
      <c r="O156" s="99">
        <v>270</v>
      </c>
      <c r="P156" s="242"/>
      <c r="Q156" s="242"/>
      <c r="R156" s="242"/>
      <c r="S156" s="244"/>
      <c r="T156" s="244"/>
      <c r="U156" s="242"/>
      <c r="V156" s="242"/>
      <c r="W156" s="243"/>
      <c r="X156" s="243"/>
    </row>
    <row r="157" spans="1:24" ht="35.1" customHeight="1" x14ac:dyDescent="0.25">
      <c r="A157" s="97">
        <v>13</v>
      </c>
      <c r="B157" s="98">
        <f t="shared" si="27"/>
        <v>7</v>
      </c>
      <c r="C157" s="245" t="s">
        <v>274</v>
      </c>
      <c r="D157" s="245"/>
      <c r="E157" s="245"/>
      <c r="F157" s="245"/>
      <c r="G157" s="245"/>
      <c r="H157" s="245"/>
      <c r="I157" s="245"/>
      <c r="J157" s="245"/>
      <c r="K157" s="245"/>
      <c r="L157" s="245"/>
      <c r="M157" s="245"/>
      <c r="N157" s="246"/>
      <c r="O157" s="99">
        <v>270</v>
      </c>
      <c r="P157" s="242"/>
      <c r="Q157" s="242"/>
      <c r="R157" s="242"/>
      <c r="S157" s="244"/>
      <c r="T157" s="244"/>
      <c r="U157" s="242"/>
      <c r="V157" s="242"/>
      <c r="W157" s="243"/>
      <c r="X157" s="243"/>
    </row>
    <row r="158" spans="1:24" ht="18" customHeight="1" x14ac:dyDescent="0.25">
      <c r="A158" s="97">
        <v>13</v>
      </c>
      <c r="B158" s="98">
        <f t="shared" si="27"/>
        <v>8</v>
      </c>
      <c r="C158" s="245" t="s">
        <v>275</v>
      </c>
      <c r="D158" s="245"/>
      <c r="E158" s="245"/>
      <c r="F158" s="245"/>
      <c r="G158" s="245"/>
      <c r="H158" s="245"/>
      <c r="I158" s="245"/>
      <c r="J158" s="245"/>
      <c r="K158" s="245"/>
      <c r="L158" s="245"/>
      <c r="M158" s="245"/>
      <c r="N158" s="246"/>
      <c r="O158" s="99">
        <v>270</v>
      </c>
      <c r="P158" s="242"/>
      <c r="Q158" s="242"/>
      <c r="R158" s="242"/>
      <c r="S158" s="244"/>
      <c r="T158" s="244"/>
      <c r="U158" s="242"/>
      <c r="V158" s="242"/>
      <c r="W158" s="243"/>
      <c r="X158" s="243"/>
    </row>
    <row r="159" spans="1:24" ht="35.1" customHeight="1" x14ac:dyDescent="0.25">
      <c r="A159" s="97">
        <v>13</v>
      </c>
      <c r="B159" s="98">
        <f t="shared" si="27"/>
        <v>9</v>
      </c>
      <c r="C159" s="245" t="s">
        <v>276</v>
      </c>
      <c r="D159" s="245"/>
      <c r="E159" s="245"/>
      <c r="F159" s="245"/>
      <c r="G159" s="245"/>
      <c r="H159" s="245"/>
      <c r="I159" s="245"/>
      <c r="J159" s="245"/>
      <c r="K159" s="245"/>
      <c r="L159" s="245"/>
      <c r="M159" s="245"/>
      <c r="N159" s="246"/>
      <c r="O159" s="99">
        <v>270</v>
      </c>
      <c r="P159" s="242"/>
      <c r="Q159" s="242"/>
      <c r="R159" s="242"/>
      <c r="S159" s="244"/>
      <c r="T159" s="244"/>
      <c r="U159" s="242"/>
      <c r="V159" s="242"/>
      <c r="W159" s="243"/>
      <c r="X159" s="243"/>
    </row>
    <row r="160" spans="1:24" ht="35.1" customHeight="1" x14ac:dyDescent="0.25">
      <c r="A160" s="97">
        <v>13</v>
      </c>
      <c r="B160" s="98">
        <f t="shared" si="27"/>
        <v>10</v>
      </c>
      <c r="C160" s="245" t="s">
        <v>280</v>
      </c>
      <c r="D160" s="245"/>
      <c r="E160" s="245"/>
      <c r="F160" s="245"/>
      <c r="G160" s="245"/>
      <c r="H160" s="245"/>
      <c r="I160" s="245"/>
      <c r="J160" s="245"/>
      <c r="K160" s="245"/>
      <c r="L160" s="245"/>
      <c r="M160" s="245"/>
      <c r="N160" s="246"/>
      <c r="O160" s="99">
        <v>270</v>
      </c>
      <c r="P160" s="242"/>
      <c r="Q160" s="242"/>
      <c r="R160" s="242"/>
      <c r="S160" s="244"/>
      <c r="T160" s="244"/>
      <c r="U160" s="242"/>
      <c r="V160" s="242"/>
      <c r="W160" s="243"/>
      <c r="X160" s="243"/>
    </row>
    <row r="161" spans="1:24" ht="35.1" customHeight="1" x14ac:dyDescent="0.25">
      <c r="A161" s="97">
        <v>13</v>
      </c>
      <c r="B161" s="98">
        <f t="shared" si="27"/>
        <v>11</v>
      </c>
      <c r="C161" s="245" t="s">
        <v>277</v>
      </c>
      <c r="D161" s="245"/>
      <c r="E161" s="245"/>
      <c r="F161" s="245"/>
      <c r="G161" s="245"/>
      <c r="H161" s="245"/>
      <c r="I161" s="245"/>
      <c r="J161" s="245"/>
      <c r="K161" s="245"/>
      <c r="L161" s="245"/>
      <c r="M161" s="245"/>
      <c r="N161" s="246"/>
      <c r="O161" s="99">
        <v>180</v>
      </c>
      <c r="P161" s="242"/>
      <c r="Q161" s="242"/>
      <c r="R161" s="242"/>
      <c r="S161" s="244"/>
      <c r="T161" s="244"/>
      <c r="U161" s="242"/>
      <c r="V161" s="242"/>
      <c r="W161" s="243"/>
      <c r="X161" s="243"/>
    </row>
    <row r="162" spans="1:24" ht="35.1" customHeight="1" x14ac:dyDescent="0.25">
      <c r="A162" s="97">
        <v>13</v>
      </c>
      <c r="B162" s="98">
        <f t="shared" si="27"/>
        <v>12</v>
      </c>
      <c r="C162" s="245" t="s">
        <v>278</v>
      </c>
      <c r="D162" s="245"/>
      <c r="E162" s="245"/>
      <c r="F162" s="245"/>
      <c r="G162" s="245"/>
      <c r="H162" s="245"/>
      <c r="I162" s="245"/>
      <c r="J162" s="245"/>
      <c r="K162" s="245"/>
      <c r="L162" s="245"/>
      <c r="M162" s="245"/>
      <c r="N162" s="246"/>
      <c r="O162" s="99">
        <v>180</v>
      </c>
      <c r="P162" s="242"/>
      <c r="Q162" s="242"/>
      <c r="R162" s="242"/>
      <c r="S162" s="244"/>
      <c r="T162" s="244"/>
      <c r="U162" s="242"/>
      <c r="V162" s="242"/>
      <c r="W162" s="243"/>
      <c r="X162" s="243"/>
    </row>
    <row r="163" spans="1:24" ht="35.1" customHeight="1" x14ac:dyDescent="0.25">
      <c r="A163" s="97">
        <v>14</v>
      </c>
      <c r="B163" s="98">
        <f t="shared" si="27"/>
        <v>1</v>
      </c>
      <c r="C163" s="245" t="s">
        <v>281</v>
      </c>
      <c r="D163" s="245"/>
      <c r="E163" s="245"/>
      <c r="F163" s="245"/>
      <c r="G163" s="245"/>
      <c r="H163" s="245"/>
      <c r="I163" s="245"/>
      <c r="J163" s="245"/>
      <c r="K163" s="245"/>
      <c r="L163" s="245"/>
      <c r="M163" s="245"/>
      <c r="N163" s="246"/>
      <c r="O163" s="99">
        <v>180</v>
      </c>
      <c r="P163" s="242"/>
      <c r="Q163" s="242"/>
      <c r="R163" s="242"/>
      <c r="S163" s="244"/>
      <c r="T163" s="244"/>
      <c r="U163" s="242"/>
      <c r="V163" s="242"/>
      <c r="W163" s="243"/>
      <c r="X163" s="243"/>
    </row>
    <row r="164" spans="1:24" ht="50.1" customHeight="1" x14ac:dyDescent="0.25">
      <c r="A164" s="97">
        <v>14</v>
      </c>
      <c r="B164" s="98">
        <f t="shared" si="27"/>
        <v>2</v>
      </c>
      <c r="C164" s="245" t="s">
        <v>282</v>
      </c>
      <c r="D164" s="245"/>
      <c r="E164" s="245"/>
      <c r="F164" s="245"/>
      <c r="G164" s="245"/>
      <c r="H164" s="245"/>
      <c r="I164" s="245"/>
      <c r="J164" s="245"/>
      <c r="K164" s="245"/>
      <c r="L164" s="245"/>
      <c r="M164" s="245"/>
      <c r="N164" s="246"/>
      <c r="O164" s="99">
        <v>30</v>
      </c>
      <c r="P164" s="242"/>
      <c r="Q164" s="242"/>
      <c r="R164" s="242"/>
      <c r="S164" s="244"/>
      <c r="T164" s="244"/>
      <c r="U164" s="242"/>
      <c r="V164" s="242"/>
      <c r="W164" s="243"/>
      <c r="X164" s="243"/>
    </row>
    <row r="165" spans="1:24" ht="35.1" customHeight="1" x14ac:dyDescent="0.25">
      <c r="A165" s="97">
        <v>14</v>
      </c>
      <c r="B165" s="98">
        <f t="shared" ref="B165:B228" si="28">IF(A164=A165,B164+1,1)</f>
        <v>3</v>
      </c>
      <c r="C165" s="245" t="s">
        <v>283</v>
      </c>
      <c r="D165" s="245"/>
      <c r="E165" s="245"/>
      <c r="F165" s="245"/>
      <c r="G165" s="245"/>
      <c r="H165" s="245"/>
      <c r="I165" s="245"/>
      <c r="J165" s="245"/>
      <c r="K165" s="245"/>
      <c r="L165" s="245"/>
      <c r="M165" s="245"/>
      <c r="N165" s="246"/>
      <c r="O165" s="99">
        <v>1</v>
      </c>
      <c r="P165" s="242"/>
      <c r="Q165" s="242"/>
      <c r="R165" s="242"/>
      <c r="S165" s="244"/>
      <c r="T165" s="244"/>
      <c r="U165" s="242"/>
      <c r="V165" s="242"/>
      <c r="W165" s="243"/>
      <c r="X165" s="243"/>
    </row>
    <row r="166" spans="1:24" ht="35.1" customHeight="1" x14ac:dyDescent="0.25">
      <c r="A166" s="97">
        <v>14</v>
      </c>
      <c r="B166" s="98">
        <f t="shared" si="28"/>
        <v>4</v>
      </c>
      <c r="C166" s="245" t="s">
        <v>284</v>
      </c>
      <c r="D166" s="245"/>
      <c r="E166" s="245"/>
      <c r="F166" s="245"/>
      <c r="G166" s="245"/>
      <c r="H166" s="245"/>
      <c r="I166" s="245"/>
      <c r="J166" s="245"/>
      <c r="K166" s="245"/>
      <c r="L166" s="245"/>
      <c r="M166" s="245"/>
      <c r="N166" s="246"/>
      <c r="O166" s="99">
        <v>1</v>
      </c>
      <c r="P166" s="242"/>
      <c r="Q166" s="242"/>
      <c r="R166" s="242"/>
      <c r="S166" s="244"/>
      <c r="T166" s="244"/>
      <c r="U166" s="242"/>
      <c r="V166" s="242"/>
      <c r="W166" s="243"/>
      <c r="X166" s="243"/>
    </row>
    <row r="167" spans="1:24" ht="35.1" customHeight="1" x14ac:dyDescent="0.25">
      <c r="A167" s="97">
        <v>14</v>
      </c>
      <c r="B167" s="98">
        <f t="shared" si="28"/>
        <v>5</v>
      </c>
      <c r="C167" s="245" t="s">
        <v>285</v>
      </c>
      <c r="D167" s="245"/>
      <c r="E167" s="245"/>
      <c r="F167" s="245"/>
      <c r="G167" s="245"/>
      <c r="H167" s="245"/>
      <c r="I167" s="245"/>
      <c r="J167" s="245"/>
      <c r="K167" s="245"/>
      <c r="L167" s="245"/>
      <c r="M167" s="245"/>
      <c r="N167" s="246"/>
      <c r="O167" s="99">
        <v>1</v>
      </c>
      <c r="P167" s="242"/>
      <c r="Q167" s="242"/>
      <c r="R167" s="242"/>
      <c r="S167" s="244"/>
      <c r="T167" s="244"/>
      <c r="U167" s="242"/>
      <c r="V167" s="242"/>
      <c r="W167" s="243"/>
      <c r="X167" s="243"/>
    </row>
    <row r="168" spans="1:24" ht="18" customHeight="1" x14ac:dyDescent="0.25">
      <c r="A168" s="97">
        <v>14</v>
      </c>
      <c r="B168" s="98">
        <f t="shared" si="28"/>
        <v>6</v>
      </c>
      <c r="C168" s="245" t="s">
        <v>286</v>
      </c>
      <c r="D168" s="245"/>
      <c r="E168" s="245"/>
      <c r="F168" s="245"/>
      <c r="G168" s="245"/>
      <c r="H168" s="245"/>
      <c r="I168" s="245"/>
      <c r="J168" s="245"/>
      <c r="K168" s="245"/>
      <c r="L168" s="245"/>
      <c r="M168" s="245"/>
      <c r="N168" s="246"/>
      <c r="O168" s="99">
        <v>1</v>
      </c>
      <c r="P168" s="242"/>
      <c r="Q168" s="242"/>
      <c r="R168" s="242"/>
      <c r="S168" s="244"/>
      <c r="T168" s="244"/>
      <c r="U168" s="242"/>
      <c r="V168" s="242"/>
      <c r="W168" s="243"/>
      <c r="X168" s="243"/>
    </row>
    <row r="169" spans="1:24" ht="50.1" customHeight="1" x14ac:dyDescent="0.25">
      <c r="A169" s="97">
        <v>14</v>
      </c>
      <c r="B169" s="98">
        <f t="shared" si="28"/>
        <v>7</v>
      </c>
      <c r="C169" s="245" t="s">
        <v>287</v>
      </c>
      <c r="D169" s="245"/>
      <c r="E169" s="245"/>
      <c r="F169" s="245"/>
      <c r="G169" s="245"/>
      <c r="H169" s="245"/>
      <c r="I169" s="245"/>
      <c r="J169" s="245"/>
      <c r="K169" s="245"/>
      <c r="L169" s="245"/>
      <c r="M169" s="245"/>
      <c r="N169" s="246"/>
      <c r="O169" s="99">
        <v>30</v>
      </c>
      <c r="P169" s="242"/>
      <c r="Q169" s="242"/>
      <c r="R169" s="242"/>
      <c r="S169" s="244"/>
      <c r="T169" s="244"/>
      <c r="U169" s="242"/>
      <c r="V169" s="242"/>
      <c r="W169" s="243"/>
      <c r="X169" s="243"/>
    </row>
    <row r="170" spans="1:24" ht="90" customHeight="1" x14ac:dyDescent="0.25">
      <c r="A170" s="97">
        <v>14</v>
      </c>
      <c r="B170" s="98">
        <f t="shared" si="28"/>
        <v>8</v>
      </c>
      <c r="C170" s="245" t="s">
        <v>288</v>
      </c>
      <c r="D170" s="245"/>
      <c r="E170" s="245"/>
      <c r="F170" s="245"/>
      <c r="G170" s="245"/>
      <c r="H170" s="245"/>
      <c r="I170" s="245"/>
      <c r="J170" s="245"/>
      <c r="K170" s="245"/>
      <c r="L170" s="245"/>
      <c r="M170" s="245"/>
      <c r="N170" s="246"/>
      <c r="O170" s="99">
        <v>30</v>
      </c>
      <c r="P170" s="242"/>
      <c r="Q170" s="242"/>
      <c r="R170" s="242"/>
      <c r="S170" s="244"/>
      <c r="T170" s="244"/>
      <c r="U170" s="242"/>
      <c r="V170" s="242"/>
      <c r="W170" s="243"/>
      <c r="X170" s="243"/>
    </row>
    <row r="171" spans="1:24" ht="35.1" customHeight="1" x14ac:dyDescent="0.25">
      <c r="A171" s="97">
        <v>14</v>
      </c>
      <c r="B171" s="98">
        <f t="shared" si="28"/>
        <v>9</v>
      </c>
      <c r="C171" s="245" t="s">
        <v>289</v>
      </c>
      <c r="D171" s="245"/>
      <c r="E171" s="245"/>
      <c r="F171" s="245"/>
      <c r="G171" s="245"/>
      <c r="H171" s="245"/>
      <c r="I171" s="245"/>
      <c r="J171" s="245"/>
      <c r="K171" s="245"/>
      <c r="L171" s="245"/>
      <c r="M171" s="245"/>
      <c r="N171" s="246"/>
      <c r="O171" s="99">
        <v>30</v>
      </c>
      <c r="P171" s="242"/>
      <c r="Q171" s="242"/>
      <c r="R171" s="242"/>
      <c r="S171" s="244"/>
      <c r="T171" s="244"/>
      <c r="U171" s="242"/>
      <c r="V171" s="242"/>
      <c r="W171" s="243"/>
      <c r="X171" s="243"/>
    </row>
    <row r="172" spans="1:24" ht="35.1" customHeight="1" x14ac:dyDescent="0.25">
      <c r="A172" s="97">
        <v>14</v>
      </c>
      <c r="B172" s="98">
        <f t="shared" si="28"/>
        <v>10</v>
      </c>
      <c r="C172" s="245" t="s">
        <v>292</v>
      </c>
      <c r="D172" s="245"/>
      <c r="E172" s="245"/>
      <c r="F172" s="245"/>
      <c r="G172" s="245"/>
      <c r="H172" s="245"/>
      <c r="I172" s="245"/>
      <c r="J172" s="245"/>
      <c r="K172" s="245"/>
      <c r="L172" s="245"/>
      <c r="M172" s="245"/>
      <c r="N172" s="246"/>
      <c r="O172" s="99">
        <v>30</v>
      </c>
      <c r="P172" s="242"/>
      <c r="Q172" s="242"/>
      <c r="R172" s="242"/>
      <c r="S172" s="244"/>
      <c r="T172" s="244"/>
      <c r="U172" s="242"/>
      <c r="V172" s="242"/>
      <c r="W172" s="243"/>
      <c r="X172" s="243"/>
    </row>
    <row r="173" spans="1:24" ht="50.1" customHeight="1" x14ac:dyDescent="0.25">
      <c r="A173" s="97">
        <v>14</v>
      </c>
      <c r="B173" s="98">
        <f t="shared" si="28"/>
        <v>11</v>
      </c>
      <c r="C173" s="245" t="s">
        <v>290</v>
      </c>
      <c r="D173" s="245"/>
      <c r="E173" s="245"/>
      <c r="F173" s="245"/>
      <c r="G173" s="245"/>
      <c r="H173" s="245"/>
      <c r="I173" s="245"/>
      <c r="J173" s="245"/>
      <c r="K173" s="245"/>
      <c r="L173" s="245"/>
      <c r="M173" s="245"/>
      <c r="N173" s="246"/>
      <c r="O173" s="99">
        <v>30</v>
      </c>
      <c r="P173" s="242"/>
      <c r="Q173" s="242"/>
      <c r="R173" s="242"/>
      <c r="S173" s="244"/>
      <c r="T173" s="244"/>
      <c r="U173" s="242"/>
      <c r="V173" s="242"/>
      <c r="W173" s="243"/>
      <c r="X173" s="243"/>
    </row>
    <row r="174" spans="1:24" ht="35.1" customHeight="1" x14ac:dyDescent="0.25">
      <c r="A174" s="97">
        <v>14</v>
      </c>
      <c r="B174" s="98">
        <f t="shared" si="28"/>
        <v>12</v>
      </c>
      <c r="C174" s="245" t="s">
        <v>291</v>
      </c>
      <c r="D174" s="245"/>
      <c r="E174" s="245"/>
      <c r="F174" s="245"/>
      <c r="G174" s="245"/>
      <c r="H174" s="245"/>
      <c r="I174" s="245"/>
      <c r="J174" s="245"/>
      <c r="K174" s="245"/>
      <c r="L174" s="245"/>
      <c r="M174" s="245"/>
      <c r="N174" s="246"/>
      <c r="O174" s="99">
        <v>7</v>
      </c>
      <c r="P174" s="242"/>
      <c r="Q174" s="242"/>
      <c r="R174" s="242"/>
      <c r="S174" s="244"/>
      <c r="T174" s="244"/>
      <c r="U174" s="242"/>
      <c r="V174" s="242"/>
      <c r="W174" s="243"/>
      <c r="X174" s="243"/>
    </row>
    <row r="175" spans="1:24" ht="50.1" customHeight="1" x14ac:dyDescent="0.25">
      <c r="A175" s="97">
        <v>14</v>
      </c>
      <c r="B175" s="98">
        <f t="shared" si="28"/>
        <v>13</v>
      </c>
      <c r="C175" s="245" t="s">
        <v>293</v>
      </c>
      <c r="D175" s="245"/>
      <c r="E175" s="245"/>
      <c r="F175" s="245"/>
      <c r="G175" s="245"/>
      <c r="H175" s="245"/>
      <c r="I175" s="245"/>
      <c r="J175" s="245"/>
      <c r="K175" s="245"/>
      <c r="L175" s="245"/>
      <c r="M175" s="245"/>
      <c r="N175" s="246"/>
      <c r="O175" s="99">
        <v>7</v>
      </c>
      <c r="P175" s="242"/>
      <c r="Q175" s="242"/>
      <c r="R175" s="242"/>
      <c r="S175" s="244"/>
      <c r="T175" s="244"/>
      <c r="U175" s="242"/>
      <c r="V175" s="242"/>
      <c r="W175" s="243"/>
      <c r="X175" s="243"/>
    </row>
    <row r="176" spans="1:24" ht="35.1" customHeight="1" x14ac:dyDescent="0.25">
      <c r="A176" s="97">
        <v>14</v>
      </c>
      <c r="B176" s="98">
        <f t="shared" si="28"/>
        <v>14</v>
      </c>
      <c r="C176" s="245" t="s">
        <v>294</v>
      </c>
      <c r="D176" s="245"/>
      <c r="E176" s="245"/>
      <c r="F176" s="245"/>
      <c r="G176" s="245"/>
      <c r="H176" s="245"/>
      <c r="I176" s="245"/>
      <c r="J176" s="245"/>
      <c r="K176" s="245"/>
      <c r="L176" s="245"/>
      <c r="M176" s="245"/>
      <c r="N176" s="246"/>
      <c r="O176" s="99">
        <v>30</v>
      </c>
      <c r="P176" s="242"/>
      <c r="Q176" s="242"/>
      <c r="R176" s="242"/>
      <c r="S176" s="244"/>
      <c r="T176" s="244"/>
      <c r="U176" s="242"/>
      <c r="V176" s="242"/>
      <c r="W176" s="243"/>
      <c r="X176" s="243"/>
    </row>
    <row r="177" spans="1:24" ht="35.1" customHeight="1" x14ac:dyDescent="0.25">
      <c r="A177" s="97">
        <v>15</v>
      </c>
      <c r="B177" s="98">
        <f t="shared" si="28"/>
        <v>1</v>
      </c>
      <c r="C177" s="245" t="s">
        <v>296</v>
      </c>
      <c r="D177" s="245"/>
      <c r="E177" s="245"/>
      <c r="F177" s="245"/>
      <c r="G177" s="245"/>
      <c r="H177" s="245"/>
      <c r="I177" s="245"/>
      <c r="J177" s="245"/>
      <c r="K177" s="245"/>
      <c r="L177" s="245"/>
      <c r="M177" s="245"/>
      <c r="N177" s="246"/>
      <c r="O177" s="99">
        <v>1</v>
      </c>
      <c r="P177" s="242"/>
      <c r="Q177" s="242"/>
      <c r="R177" s="242"/>
      <c r="S177" s="244"/>
      <c r="T177" s="244"/>
      <c r="U177" s="242"/>
      <c r="V177" s="242"/>
      <c r="W177" s="243"/>
      <c r="X177" s="243"/>
    </row>
    <row r="178" spans="1:24" ht="35.1" customHeight="1" x14ac:dyDescent="0.25">
      <c r="A178" s="97">
        <v>15</v>
      </c>
      <c r="B178" s="98">
        <f t="shared" si="28"/>
        <v>2</v>
      </c>
      <c r="C178" s="245" t="s">
        <v>297</v>
      </c>
      <c r="D178" s="245"/>
      <c r="E178" s="245"/>
      <c r="F178" s="245"/>
      <c r="G178" s="245"/>
      <c r="H178" s="245"/>
      <c r="I178" s="245"/>
      <c r="J178" s="245"/>
      <c r="K178" s="245"/>
      <c r="L178" s="245"/>
      <c r="M178" s="245"/>
      <c r="N178" s="246"/>
      <c r="O178" s="99">
        <v>1</v>
      </c>
      <c r="P178" s="242"/>
      <c r="Q178" s="242"/>
      <c r="R178" s="242"/>
      <c r="S178" s="244"/>
      <c r="T178" s="244"/>
      <c r="U178" s="242"/>
      <c r="V178" s="242"/>
      <c r="W178" s="243"/>
      <c r="X178" s="243"/>
    </row>
    <row r="179" spans="1:24" ht="35.1" customHeight="1" x14ac:dyDescent="0.25">
      <c r="A179" s="97">
        <v>15</v>
      </c>
      <c r="B179" s="98">
        <f t="shared" si="28"/>
        <v>3</v>
      </c>
      <c r="C179" s="245" t="s">
        <v>298</v>
      </c>
      <c r="D179" s="245"/>
      <c r="E179" s="245"/>
      <c r="F179" s="245"/>
      <c r="G179" s="245"/>
      <c r="H179" s="245"/>
      <c r="I179" s="245"/>
      <c r="J179" s="245"/>
      <c r="K179" s="245"/>
      <c r="L179" s="245"/>
      <c r="M179" s="245"/>
      <c r="N179" s="246"/>
      <c r="O179" s="99">
        <v>1</v>
      </c>
      <c r="P179" s="242"/>
      <c r="Q179" s="242"/>
      <c r="R179" s="242"/>
      <c r="S179" s="244"/>
      <c r="T179" s="244"/>
      <c r="U179" s="242"/>
      <c r="V179" s="242"/>
      <c r="W179" s="243"/>
      <c r="X179" s="243"/>
    </row>
    <row r="180" spans="1:24" ht="18" customHeight="1" x14ac:dyDescent="0.25">
      <c r="A180" s="97">
        <v>15</v>
      </c>
      <c r="B180" s="98">
        <f t="shared" si="28"/>
        <v>4</v>
      </c>
      <c r="C180" s="245" t="s">
        <v>299</v>
      </c>
      <c r="D180" s="245"/>
      <c r="E180" s="245"/>
      <c r="F180" s="245"/>
      <c r="G180" s="245"/>
      <c r="H180" s="245"/>
      <c r="I180" s="245"/>
      <c r="J180" s="245"/>
      <c r="K180" s="245"/>
      <c r="L180" s="245"/>
      <c r="M180" s="245"/>
      <c r="N180" s="246"/>
      <c r="O180" s="99">
        <v>1</v>
      </c>
      <c r="P180" s="242"/>
      <c r="Q180" s="242"/>
      <c r="R180" s="242"/>
      <c r="S180" s="244"/>
      <c r="T180" s="244"/>
      <c r="U180" s="242"/>
      <c r="V180" s="242"/>
      <c r="W180" s="243"/>
      <c r="X180" s="243"/>
    </row>
    <row r="181" spans="1:24" ht="35.1" customHeight="1" x14ac:dyDescent="0.25">
      <c r="A181" s="97">
        <v>16</v>
      </c>
      <c r="B181" s="98">
        <f t="shared" si="28"/>
        <v>1</v>
      </c>
      <c r="C181" s="245" t="s">
        <v>301</v>
      </c>
      <c r="D181" s="245"/>
      <c r="E181" s="245"/>
      <c r="F181" s="245"/>
      <c r="G181" s="245"/>
      <c r="H181" s="245"/>
      <c r="I181" s="245"/>
      <c r="J181" s="245"/>
      <c r="K181" s="245"/>
      <c r="L181" s="245"/>
      <c r="M181" s="245"/>
      <c r="N181" s="246"/>
      <c r="O181" s="99">
        <v>30</v>
      </c>
      <c r="P181" s="242"/>
      <c r="Q181" s="242"/>
      <c r="R181" s="242"/>
      <c r="S181" s="244"/>
      <c r="T181" s="244"/>
      <c r="U181" s="242"/>
      <c r="V181" s="242"/>
      <c r="W181" s="243"/>
      <c r="X181" s="243"/>
    </row>
    <row r="182" spans="1:24" ht="18" customHeight="1" x14ac:dyDescent="0.25">
      <c r="A182" s="97">
        <v>16</v>
      </c>
      <c r="B182" s="98">
        <f t="shared" si="28"/>
        <v>2</v>
      </c>
      <c r="C182" s="245" t="s">
        <v>302</v>
      </c>
      <c r="D182" s="245"/>
      <c r="E182" s="245"/>
      <c r="F182" s="245"/>
      <c r="G182" s="245"/>
      <c r="H182" s="245"/>
      <c r="I182" s="245"/>
      <c r="J182" s="245"/>
      <c r="K182" s="245"/>
      <c r="L182" s="245"/>
      <c r="M182" s="245"/>
      <c r="N182" s="246"/>
      <c r="O182" s="99">
        <v>30</v>
      </c>
      <c r="P182" s="242"/>
      <c r="Q182" s="242"/>
      <c r="R182" s="242"/>
      <c r="S182" s="244"/>
      <c r="T182" s="244"/>
      <c r="U182" s="242"/>
      <c r="V182" s="242"/>
      <c r="W182" s="243"/>
      <c r="X182" s="243"/>
    </row>
    <row r="183" spans="1:24" ht="50.1" customHeight="1" x14ac:dyDescent="0.25">
      <c r="A183" s="97">
        <v>16</v>
      </c>
      <c r="B183" s="98">
        <f t="shared" si="28"/>
        <v>3</v>
      </c>
      <c r="C183" s="245" t="s">
        <v>303</v>
      </c>
      <c r="D183" s="245"/>
      <c r="E183" s="245"/>
      <c r="F183" s="245"/>
      <c r="G183" s="245"/>
      <c r="H183" s="245"/>
      <c r="I183" s="245"/>
      <c r="J183" s="245"/>
      <c r="K183" s="245"/>
      <c r="L183" s="245"/>
      <c r="M183" s="245"/>
      <c r="N183" s="246"/>
      <c r="O183" s="99">
        <v>30</v>
      </c>
      <c r="P183" s="242"/>
      <c r="Q183" s="242"/>
      <c r="R183" s="242"/>
      <c r="S183" s="244"/>
      <c r="T183" s="244"/>
      <c r="U183" s="242"/>
      <c r="V183" s="242"/>
      <c r="W183" s="243"/>
      <c r="X183" s="243"/>
    </row>
    <row r="184" spans="1:24" ht="35.1" customHeight="1" x14ac:dyDescent="0.25">
      <c r="A184" s="97">
        <v>16</v>
      </c>
      <c r="B184" s="98">
        <f t="shared" si="28"/>
        <v>4</v>
      </c>
      <c r="C184" s="245" t="s">
        <v>304</v>
      </c>
      <c r="D184" s="245"/>
      <c r="E184" s="245"/>
      <c r="F184" s="245"/>
      <c r="G184" s="245"/>
      <c r="H184" s="245"/>
      <c r="I184" s="245"/>
      <c r="J184" s="245"/>
      <c r="K184" s="245"/>
      <c r="L184" s="245"/>
      <c r="M184" s="245"/>
      <c r="N184" s="246"/>
      <c r="O184" s="99">
        <v>30</v>
      </c>
      <c r="P184" s="242"/>
      <c r="Q184" s="242"/>
      <c r="R184" s="242"/>
      <c r="S184" s="244"/>
      <c r="T184" s="244"/>
      <c r="U184" s="242"/>
      <c r="V184" s="242"/>
      <c r="W184" s="243"/>
      <c r="X184" s="243"/>
    </row>
    <row r="185" spans="1:24" ht="35.1" customHeight="1" x14ac:dyDescent="0.25">
      <c r="A185" s="97">
        <v>16</v>
      </c>
      <c r="B185" s="98">
        <f t="shared" si="28"/>
        <v>5</v>
      </c>
      <c r="C185" s="245" t="s">
        <v>354</v>
      </c>
      <c r="D185" s="245"/>
      <c r="E185" s="245"/>
      <c r="F185" s="245"/>
      <c r="G185" s="245"/>
      <c r="H185" s="245"/>
      <c r="I185" s="245"/>
      <c r="J185" s="245"/>
      <c r="K185" s="245"/>
      <c r="L185" s="245"/>
      <c r="M185" s="245"/>
      <c r="N185" s="246"/>
      <c r="O185" s="99">
        <v>30</v>
      </c>
      <c r="P185" s="242"/>
      <c r="Q185" s="242"/>
      <c r="R185" s="242"/>
      <c r="S185" s="244"/>
      <c r="T185" s="244"/>
      <c r="U185" s="242"/>
      <c r="V185" s="242"/>
      <c r="W185" s="243"/>
      <c r="X185" s="243"/>
    </row>
    <row r="186" spans="1:24" ht="35.1" customHeight="1" x14ac:dyDescent="0.25">
      <c r="A186" s="97">
        <v>17</v>
      </c>
      <c r="B186" s="98">
        <f t="shared" si="28"/>
        <v>1</v>
      </c>
      <c r="C186" s="245" t="s">
        <v>306</v>
      </c>
      <c r="D186" s="245"/>
      <c r="E186" s="245"/>
      <c r="F186" s="245"/>
      <c r="G186" s="245"/>
      <c r="H186" s="245"/>
      <c r="I186" s="245"/>
      <c r="J186" s="245"/>
      <c r="K186" s="245"/>
      <c r="L186" s="245"/>
      <c r="M186" s="245"/>
      <c r="N186" s="246"/>
      <c r="O186" s="99">
        <v>365</v>
      </c>
      <c r="P186" s="242"/>
      <c r="Q186" s="242"/>
      <c r="R186" s="242"/>
      <c r="S186" s="244"/>
      <c r="T186" s="244"/>
      <c r="U186" s="242"/>
      <c r="V186" s="242"/>
      <c r="W186" s="243"/>
      <c r="X186" s="243"/>
    </row>
    <row r="187" spans="1:24" ht="35.1" customHeight="1" x14ac:dyDescent="0.25">
      <c r="A187" s="97">
        <v>17</v>
      </c>
      <c r="B187" s="98">
        <f t="shared" si="28"/>
        <v>2</v>
      </c>
      <c r="C187" s="245" t="s">
        <v>307</v>
      </c>
      <c r="D187" s="245"/>
      <c r="E187" s="245"/>
      <c r="F187" s="245"/>
      <c r="G187" s="245"/>
      <c r="H187" s="245"/>
      <c r="I187" s="245"/>
      <c r="J187" s="245"/>
      <c r="K187" s="245"/>
      <c r="L187" s="245"/>
      <c r="M187" s="245"/>
      <c r="N187" s="246"/>
      <c r="O187" s="99">
        <v>365</v>
      </c>
      <c r="P187" s="242"/>
      <c r="Q187" s="242"/>
      <c r="R187" s="242"/>
      <c r="S187" s="244"/>
      <c r="T187" s="244"/>
      <c r="U187" s="242"/>
      <c r="V187" s="242"/>
      <c r="W187" s="243"/>
      <c r="X187" s="243"/>
    </row>
    <row r="188" spans="1:24" ht="35.1" customHeight="1" x14ac:dyDescent="0.25">
      <c r="A188" s="97">
        <v>17</v>
      </c>
      <c r="B188" s="98">
        <f t="shared" si="28"/>
        <v>3</v>
      </c>
      <c r="C188" s="245" t="s">
        <v>308</v>
      </c>
      <c r="D188" s="245"/>
      <c r="E188" s="245"/>
      <c r="F188" s="245"/>
      <c r="G188" s="245"/>
      <c r="H188" s="245"/>
      <c r="I188" s="245"/>
      <c r="J188" s="245"/>
      <c r="K188" s="245"/>
      <c r="L188" s="245"/>
      <c r="M188" s="245"/>
      <c r="N188" s="246"/>
      <c r="O188" s="99">
        <v>365</v>
      </c>
      <c r="P188" s="242"/>
      <c r="Q188" s="242"/>
      <c r="R188" s="242"/>
      <c r="S188" s="244"/>
      <c r="T188" s="244"/>
      <c r="U188" s="242"/>
      <c r="V188" s="242"/>
      <c r="W188" s="243"/>
      <c r="X188" s="243"/>
    </row>
    <row r="189" spans="1:24" ht="35.1" customHeight="1" x14ac:dyDescent="0.25">
      <c r="A189" s="97">
        <v>17</v>
      </c>
      <c r="B189" s="98">
        <f t="shared" si="28"/>
        <v>4</v>
      </c>
      <c r="C189" s="245" t="s">
        <v>309</v>
      </c>
      <c r="D189" s="245"/>
      <c r="E189" s="245"/>
      <c r="F189" s="245"/>
      <c r="G189" s="245"/>
      <c r="H189" s="245"/>
      <c r="I189" s="245"/>
      <c r="J189" s="245"/>
      <c r="K189" s="245"/>
      <c r="L189" s="245"/>
      <c r="M189" s="245"/>
      <c r="N189" s="246"/>
      <c r="O189" s="99">
        <v>365</v>
      </c>
      <c r="P189" s="242"/>
      <c r="Q189" s="242"/>
      <c r="R189" s="242"/>
      <c r="S189" s="244"/>
      <c r="T189" s="244"/>
      <c r="U189" s="242"/>
      <c r="V189" s="242"/>
      <c r="W189" s="243"/>
      <c r="X189" s="243"/>
    </row>
    <row r="190" spans="1:24" ht="35.1" customHeight="1" x14ac:dyDescent="0.25">
      <c r="A190" s="97">
        <v>17</v>
      </c>
      <c r="B190" s="98">
        <f t="shared" si="28"/>
        <v>5</v>
      </c>
      <c r="C190" s="245" t="s">
        <v>310</v>
      </c>
      <c r="D190" s="245"/>
      <c r="E190" s="245"/>
      <c r="F190" s="245"/>
      <c r="G190" s="245"/>
      <c r="H190" s="245"/>
      <c r="I190" s="245"/>
      <c r="J190" s="245"/>
      <c r="K190" s="245"/>
      <c r="L190" s="245"/>
      <c r="M190" s="245"/>
      <c r="N190" s="246"/>
      <c r="O190" s="99">
        <v>365</v>
      </c>
      <c r="P190" s="242"/>
      <c r="Q190" s="242"/>
      <c r="R190" s="242"/>
      <c r="S190" s="244"/>
      <c r="T190" s="244"/>
      <c r="U190" s="242"/>
      <c r="V190" s="242"/>
      <c r="W190" s="243"/>
      <c r="X190" s="243"/>
    </row>
    <row r="191" spans="1:24" ht="50.1" customHeight="1" x14ac:dyDescent="0.25">
      <c r="A191" s="97">
        <v>17</v>
      </c>
      <c r="B191" s="98">
        <f t="shared" si="28"/>
        <v>6</v>
      </c>
      <c r="C191" s="245" t="s">
        <v>311</v>
      </c>
      <c r="D191" s="245"/>
      <c r="E191" s="245"/>
      <c r="F191" s="245"/>
      <c r="G191" s="245"/>
      <c r="H191" s="245"/>
      <c r="I191" s="245"/>
      <c r="J191" s="245"/>
      <c r="K191" s="245"/>
      <c r="L191" s="245"/>
      <c r="M191" s="245"/>
      <c r="N191" s="246"/>
      <c r="O191" s="99">
        <v>365</v>
      </c>
      <c r="P191" s="242"/>
      <c r="Q191" s="242"/>
      <c r="R191" s="242"/>
      <c r="S191" s="244"/>
      <c r="T191" s="244"/>
      <c r="U191" s="242"/>
      <c r="V191" s="242"/>
      <c r="W191" s="243"/>
      <c r="X191" s="243"/>
    </row>
    <row r="192" spans="1:24" ht="50.1" customHeight="1" x14ac:dyDescent="0.25">
      <c r="A192" s="97">
        <v>18</v>
      </c>
      <c r="B192" s="98">
        <f t="shared" si="28"/>
        <v>1</v>
      </c>
      <c r="C192" s="245" t="s">
        <v>314</v>
      </c>
      <c r="D192" s="245"/>
      <c r="E192" s="245"/>
      <c r="F192" s="245"/>
      <c r="G192" s="245"/>
      <c r="H192" s="245"/>
      <c r="I192" s="245"/>
      <c r="J192" s="245"/>
      <c r="K192" s="245"/>
      <c r="L192" s="245"/>
      <c r="M192" s="245"/>
      <c r="N192" s="246"/>
      <c r="O192" s="99">
        <v>30</v>
      </c>
      <c r="P192" s="242"/>
      <c r="Q192" s="242"/>
      <c r="R192" s="242"/>
      <c r="S192" s="244"/>
      <c r="T192" s="244"/>
      <c r="U192" s="242"/>
      <c r="V192" s="242"/>
      <c r="W192" s="243"/>
      <c r="X192" s="243"/>
    </row>
    <row r="193" spans="1:24" ht="50.1" customHeight="1" x14ac:dyDescent="0.25">
      <c r="A193" s="97">
        <v>18</v>
      </c>
      <c r="B193" s="98">
        <f t="shared" si="28"/>
        <v>2</v>
      </c>
      <c r="C193" s="245" t="s">
        <v>315</v>
      </c>
      <c r="D193" s="245"/>
      <c r="E193" s="245"/>
      <c r="F193" s="245"/>
      <c r="G193" s="245"/>
      <c r="H193" s="245"/>
      <c r="I193" s="245"/>
      <c r="J193" s="245"/>
      <c r="K193" s="245"/>
      <c r="L193" s="245"/>
      <c r="M193" s="245"/>
      <c r="N193" s="246"/>
      <c r="O193" s="99">
        <v>30</v>
      </c>
      <c r="P193" s="242"/>
      <c r="Q193" s="242"/>
      <c r="R193" s="242"/>
      <c r="S193" s="244"/>
      <c r="T193" s="244"/>
      <c r="U193" s="242"/>
      <c r="V193" s="242"/>
      <c r="W193" s="243"/>
      <c r="X193" s="243"/>
    </row>
    <row r="194" spans="1:24" ht="50.1" customHeight="1" x14ac:dyDescent="0.25">
      <c r="A194" s="97">
        <v>18</v>
      </c>
      <c r="B194" s="98">
        <f t="shared" si="28"/>
        <v>3</v>
      </c>
      <c r="C194" s="245" t="s">
        <v>316</v>
      </c>
      <c r="D194" s="245"/>
      <c r="E194" s="245"/>
      <c r="F194" s="245"/>
      <c r="G194" s="245"/>
      <c r="H194" s="245"/>
      <c r="I194" s="245"/>
      <c r="J194" s="245"/>
      <c r="K194" s="245"/>
      <c r="L194" s="245"/>
      <c r="M194" s="245"/>
      <c r="N194" s="246"/>
      <c r="O194" s="99">
        <v>30</v>
      </c>
      <c r="P194" s="242"/>
      <c r="Q194" s="242"/>
      <c r="R194" s="242"/>
      <c r="S194" s="244"/>
      <c r="T194" s="244"/>
      <c r="U194" s="242"/>
      <c r="V194" s="242"/>
      <c r="W194" s="243"/>
      <c r="X194" s="243"/>
    </row>
    <row r="195" spans="1:24" ht="65.099999999999994" customHeight="1" x14ac:dyDescent="0.25">
      <c r="A195" s="97">
        <v>18</v>
      </c>
      <c r="B195" s="98">
        <f t="shared" si="28"/>
        <v>4</v>
      </c>
      <c r="C195" s="245" t="s">
        <v>317</v>
      </c>
      <c r="D195" s="245"/>
      <c r="E195" s="245"/>
      <c r="F195" s="245"/>
      <c r="G195" s="245"/>
      <c r="H195" s="245"/>
      <c r="I195" s="245"/>
      <c r="J195" s="245"/>
      <c r="K195" s="245"/>
      <c r="L195" s="245"/>
      <c r="M195" s="245"/>
      <c r="N195" s="246"/>
      <c r="O195" s="99">
        <v>30</v>
      </c>
      <c r="P195" s="242"/>
      <c r="Q195" s="242"/>
      <c r="R195" s="242"/>
      <c r="S195" s="244"/>
      <c r="T195" s="244"/>
      <c r="U195" s="242"/>
      <c r="V195" s="242"/>
      <c r="W195" s="243"/>
      <c r="X195" s="243"/>
    </row>
    <row r="196" spans="1:24" ht="35.1" customHeight="1" x14ac:dyDescent="0.25">
      <c r="A196" s="97">
        <v>18</v>
      </c>
      <c r="B196" s="98">
        <f t="shared" si="28"/>
        <v>5</v>
      </c>
      <c r="C196" s="245" t="s">
        <v>318</v>
      </c>
      <c r="D196" s="245"/>
      <c r="E196" s="245"/>
      <c r="F196" s="245"/>
      <c r="G196" s="245"/>
      <c r="H196" s="245"/>
      <c r="I196" s="245"/>
      <c r="J196" s="245"/>
      <c r="K196" s="245"/>
      <c r="L196" s="245"/>
      <c r="M196" s="245"/>
      <c r="N196" s="246"/>
      <c r="O196" s="99">
        <v>30</v>
      </c>
      <c r="P196" s="242"/>
      <c r="Q196" s="242"/>
      <c r="R196" s="242"/>
      <c r="S196" s="244"/>
      <c r="T196" s="244"/>
      <c r="U196" s="242"/>
      <c r="V196" s="242"/>
      <c r="W196" s="243"/>
      <c r="X196" s="243"/>
    </row>
    <row r="197" spans="1:24" ht="35.1" customHeight="1" x14ac:dyDescent="0.25">
      <c r="A197" s="97">
        <v>18</v>
      </c>
      <c r="B197" s="98">
        <f t="shared" si="28"/>
        <v>6</v>
      </c>
      <c r="C197" s="245" t="s">
        <v>320</v>
      </c>
      <c r="D197" s="245"/>
      <c r="E197" s="245"/>
      <c r="F197" s="245"/>
      <c r="G197" s="245"/>
      <c r="H197" s="245"/>
      <c r="I197" s="245"/>
      <c r="J197" s="245"/>
      <c r="K197" s="245"/>
      <c r="L197" s="245"/>
      <c r="M197" s="245"/>
      <c r="N197" s="246"/>
      <c r="O197" s="99">
        <v>30</v>
      </c>
      <c r="P197" s="242"/>
      <c r="Q197" s="242"/>
      <c r="R197" s="242"/>
      <c r="S197" s="244"/>
      <c r="T197" s="244"/>
      <c r="U197" s="242"/>
      <c r="V197" s="242"/>
      <c r="W197" s="243"/>
      <c r="X197" s="243"/>
    </row>
    <row r="198" spans="1:24" ht="35.1" customHeight="1" x14ac:dyDescent="0.25">
      <c r="A198" s="97">
        <v>18</v>
      </c>
      <c r="B198" s="98">
        <f t="shared" si="28"/>
        <v>7</v>
      </c>
      <c r="C198" s="245" t="s">
        <v>321</v>
      </c>
      <c r="D198" s="245"/>
      <c r="E198" s="245"/>
      <c r="F198" s="245"/>
      <c r="G198" s="245"/>
      <c r="H198" s="245"/>
      <c r="I198" s="245"/>
      <c r="J198" s="245"/>
      <c r="K198" s="245"/>
      <c r="L198" s="245"/>
      <c r="M198" s="245"/>
      <c r="N198" s="246"/>
      <c r="O198" s="99">
        <v>30</v>
      </c>
      <c r="P198" s="242"/>
      <c r="Q198" s="242"/>
      <c r="R198" s="242"/>
      <c r="S198" s="244"/>
      <c r="T198" s="244"/>
      <c r="U198" s="242"/>
      <c r="V198" s="242"/>
      <c r="W198" s="243"/>
      <c r="X198" s="243"/>
    </row>
    <row r="199" spans="1:24" ht="35.1" customHeight="1" x14ac:dyDescent="0.25">
      <c r="A199" s="97">
        <v>18</v>
      </c>
      <c r="B199" s="98">
        <f t="shared" si="28"/>
        <v>8</v>
      </c>
      <c r="C199" s="245" t="s">
        <v>333</v>
      </c>
      <c r="D199" s="245"/>
      <c r="E199" s="245"/>
      <c r="F199" s="245"/>
      <c r="G199" s="245"/>
      <c r="H199" s="245"/>
      <c r="I199" s="245"/>
      <c r="J199" s="245"/>
      <c r="K199" s="245"/>
      <c r="L199" s="245"/>
      <c r="M199" s="245"/>
      <c r="N199" s="246"/>
      <c r="O199" s="99">
        <v>1</v>
      </c>
      <c r="P199" s="242"/>
      <c r="Q199" s="242"/>
      <c r="R199" s="242"/>
      <c r="S199" s="244"/>
      <c r="T199" s="244"/>
      <c r="U199" s="242"/>
      <c r="V199" s="242"/>
      <c r="W199" s="243"/>
      <c r="X199" s="243"/>
    </row>
    <row r="200" spans="1:24" ht="35.1" customHeight="1" x14ac:dyDescent="0.25">
      <c r="A200" s="97">
        <v>18</v>
      </c>
      <c r="B200" s="98">
        <f t="shared" si="28"/>
        <v>9</v>
      </c>
      <c r="C200" s="245" t="s">
        <v>334</v>
      </c>
      <c r="D200" s="245"/>
      <c r="E200" s="245"/>
      <c r="F200" s="245"/>
      <c r="G200" s="245"/>
      <c r="H200" s="245"/>
      <c r="I200" s="245"/>
      <c r="J200" s="245"/>
      <c r="K200" s="245"/>
      <c r="L200" s="245"/>
      <c r="M200" s="245"/>
      <c r="N200" s="246"/>
      <c r="O200" s="99">
        <v>1</v>
      </c>
      <c r="P200" s="242"/>
      <c r="Q200" s="242"/>
      <c r="R200" s="242"/>
      <c r="S200" s="244"/>
      <c r="T200" s="244"/>
      <c r="U200" s="242"/>
      <c r="V200" s="242"/>
      <c r="W200" s="243"/>
      <c r="X200" s="243"/>
    </row>
    <row r="201" spans="1:24" ht="65.099999999999994" customHeight="1" x14ac:dyDescent="0.25">
      <c r="A201" s="97">
        <v>18</v>
      </c>
      <c r="B201" s="98">
        <f t="shared" si="28"/>
        <v>10</v>
      </c>
      <c r="C201" s="245" t="s">
        <v>332</v>
      </c>
      <c r="D201" s="245"/>
      <c r="E201" s="245"/>
      <c r="F201" s="245"/>
      <c r="G201" s="245"/>
      <c r="H201" s="245"/>
      <c r="I201" s="245"/>
      <c r="J201" s="245"/>
      <c r="K201" s="245"/>
      <c r="L201" s="245"/>
      <c r="M201" s="245"/>
      <c r="N201" s="246"/>
      <c r="O201" s="99">
        <v>1</v>
      </c>
      <c r="P201" s="242"/>
      <c r="Q201" s="242"/>
      <c r="R201" s="242"/>
      <c r="S201" s="244"/>
      <c r="T201" s="244"/>
      <c r="U201" s="242"/>
      <c r="V201" s="242"/>
      <c r="W201" s="243"/>
      <c r="X201" s="243"/>
    </row>
    <row r="202" spans="1:24" ht="50.1" customHeight="1" x14ac:dyDescent="0.25">
      <c r="A202" s="97">
        <v>19</v>
      </c>
      <c r="B202" s="98">
        <f t="shared" si="28"/>
        <v>1</v>
      </c>
      <c r="C202" s="245" t="s">
        <v>322</v>
      </c>
      <c r="D202" s="245"/>
      <c r="E202" s="245"/>
      <c r="F202" s="245"/>
      <c r="G202" s="245"/>
      <c r="H202" s="245"/>
      <c r="I202" s="245"/>
      <c r="J202" s="245"/>
      <c r="K202" s="245"/>
      <c r="L202" s="245"/>
      <c r="M202" s="245"/>
      <c r="N202" s="246"/>
      <c r="O202" s="99">
        <v>30</v>
      </c>
      <c r="P202" s="242"/>
      <c r="Q202" s="242"/>
      <c r="R202" s="242"/>
      <c r="S202" s="244"/>
      <c r="T202" s="244"/>
      <c r="U202" s="242"/>
      <c r="V202" s="242"/>
      <c r="W202" s="243"/>
      <c r="X202" s="243"/>
    </row>
    <row r="203" spans="1:24" ht="35.1" customHeight="1" x14ac:dyDescent="0.25">
      <c r="A203" s="97">
        <v>19</v>
      </c>
      <c r="B203" s="98">
        <f t="shared" si="28"/>
        <v>2</v>
      </c>
      <c r="C203" s="245" t="s">
        <v>323</v>
      </c>
      <c r="D203" s="245"/>
      <c r="E203" s="245"/>
      <c r="F203" s="245"/>
      <c r="G203" s="245"/>
      <c r="H203" s="245"/>
      <c r="I203" s="245"/>
      <c r="J203" s="245"/>
      <c r="K203" s="245"/>
      <c r="L203" s="245"/>
      <c r="M203" s="245"/>
      <c r="N203" s="246"/>
      <c r="O203" s="99">
        <v>30</v>
      </c>
      <c r="P203" s="242"/>
      <c r="Q203" s="242"/>
      <c r="R203" s="242"/>
      <c r="S203" s="244"/>
      <c r="T203" s="244"/>
      <c r="U203" s="242"/>
      <c r="V203" s="242"/>
      <c r="W203" s="243"/>
      <c r="X203" s="243"/>
    </row>
    <row r="204" spans="1:24" ht="50.1" customHeight="1" x14ac:dyDescent="0.25">
      <c r="A204" s="97">
        <v>19</v>
      </c>
      <c r="B204" s="98">
        <f t="shared" si="28"/>
        <v>3</v>
      </c>
      <c r="C204" s="245" t="s">
        <v>324</v>
      </c>
      <c r="D204" s="245"/>
      <c r="E204" s="245"/>
      <c r="F204" s="245"/>
      <c r="G204" s="245"/>
      <c r="H204" s="245"/>
      <c r="I204" s="245"/>
      <c r="J204" s="245"/>
      <c r="K204" s="245"/>
      <c r="L204" s="245"/>
      <c r="M204" s="245"/>
      <c r="N204" s="246"/>
      <c r="O204" s="99">
        <v>30</v>
      </c>
      <c r="P204" s="242"/>
      <c r="Q204" s="242"/>
      <c r="R204" s="242"/>
      <c r="S204" s="244"/>
      <c r="T204" s="244"/>
      <c r="U204" s="242"/>
      <c r="V204" s="242"/>
      <c r="W204" s="243"/>
      <c r="X204" s="243"/>
    </row>
    <row r="205" spans="1:24" ht="35.1" customHeight="1" x14ac:dyDescent="0.25">
      <c r="A205" s="97">
        <v>19</v>
      </c>
      <c r="B205" s="98">
        <f t="shared" si="28"/>
        <v>4</v>
      </c>
      <c r="C205" s="245" t="s">
        <v>325</v>
      </c>
      <c r="D205" s="245"/>
      <c r="E205" s="245"/>
      <c r="F205" s="245"/>
      <c r="G205" s="245"/>
      <c r="H205" s="245"/>
      <c r="I205" s="245"/>
      <c r="J205" s="245"/>
      <c r="K205" s="245"/>
      <c r="L205" s="245"/>
      <c r="M205" s="245"/>
      <c r="N205" s="246"/>
      <c r="O205" s="99">
        <v>30</v>
      </c>
      <c r="P205" s="242"/>
      <c r="Q205" s="242"/>
      <c r="R205" s="242"/>
      <c r="S205" s="244"/>
      <c r="T205" s="244"/>
      <c r="U205" s="242"/>
      <c r="V205" s="242"/>
      <c r="W205" s="243"/>
      <c r="X205" s="243"/>
    </row>
    <row r="206" spans="1:24" ht="18" customHeight="1" x14ac:dyDescent="0.25">
      <c r="A206" s="97">
        <v>19</v>
      </c>
      <c r="B206" s="98">
        <f t="shared" si="28"/>
        <v>5</v>
      </c>
      <c r="C206" s="245" t="s">
        <v>326</v>
      </c>
      <c r="D206" s="245"/>
      <c r="E206" s="245"/>
      <c r="F206" s="245"/>
      <c r="G206" s="245"/>
      <c r="H206" s="245"/>
      <c r="I206" s="245"/>
      <c r="J206" s="245"/>
      <c r="K206" s="245"/>
      <c r="L206" s="245"/>
      <c r="M206" s="245"/>
      <c r="N206" s="246"/>
      <c r="O206" s="99">
        <v>30</v>
      </c>
      <c r="P206" s="242"/>
      <c r="Q206" s="242"/>
      <c r="R206" s="242"/>
      <c r="S206" s="244"/>
      <c r="T206" s="244"/>
      <c r="U206" s="242"/>
      <c r="V206" s="242"/>
      <c r="W206" s="243"/>
      <c r="X206" s="243"/>
    </row>
    <row r="207" spans="1:24" ht="35.1" customHeight="1" x14ac:dyDescent="0.25">
      <c r="A207" s="97">
        <v>19</v>
      </c>
      <c r="B207" s="98">
        <f t="shared" si="28"/>
        <v>6</v>
      </c>
      <c r="C207" s="245" t="s">
        <v>327</v>
      </c>
      <c r="D207" s="245"/>
      <c r="E207" s="245"/>
      <c r="F207" s="245"/>
      <c r="G207" s="245"/>
      <c r="H207" s="245"/>
      <c r="I207" s="245"/>
      <c r="J207" s="245"/>
      <c r="K207" s="245"/>
      <c r="L207" s="245"/>
      <c r="M207" s="245"/>
      <c r="N207" s="246"/>
      <c r="O207" s="99">
        <v>30</v>
      </c>
      <c r="P207" s="242"/>
      <c r="Q207" s="242"/>
      <c r="R207" s="242"/>
      <c r="S207" s="244"/>
      <c r="T207" s="244"/>
      <c r="U207" s="242"/>
      <c r="V207" s="242"/>
      <c r="W207" s="243"/>
      <c r="X207" s="243"/>
    </row>
    <row r="208" spans="1:24" ht="35.1" customHeight="1" x14ac:dyDescent="0.25">
      <c r="A208" s="97">
        <v>19</v>
      </c>
      <c r="B208" s="98">
        <f t="shared" si="28"/>
        <v>7</v>
      </c>
      <c r="C208" s="245" t="s">
        <v>328</v>
      </c>
      <c r="D208" s="245"/>
      <c r="E208" s="245"/>
      <c r="F208" s="245"/>
      <c r="G208" s="245"/>
      <c r="H208" s="245"/>
      <c r="I208" s="245"/>
      <c r="J208" s="245"/>
      <c r="K208" s="245"/>
      <c r="L208" s="245"/>
      <c r="M208" s="245"/>
      <c r="N208" s="246"/>
      <c r="O208" s="99">
        <v>30</v>
      </c>
      <c r="P208" s="242"/>
      <c r="Q208" s="242"/>
      <c r="R208" s="242"/>
      <c r="S208" s="244"/>
      <c r="T208" s="244"/>
      <c r="U208" s="242"/>
      <c r="V208" s="242"/>
      <c r="W208" s="243"/>
      <c r="X208" s="243"/>
    </row>
    <row r="209" spans="1:24" ht="35.1" customHeight="1" x14ac:dyDescent="0.25">
      <c r="A209" s="97">
        <v>19</v>
      </c>
      <c r="B209" s="98">
        <f t="shared" si="28"/>
        <v>8</v>
      </c>
      <c r="C209" s="245" t="s">
        <v>329</v>
      </c>
      <c r="D209" s="245"/>
      <c r="E209" s="245"/>
      <c r="F209" s="245"/>
      <c r="G209" s="245"/>
      <c r="H209" s="245"/>
      <c r="I209" s="245"/>
      <c r="J209" s="245"/>
      <c r="K209" s="245"/>
      <c r="L209" s="245"/>
      <c r="M209" s="245"/>
      <c r="N209" s="246"/>
      <c r="O209" s="99">
        <v>30</v>
      </c>
      <c r="P209" s="242"/>
      <c r="Q209" s="242"/>
      <c r="R209" s="242"/>
      <c r="S209" s="244"/>
      <c r="T209" s="244"/>
      <c r="U209" s="242"/>
      <c r="V209" s="242"/>
      <c r="W209" s="243"/>
      <c r="X209" s="243"/>
    </row>
    <row r="210" spans="1:24" ht="35.1" customHeight="1" x14ac:dyDescent="0.25">
      <c r="A210" s="97">
        <v>19</v>
      </c>
      <c r="B210" s="98">
        <f t="shared" si="28"/>
        <v>9</v>
      </c>
      <c r="C210" s="245" t="s">
        <v>330</v>
      </c>
      <c r="D210" s="245"/>
      <c r="E210" s="245"/>
      <c r="F210" s="245"/>
      <c r="G210" s="245"/>
      <c r="H210" s="245"/>
      <c r="I210" s="245"/>
      <c r="J210" s="245"/>
      <c r="K210" s="245"/>
      <c r="L210" s="245"/>
      <c r="M210" s="245"/>
      <c r="N210" s="246"/>
      <c r="O210" s="99">
        <v>30</v>
      </c>
      <c r="P210" s="242"/>
      <c r="Q210" s="242"/>
      <c r="R210" s="242"/>
      <c r="S210" s="244"/>
      <c r="T210" s="244"/>
      <c r="U210" s="242"/>
      <c r="V210" s="242"/>
      <c r="W210" s="243"/>
      <c r="X210" s="243"/>
    </row>
    <row r="211" spans="1:24" ht="35.1" customHeight="1" x14ac:dyDescent="0.25">
      <c r="A211" s="97">
        <v>19</v>
      </c>
      <c r="B211" s="98">
        <f t="shared" si="28"/>
        <v>10</v>
      </c>
      <c r="C211" s="245" t="s">
        <v>331</v>
      </c>
      <c r="D211" s="245"/>
      <c r="E211" s="245"/>
      <c r="F211" s="245"/>
      <c r="G211" s="245"/>
      <c r="H211" s="245"/>
      <c r="I211" s="245"/>
      <c r="J211" s="245"/>
      <c r="K211" s="245"/>
      <c r="L211" s="245"/>
      <c r="M211" s="245"/>
      <c r="N211" s="246"/>
      <c r="O211" s="99">
        <v>30</v>
      </c>
      <c r="P211" s="242"/>
      <c r="Q211" s="242"/>
      <c r="R211" s="242"/>
      <c r="S211" s="244"/>
      <c r="T211" s="244"/>
      <c r="U211" s="242"/>
      <c r="V211" s="242"/>
      <c r="W211" s="243"/>
      <c r="X211" s="243"/>
    </row>
    <row r="212" spans="1:24" ht="35.1" customHeight="1" x14ac:dyDescent="0.25">
      <c r="A212" s="97">
        <v>19</v>
      </c>
      <c r="B212" s="98">
        <f t="shared" si="28"/>
        <v>11</v>
      </c>
      <c r="C212" s="245" t="s">
        <v>335</v>
      </c>
      <c r="D212" s="245"/>
      <c r="E212" s="245"/>
      <c r="F212" s="245"/>
      <c r="G212" s="245"/>
      <c r="H212" s="245"/>
      <c r="I212" s="245"/>
      <c r="J212" s="245"/>
      <c r="K212" s="245"/>
      <c r="L212" s="245"/>
      <c r="M212" s="245"/>
      <c r="N212" s="246"/>
      <c r="O212" s="99">
        <v>30</v>
      </c>
      <c r="P212" s="242"/>
      <c r="Q212" s="242"/>
      <c r="R212" s="242"/>
      <c r="S212" s="244"/>
      <c r="T212" s="244"/>
      <c r="U212" s="242"/>
      <c r="V212" s="242"/>
      <c r="W212" s="243"/>
      <c r="X212" s="243"/>
    </row>
    <row r="213" spans="1:24" ht="35.1" customHeight="1" x14ac:dyDescent="0.25">
      <c r="A213" s="97">
        <v>20</v>
      </c>
      <c r="B213" s="98">
        <f t="shared" si="28"/>
        <v>1</v>
      </c>
      <c r="C213" s="245" t="s">
        <v>336</v>
      </c>
      <c r="D213" s="245"/>
      <c r="E213" s="245"/>
      <c r="F213" s="245"/>
      <c r="G213" s="245"/>
      <c r="H213" s="245"/>
      <c r="I213" s="245"/>
      <c r="J213" s="245"/>
      <c r="K213" s="245"/>
      <c r="L213" s="245"/>
      <c r="M213" s="245"/>
      <c r="N213" s="246"/>
      <c r="O213" s="99">
        <v>30</v>
      </c>
      <c r="P213" s="242"/>
      <c r="Q213" s="242"/>
      <c r="R213" s="242"/>
      <c r="S213" s="244"/>
      <c r="T213" s="244"/>
      <c r="U213" s="242"/>
      <c r="V213" s="242"/>
      <c r="W213" s="243"/>
      <c r="X213" s="243"/>
    </row>
    <row r="214" spans="1:24" ht="50.1" customHeight="1" x14ac:dyDescent="0.25">
      <c r="A214" s="97">
        <v>20</v>
      </c>
      <c r="B214" s="98">
        <f t="shared" si="28"/>
        <v>2</v>
      </c>
      <c r="C214" s="245" t="s">
        <v>337</v>
      </c>
      <c r="D214" s="245"/>
      <c r="E214" s="245"/>
      <c r="F214" s="245"/>
      <c r="G214" s="245"/>
      <c r="H214" s="245"/>
      <c r="I214" s="245"/>
      <c r="J214" s="245"/>
      <c r="K214" s="245"/>
      <c r="L214" s="245"/>
      <c r="M214" s="245"/>
      <c r="N214" s="246"/>
      <c r="O214" s="99">
        <v>30</v>
      </c>
      <c r="P214" s="242"/>
      <c r="Q214" s="242"/>
      <c r="R214" s="242"/>
      <c r="S214" s="244"/>
      <c r="T214" s="244"/>
      <c r="U214" s="242"/>
      <c r="V214" s="242"/>
      <c r="W214" s="243"/>
      <c r="X214" s="243"/>
    </row>
    <row r="215" spans="1:24" ht="50.1" customHeight="1" x14ac:dyDescent="0.25">
      <c r="A215" s="97">
        <v>20</v>
      </c>
      <c r="B215" s="98">
        <f t="shared" si="28"/>
        <v>3</v>
      </c>
      <c r="C215" s="245" t="s">
        <v>338</v>
      </c>
      <c r="D215" s="245"/>
      <c r="E215" s="245"/>
      <c r="F215" s="245"/>
      <c r="G215" s="245"/>
      <c r="H215" s="245"/>
      <c r="I215" s="245"/>
      <c r="J215" s="245"/>
      <c r="K215" s="245"/>
      <c r="L215" s="245"/>
      <c r="M215" s="245"/>
      <c r="N215" s="246"/>
      <c r="O215" s="99">
        <v>30</v>
      </c>
      <c r="P215" s="242"/>
      <c r="Q215" s="242"/>
      <c r="R215" s="242"/>
      <c r="S215" s="244"/>
      <c r="T215" s="244"/>
      <c r="U215" s="242"/>
      <c r="V215" s="242"/>
      <c r="W215" s="243"/>
      <c r="X215" s="243"/>
    </row>
    <row r="216" spans="1:24" ht="18" customHeight="1" x14ac:dyDescent="0.25">
      <c r="A216" s="97">
        <v>20</v>
      </c>
      <c r="B216" s="98">
        <f t="shared" si="28"/>
        <v>4</v>
      </c>
      <c r="C216" s="245" t="s">
        <v>339</v>
      </c>
      <c r="D216" s="245"/>
      <c r="E216" s="245"/>
      <c r="F216" s="245"/>
      <c r="G216" s="245"/>
      <c r="H216" s="245"/>
      <c r="I216" s="245"/>
      <c r="J216" s="245"/>
      <c r="K216" s="245"/>
      <c r="L216" s="245"/>
      <c r="M216" s="245"/>
      <c r="N216" s="246"/>
      <c r="O216" s="99">
        <v>30</v>
      </c>
      <c r="P216" s="242"/>
      <c r="Q216" s="242"/>
      <c r="R216" s="242"/>
      <c r="S216" s="244"/>
      <c r="T216" s="244"/>
      <c r="U216" s="242"/>
      <c r="V216" s="242"/>
      <c r="W216" s="243"/>
      <c r="X216" s="243"/>
    </row>
    <row r="217" spans="1:24" ht="35.1" customHeight="1" x14ac:dyDescent="0.25">
      <c r="A217" s="97">
        <v>20</v>
      </c>
      <c r="B217" s="98">
        <f t="shared" si="28"/>
        <v>5</v>
      </c>
      <c r="C217" s="245" t="s">
        <v>341</v>
      </c>
      <c r="D217" s="245"/>
      <c r="E217" s="245"/>
      <c r="F217" s="245"/>
      <c r="G217" s="245"/>
      <c r="H217" s="245"/>
      <c r="I217" s="245"/>
      <c r="J217" s="245"/>
      <c r="K217" s="245"/>
      <c r="L217" s="245"/>
      <c r="M217" s="245"/>
      <c r="N217" s="246"/>
      <c r="O217" s="99">
        <v>30</v>
      </c>
      <c r="P217" s="242"/>
      <c r="Q217" s="242"/>
      <c r="R217" s="242"/>
      <c r="S217" s="244"/>
      <c r="T217" s="244"/>
      <c r="U217" s="242"/>
      <c r="V217" s="242"/>
      <c r="W217" s="243"/>
      <c r="X217" s="243"/>
    </row>
    <row r="218" spans="1:24" ht="18" customHeight="1" x14ac:dyDescent="0.25">
      <c r="A218" s="97">
        <v>20</v>
      </c>
      <c r="B218" s="98">
        <f t="shared" si="28"/>
        <v>6</v>
      </c>
      <c r="C218" s="245" t="s">
        <v>342</v>
      </c>
      <c r="D218" s="245"/>
      <c r="E218" s="245"/>
      <c r="F218" s="245"/>
      <c r="G218" s="245"/>
      <c r="H218" s="245"/>
      <c r="I218" s="245"/>
      <c r="J218" s="245"/>
      <c r="K218" s="245"/>
      <c r="L218" s="245"/>
      <c r="M218" s="245"/>
      <c r="N218" s="246"/>
      <c r="O218" s="99">
        <v>30</v>
      </c>
      <c r="P218" s="242"/>
      <c r="Q218" s="242"/>
      <c r="R218" s="242"/>
      <c r="S218" s="244"/>
      <c r="T218" s="244"/>
      <c r="U218" s="242"/>
      <c r="V218" s="242"/>
      <c r="W218" s="243"/>
      <c r="X218" s="243"/>
    </row>
    <row r="219" spans="1:24" ht="35.1" customHeight="1" x14ac:dyDescent="0.25">
      <c r="A219" s="97">
        <v>20</v>
      </c>
      <c r="B219" s="98">
        <f t="shared" si="28"/>
        <v>7</v>
      </c>
      <c r="C219" s="245" t="s">
        <v>343</v>
      </c>
      <c r="D219" s="245"/>
      <c r="E219" s="245"/>
      <c r="F219" s="245"/>
      <c r="G219" s="245"/>
      <c r="H219" s="245"/>
      <c r="I219" s="245"/>
      <c r="J219" s="245"/>
      <c r="K219" s="245"/>
      <c r="L219" s="245"/>
      <c r="M219" s="245"/>
      <c r="N219" s="246"/>
      <c r="O219" s="99">
        <v>30</v>
      </c>
      <c r="P219" s="242"/>
      <c r="Q219" s="242"/>
      <c r="R219" s="242"/>
      <c r="S219" s="244"/>
      <c r="T219" s="244"/>
      <c r="U219" s="242"/>
      <c r="V219" s="242"/>
      <c r="W219" s="243"/>
      <c r="X219" s="243"/>
    </row>
    <row r="220" spans="1:24" ht="35.1" customHeight="1" x14ac:dyDescent="0.25">
      <c r="A220" s="97">
        <v>20</v>
      </c>
      <c r="B220" s="98">
        <f t="shared" si="28"/>
        <v>8</v>
      </c>
      <c r="C220" s="245" t="s">
        <v>344</v>
      </c>
      <c r="D220" s="245"/>
      <c r="E220" s="245"/>
      <c r="F220" s="245"/>
      <c r="G220" s="245"/>
      <c r="H220" s="245"/>
      <c r="I220" s="245"/>
      <c r="J220" s="245"/>
      <c r="K220" s="245"/>
      <c r="L220" s="245"/>
      <c r="M220" s="245"/>
      <c r="N220" s="246"/>
      <c r="O220" s="99">
        <v>30</v>
      </c>
      <c r="P220" s="242"/>
      <c r="Q220" s="242"/>
      <c r="R220" s="242"/>
      <c r="S220" s="244"/>
      <c r="T220" s="244"/>
      <c r="U220" s="242"/>
      <c r="V220" s="242"/>
      <c r="W220" s="243"/>
      <c r="X220" s="243"/>
    </row>
    <row r="221" spans="1:24" ht="35.1" customHeight="1" x14ac:dyDescent="0.25">
      <c r="A221" s="97">
        <v>20</v>
      </c>
      <c r="B221" s="98">
        <f t="shared" si="28"/>
        <v>9</v>
      </c>
      <c r="C221" s="245" t="s">
        <v>345</v>
      </c>
      <c r="D221" s="245"/>
      <c r="E221" s="245"/>
      <c r="F221" s="245"/>
      <c r="G221" s="245"/>
      <c r="H221" s="245"/>
      <c r="I221" s="245"/>
      <c r="J221" s="245"/>
      <c r="K221" s="245"/>
      <c r="L221" s="245"/>
      <c r="M221" s="245"/>
      <c r="N221" s="246"/>
      <c r="O221" s="99">
        <v>30</v>
      </c>
      <c r="P221" s="242"/>
      <c r="Q221" s="242"/>
      <c r="R221" s="242"/>
      <c r="S221" s="244"/>
      <c r="T221" s="244"/>
      <c r="U221" s="242"/>
      <c r="V221" s="242"/>
      <c r="W221" s="243"/>
      <c r="X221" s="243"/>
    </row>
    <row r="222" spans="1:24" ht="35.1" customHeight="1" x14ac:dyDescent="0.25">
      <c r="A222" s="97">
        <v>21</v>
      </c>
      <c r="B222" s="98">
        <f t="shared" si="28"/>
        <v>1</v>
      </c>
      <c r="C222" s="245" t="s">
        <v>346</v>
      </c>
      <c r="D222" s="245"/>
      <c r="E222" s="245"/>
      <c r="F222" s="245"/>
      <c r="G222" s="245"/>
      <c r="H222" s="245"/>
      <c r="I222" s="245"/>
      <c r="J222" s="245"/>
      <c r="K222" s="245"/>
      <c r="L222" s="245"/>
      <c r="M222" s="245"/>
      <c r="N222" s="246"/>
      <c r="O222" s="99">
        <v>30</v>
      </c>
      <c r="P222" s="242"/>
      <c r="Q222" s="242"/>
      <c r="R222" s="242"/>
      <c r="S222" s="244"/>
      <c r="T222" s="244"/>
      <c r="U222" s="242"/>
      <c r="V222" s="242"/>
      <c r="W222" s="243"/>
      <c r="X222" s="243"/>
    </row>
    <row r="223" spans="1:24" ht="50.1" customHeight="1" x14ac:dyDescent="0.25">
      <c r="A223" s="97">
        <v>21</v>
      </c>
      <c r="B223" s="98">
        <f t="shared" si="28"/>
        <v>2</v>
      </c>
      <c r="C223" s="245" t="s">
        <v>347</v>
      </c>
      <c r="D223" s="245"/>
      <c r="E223" s="245"/>
      <c r="F223" s="245"/>
      <c r="G223" s="245"/>
      <c r="H223" s="245"/>
      <c r="I223" s="245"/>
      <c r="J223" s="245"/>
      <c r="K223" s="245"/>
      <c r="L223" s="245"/>
      <c r="M223" s="245"/>
      <c r="N223" s="246"/>
      <c r="O223" s="99">
        <v>30</v>
      </c>
      <c r="P223" s="242"/>
      <c r="Q223" s="242"/>
      <c r="R223" s="242"/>
      <c r="S223" s="244"/>
      <c r="T223" s="244"/>
      <c r="U223" s="242"/>
      <c r="V223" s="242"/>
      <c r="W223" s="243"/>
      <c r="X223" s="243"/>
    </row>
    <row r="224" spans="1:24" ht="65.099999999999994" customHeight="1" x14ac:dyDescent="0.25">
      <c r="A224" s="97">
        <v>21</v>
      </c>
      <c r="B224" s="98">
        <f t="shared" si="28"/>
        <v>3</v>
      </c>
      <c r="C224" s="245" t="s">
        <v>348</v>
      </c>
      <c r="D224" s="245"/>
      <c r="E224" s="245"/>
      <c r="F224" s="245"/>
      <c r="G224" s="245"/>
      <c r="H224" s="245"/>
      <c r="I224" s="245"/>
      <c r="J224" s="245"/>
      <c r="K224" s="245"/>
      <c r="L224" s="245"/>
      <c r="M224" s="245"/>
      <c r="N224" s="246"/>
      <c r="O224" s="99">
        <v>30</v>
      </c>
      <c r="P224" s="242"/>
      <c r="Q224" s="242"/>
      <c r="R224" s="242"/>
      <c r="S224" s="244"/>
      <c r="T224" s="244"/>
      <c r="U224" s="242"/>
      <c r="V224" s="242"/>
      <c r="W224" s="243"/>
      <c r="X224" s="243"/>
    </row>
    <row r="225" spans="1:24" ht="18" customHeight="1" x14ac:dyDescent="0.25">
      <c r="A225" s="97">
        <v>21</v>
      </c>
      <c r="B225" s="98">
        <f t="shared" si="28"/>
        <v>4</v>
      </c>
      <c r="C225" s="245" t="s">
        <v>350</v>
      </c>
      <c r="D225" s="245"/>
      <c r="E225" s="245"/>
      <c r="F225" s="245"/>
      <c r="G225" s="245"/>
      <c r="H225" s="245"/>
      <c r="I225" s="245"/>
      <c r="J225" s="245"/>
      <c r="K225" s="245"/>
      <c r="L225" s="245"/>
      <c r="M225" s="245"/>
      <c r="N225" s="246"/>
      <c r="O225" s="99">
        <v>30</v>
      </c>
      <c r="P225" s="242"/>
      <c r="Q225" s="242"/>
      <c r="R225" s="242"/>
      <c r="S225" s="244"/>
      <c r="T225" s="244"/>
      <c r="U225" s="242"/>
      <c r="V225" s="242"/>
      <c r="W225" s="243"/>
      <c r="X225" s="243"/>
    </row>
    <row r="226" spans="1:24" ht="50.1" customHeight="1" x14ac:dyDescent="0.25">
      <c r="A226" s="97">
        <v>21</v>
      </c>
      <c r="B226" s="98">
        <f t="shared" si="28"/>
        <v>5</v>
      </c>
      <c r="C226" s="245" t="s">
        <v>351</v>
      </c>
      <c r="D226" s="245"/>
      <c r="E226" s="245"/>
      <c r="F226" s="245"/>
      <c r="G226" s="245"/>
      <c r="H226" s="245"/>
      <c r="I226" s="245"/>
      <c r="J226" s="245"/>
      <c r="K226" s="245"/>
      <c r="L226" s="245"/>
      <c r="M226" s="245"/>
      <c r="N226" s="246"/>
      <c r="O226" s="99">
        <v>30</v>
      </c>
      <c r="P226" s="242"/>
      <c r="Q226" s="242"/>
      <c r="R226" s="242"/>
      <c r="S226" s="244"/>
      <c r="T226" s="244"/>
      <c r="U226" s="242"/>
      <c r="V226" s="242"/>
      <c r="W226" s="243"/>
      <c r="X226" s="243"/>
    </row>
    <row r="227" spans="1:24" ht="50.1" customHeight="1" x14ac:dyDescent="0.25">
      <c r="A227" s="97">
        <v>21</v>
      </c>
      <c r="B227" s="98">
        <f t="shared" si="28"/>
        <v>6</v>
      </c>
      <c r="C227" s="245" t="s">
        <v>352</v>
      </c>
      <c r="D227" s="245"/>
      <c r="E227" s="245"/>
      <c r="F227" s="245"/>
      <c r="G227" s="245"/>
      <c r="H227" s="245"/>
      <c r="I227" s="245"/>
      <c r="J227" s="245"/>
      <c r="K227" s="245"/>
      <c r="L227" s="245"/>
      <c r="M227" s="245"/>
      <c r="N227" s="246"/>
      <c r="O227" s="99">
        <v>30</v>
      </c>
      <c r="P227" s="242"/>
      <c r="Q227" s="242"/>
      <c r="R227" s="242"/>
      <c r="S227" s="244"/>
      <c r="T227" s="244"/>
      <c r="U227" s="242"/>
      <c r="V227" s="242"/>
      <c r="W227" s="243"/>
      <c r="X227" s="243"/>
    </row>
    <row r="228" spans="1:24" ht="50.1" customHeight="1" x14ac:dyDescent="0.25">
      <c r="A228" s="97">
        <v>21</v>
      </c>
      <c r="B228" s="98">
        <f t="shared" si="28"/>
        <v>7</v>
      </c>
      <c r="C228" s="245" t="s">
        <v>353</v>
      </c>
      <c r="D228" s="245"/>
      <c r="E228" s="245"/>
      <c r="F228" s="245"/>
      <c r="G228" s="245"/>
      <c r="H228" s="245"/>
      <c r="I228" s="245"/>
      <c r="J228" s="245"/>
      <c r="K228" s="245"/>
      <c r="L228" s="245"/>
      <c r="M228" s="245"/>
      <c r="N228" s="246"/>
      <c r="O228" s="99">
        <v>30</v>
      </c>
      <c r="P228" s="242"/>
      <c r="Q228" s="242"/>
      <c r="R228" s="242"/>
      <c r="S228" s="244"/>
      <c r="T228" s="244"/>
      <c r="U228" s="242"/>
      <c r="V228" s="242"/>
      <c r="W228" s="243"/>
      <c r="X228" s="243"/>
    </row>
    <row r="229" spans="1:24" ht="18" customHeight="1" x14ac:dyDescent="0.25">
      <c r="A229" s="97">
        <v>22</v>
      </c>
      <c r="B229" s="98">
        <f t="shared" ref="B229:B244" si="29">IF(A228=A229,B228+1,1)</f>
        <v>1</v>
      </c>
      <c r="C229" s="245" t="s">
        <v>382</v>
      </c>
      <c r="D229" s="245"/>
      <c r="E229" s="245"/>
      <c r="F229" s="245"/>
      <c r="G229" s="245"/>
      <c r="H229" s="245"/>
      <c r="I229" s="245"/>
      <c r="J229" s="245"/>
      <c r="K229" s="245"/>
      <c r="L229" s="245"/>
      <c r="M229" s="245"/>
      <c r="N229" s="246"/>
      <c r="O229" s="99">
        <v>30</v>
      </c>
      <c r="P229" s="242"/>
      <c r="Q229" s="242"/>
      <c r="R229" s="242"/>
      <c r="S229" s="244"/>
      <c r="T229" s="244"/>
      <c r="U229" s="242"/>
      <c r="V229" s="242"/>
      <c r="W229" s="243"/>
      <c r="X229" s="243"/>
    </row>
    <row r="230" spans="1:24" ht="35.1" customHeight="1" x14ac:dyDescent="0.25">
      <c r="A230" s="97">
        <v>22</v>
      </c>
      <c r="B230" s="98">
        <f t="shared" si="29"/>
        <v>2</v>
      </c>
      <c r="C230" s="245" t="s">
        <v>383</v>
      </c>
      <c r="D230" s="245"/>
      <c r="E230" s="245"/>
      <c r="F230" s="245"/>
      <c r="G230" s="245"/>
      <c r="H230" s="245"/>
      <c r="I230" s="245"/>
      <c r="J230" s="245"/>
      <c r="K230" s="245"/>
      <c r="L230" s="245"/>
      <c r="M230" s="245"/>
      <c r="N230" s="246"/>
      <c r="O230" s="99">
        <v>30</v>
      </c>
      <c r="P230" s="242"/>
      <c r="Q230" s="242"/>
      <c r="R230" s="242"/>
      <c r="S230" s="244"/>
      <c r="T230" s="244"/>
      <c r="U230" s="242"/>
      <c r="V230" s="242"/>
      <c r="W230" s="243"/>
      <c r="X230" s="243"/>
    </row>
    <row r="231" spans="1:24" ht="35.1" customHeight="1" x14ac:dyDescent="0.25">
      <c r="A231" s="97">
        <v>22</v>
      </c>
      <c r="B231" s="98">
        <f t="shared" si="29"/>
        <v>3</v>
      </c>
      <c r="C231" s="245" t="s">
        <v>384</v>
      </c>
      <c r="D231" s="245"/>
      <c r="E231" s="245"/>
      <c r="F231" s="245"/>
      <c r="G231" s="245"/>
      <c r="H231" s="245"/>
      <c r="I231" s="245"/>
      <c r="J231" s="245"/>
      <c r="K231" s="245"/>
      <c r="L231" s="245"/>
      <c r="M231" s="245"/>
      <c r="N231" s="246"/>
      <c r="O231" s="99">
        <v>30</v>
      </c>
      <c r="P231" s="242"/>
      <c r="Q231" s="242"/>
      <c r="R231" s="242"/>
      <c r="S231" s="244"/>
      <c r="T231" s="244"/>
      <c r="U231" s="242"/>
      <c r="V231" s="242"/>
      <c r="W231" s="243"/>
      <c r="X231" s="243"/>
    </row>
    <row r="232" spans="1:24" ht="18" customHeight="1" x14ac:dyDescent="0.25">
      <c r="A232" s="97">
        <v>22</v>
      </c>
      <c r="B232" s="98">
        <f t="shared" si="29"/>
        <v>4</v>
      </c>
      <c r="C232" s="245" t="s">
        <v>388</v>
      </c>
      <c r="D232" s="245"/>
      <c r="E232" s="245"/>
      <c r="F232" s="245"/>
      <c r="G232" s="245"/>
      <c r="H232" s="245"/>
      <c r="I232" s="245"/>
      <c r="J232" s="245"/>
      <c r="K232" s="245"/>
      <c r="L232" s="245"/>
      <c r="M232" s="245"/>
      <c r="N232" s="246"/>
      <c r="O232" s="99">
        <v>30</v>
      </c>
      <c r="P232" s="242"/>
      <c r="Q232" s="242"/>
      <c r="R232" s="242"/>
      <c r="S232" s="244"/>
      <c r="T232" s="244"/>
      <c r="U232" s="242"/>
      <c r="V232" s="242"/>
      <c r="W232" s="243"/>
      <c r="X232" s="243"/>
    </row>
    <row r="233" spans="1:24" ht="35.1" customHeight="1" x14ac:dyDescent="0.25">
      <c r="A233" s="97">
        <v>22</v>
      </c>
      <c r="B233" s="98">
        <f t="shared" si="29"/>
        <v>5</v>
      </c>
      <c r="C233" s="245" t="s">
        <v>385</v>
      </c>
      <c r="D233" s="245"/>
      <c r="E233" s="245"/>
      <c r="F233" s="245"/>
      <c r="G233" s="245"/>
      <c r="H233" s="245"/>
      <c r="I233" s="245"/>
      <c r="J233" s="245"/>
      <c r="K233" s="245"/>
      <c r="L233" s="245"/>
      <c r="M233" s="245"/>
      <c r="N233" s="246"/>
      <c r="O233" s="99">
        <v>30</v>
      </c>
      <c r="P233" s="242"/>
      <c r="Q233" s="242"/>
      <c r="R233" s="242"/>
      <c r="S233" s="244"/>
      <c r="T233" s="244"/>
      <c r="U233" s="242"/>
      <c r="V233" s="242"/>
      <c r="W233" s="243"/>
      <c r="X233" s="243"/>
    </row>
    <row r="234" spans="1:24" ht="50.1" customHeight="1" x14ac:dyDescent="0.25">
      <c r="A234" s="97">
        <v>22</v>
      </c>
      <c r="B234" s="98">
        <f t="shared" si="29"/>
        <v>6</v>
      </c>
      <c r="C234" s="245" t="s">
        <v>386</v>
      </c>
      <c r="D234" s="245"/>
      <c r="E234" s="245"/>
      <c r="F234" s="245"/>
      <c r="G234" s="245"/>
      <c r="H234" s="245"/>
      <c r="I234" s="245"/>
      <c r="J234" s="245"/>
      <c r="K234" s="245"/>
      <c r="L234" s="245"/>
      <c r="M234" s="245"/>
      <c r="N234" s="246"/>
      <c r="O234" s="99">
        <v>180</v>
      </c>
      <c r="P234" s="242"/>
      <c r="Q234" s="242"/>
      <c r="R234" s="242"/>
      <c r="S234" s="244"/>
      <c r="T234" s="244"/>
      <c r="U234" s="242"/>
      <c r="V234" s="242"/>
      <c r="W234" s="243"/>
      <c r="X234" s="243"/>
    </row>
    <row r="235" spans="1:24" ht="35.1" customHeight="1" x14ac:dyDescent="0.25">
      <c r="A235" s="97">
        <v>22</v>
      </c>
      <c r="B235" s="98">
        <f t="shared" si="29"/>
        <v>7</v>
      </c>
      <c r="C235" s="245" t="s">
        <v>387</v>
      </c>
      <c r="D235" s="245"/>
      <c r="E235" s="245"/>
      <c r="F235" s="245"/>
      <c r="G235" s="245"/>
      <c r="H235" s="245"/>
      <c r="I235" s="245"/>
      <c r="J235" s="245"/>
      <c r="K235" s="245"/>
      <c r="L235" s="245"/>
      <c r="M235" s="245"/>
      <c r="N235" s="246"/>
      <c r="O235" s="99">
        <v>1</v>
      </c>
      <c r="P235" s="242"/>
      <c r="Q235" s="242"/>
      <c r="R235" s="242"/>
      <c r="S235" s="244"/>
      <c r="T235" s="244"/>
      <c r="U235" s="242"/>
      <c r="V235" s="242"/>
      <c r="W235" s="243"/>
      <c r="X235" s="243"/>
    </row>
    <row r="236" spans="1:24" ht="35.1" customHeight="1" x14ac:dyDescent="0.25">
      <c r="A236" s="97">
        <v>23</v>
      </c>
      <c r="B236" s="98">
        <f t="shared" si="29"/>
        <v>1</v>
      </c>
      <c r="C236" s="245" t="s">
        <v>390</v>
      </c>
      <c r="D236" s="245"/>
      <c r="E236" s="245"/>
      <c r="F236" s="245"/>
      <c r="G236" s="245"/>
      <c r="H236" s="245"/>
      <c r="I236" s="245"/>
      <c r="J236" s="245"/>
      <c r="K236" s="245"/>
      <c r="L236" s="245"/>
      <c r="M236" s="245"/>
      <c r="N236" s="246"/>
      <c r="O236" s="99">
        <v>30</v>
      </c>
      <c r="P236" s="242"/>
      <c r="Q236" s="242"/>
      <c r="R236" s="242"/>
      <c r="S236" s="244"/>
      <c r="T236" s="244"/>
      <c r="U236" s="242"/>
      <c r="V236" s="242"/>
      <c r="W236" s="243"/>
      <c r="X236" s="243"/>
    </row>
    <row r="237" spans="1:24" ht="35.1" customHeight="1" x14ac:dyDescent="0.25">
      <c r="A237" s="97">
        <v>23</v>
      </c>
      <c r="B237" s="98">
        <f t="shared" si="29"/>
        <v>2</v>
      </c>
      <c r="C237" s="245" t="s">
        <v>391</v>
      </c>
      <c r="D237" s="245"/>
      <c r="E237" s="245"/>
      <c r="F237" s="245"/>
      <c r="G237" s="245"/>
      <c r="H237" s="245"/>
      <c r="I237" s="245"/>
      <c r="J237" s="245"/>
      <c r="K237" s="245"/>
      <c r="L237" s="245"/>
      <c r="M237" s="245"/>
      <c r="N237" s="246"/>
      <c r="O237" s="99">
        <v>30</v>
      </c>
      <c r="P237" s="242"/>
      <c r="Q237" s="242"/>
      <c r="R237" s="242"/>
      <c r="S237" s="244"/>
      <c r="T237" s="244"/>
      <c r="U237" s="242"/>
      <c r="V237" s="242"/>
      <c r="W237" s="243"/>
      <c r="X237" s="243"/>
    </row>
    <row r="238" spans="1:24" ht="35.1" customHeight="1" x14ac:dyDescent="0.25">
      <c r="A238" s="97">
        <v>23</v>
      </c>
      <c r="B238" s="98">
        <f t="shared" si="29"/>
        <v>3</v>
      </c>
      <c r="C238" s="245" t="s">
        <v>392</v>
      </c>
      <c r="D238" s="245"/>
      <c r="E238" s="245"/>
      <c r="F238" s="245"/>
      <c r="G238" s="245"/>
      <c r="H238" s="245"/>
      <c r="I238" s="245"/>
      <c r="J238" s="245"/>
      <c r="K238" s="245"/>
      <c r="L238" s="245"/>
      <c r="M238" s="245"/>
      <c r="N238" s="246"/>
      <c r="O238" s="99">
        <v>30</v>
      </c>
      <c r="P238" s="242"/>
      <c r="Q238" s="242"/>
      <c r="R238" s="242"/>
      <c r="S238" s="244"/>
      <c r="T238" s="244"/>
      <c r="U238" s="242"/>
      <c r="V238" s="242"/>
      <c r="W238" s="243"/>
      <c r="X238" s="243"/>
    </row>
    <row r="239" spans="1:24" ht="35.1" customHeight="1" x14ac:dyDescent="0.25">
      <c r="A239" s="97">
        <v>23</v>
      </c>
      <c r="B239" s="98">
        <f t="shared" si="29"/>
        <v>4</v>
      </c>
      <c r="C239" s="245" t="s">
        <v>393</v>
      </c>
      <c r="D239" s="245"/>
      <c r="E239" s="245"/>
      <c r="F239" s="245"/>
      <c r="G239" s="245"/>
      <c r="H239" s="245"/>
      <c r="I239" s="245"/>
      <c r="J239" s="245"/>
      <c r="K239" s="245"/>
      <c r="L239" s="245"/>
      <c r="M239" s="245"/>
      <c r="N239" s="246"/>
      <c r="O239" s="99">
        <v>30</v>
      </c>
      <c r="P239" s="242"/>
      <c r="Q239" s="242"/>
      <c r="R239" s="242"/>
      <c r="S239" s="244"/>
      <c r="T239" s="244"/>
      <c r="U239" s="242"/>
      <c r="V239" s="242"/>
      <c r="W239" s="243"/>
      <c r="X239" s="243"/>
    </row>
    <row r="240" spans="1:24" ht="65.099999999999994" customHeight="1" x14ac:dyDescent="0.25">
      <c r="A240" s="97">
        <v>24</v>
      </c>
      <c r="B240" s="98">
        <f t="shared" si="29"/>
        <v>1</v>
      </c>
      <c r="C240" s="245" t="s">
        <v>355</v>
      </c>
      <c r="D240" s="245"/>
      <c r="E240" s="245"/>
      <c r="F240" s="245"/>
      <c r="G240" s="245"/>
      <c r="H240" s="245"/>
      <c r="I240" s="245"/>
      <c r="J240" s="245"/>
      <c r="K240" s="245"/>
      <c r="L240" s="245"/>
      <c r="M240" s="245"/>
      <c r="N240" s="246"/>
      <c r="O240" s="99">
        <v>30</v>
      </c>
      <c r="P240" s="242"/>
      <c r="Q240" s="242"/>
      <c r="R240" s="242"/>
      <c r="S240" s="244"/>
      <c r="T240" s="244"/>
      <c r="U240" s="242"/>
      <c r="V240" s="242"/>
      <c r="W240" s="243"/>
      <c r="X240" s="243"/>
    </row>
    <row r="241" spans="1:24" ht="50.1" customHeight="1" x14ac:dyDescent="0.25">
      <c r="A241" s="97">
        <v>24</v>
      </c>
      <c r="B241" s="98">
        <f t="shared" si="29"/>
        <v>2</v>
      </c>
      <c r="C241" s="245" t="s">
        <v>356</v>
      </c>
      <c r="D241" s="245"/>
      <c r="E241" s="245"/>
      <c r="F241" s="245"/>
      <c r="G241" s="245"/>
      <c r="H241" s="245"/>
      <c r="I241" s="245"/>
      <c r="J241" s="245"/>
      <c r="K241" s="245"/>
      <c r="L241" s="245"/>
      <c r="M241" s="245"/>
      <c r="N241" s="246"/>
      <c r="O241" s="99">
        <v>30</v>
      </c>
      <c r="P241" s="242"/>
      <c r="Q241" s="242"/>
      <c r="R241" s="242"/>
      <c r="S241" s="244"/>
      <c r="T241" s="244"/>
      <c r="U241" s="242"/>
      <c r="V241" s="242"/>
      <c r="W241" s="243"/>
      <c r="X241" s="243"/>
    </row>
    <row r="242" spans="1:24" ht="35.1" customHeight="1" x14ac:dyDescent="0.25">
      <c r="A242" s="97">
        <v>24</v>
      </c>
      <c r="B242" s="98">
        <f t="shared" si="29"/>
        <v>3</v>
      </c>
      <c r="C242" s="245" t="s">
        <v>357</v>
      </c>
      <c r="D242" s="245"/>
      <c r="E242" s="245"/>
      <c r="F242" s="245"/>
      <c r="G242" s="245"/>
      <c r="H242" s="245"/>
      <c r="I242" s="245"/>
      <c r="J242" s="245"/>
      <c r="K242" s="245"/>
      <c r="L242" s="245"/>
      <c r="M242" s="245"/>
      <c r="N242" s="246"/>
      <c r="O242" s="99">
        <v>30</v>
      </c>
      <c r="P242" s="242"/>
      <c r="Q242" s="242"/>
      <c r="R242" s="242"/>
      <c r="S242" s="244"/>
      <c r="T242" s="244"/>
      <c r="U242" s="242"/>
      <c r="V242" s="242"/>
      <c r="W242" s="243"/>
      <c r="X242" s="243"/>
    </row>
    <row r="243" spans="1:24" ht="35.1" customHeight="1" x14ac:dyDescent="0.25">
      <c r="A243" s="97">
        <v>24</v>
      </c>
      <c r="B243" s="98">
        <f t="shared" si="29"/>
        <v>4</v>
      </c>
      <c r="C243" s="245" t="s">
        <v>359</v>
      </c>
      <c r="D243" s="245"/>
      <c r="E243" s="245"/>
      <c r="F243" s="245"/>
      <c r="G243" s="245"/>
      <c r="H243" s="245"/>
      <c r="I243" s="245"/>
      <c r="J243" s="245"/>
      <c r="K243" s="245"/>
      <c r="L243" s="245"/>
      <c r="M243" s="245"/>
      <c r="N243" s="246"/>
      <c r="O243" s="99">
        <v>30</v>
      </c>
      <c r="P243" s="242"/>
      <c r="Q243" s="242"/>
      <c r="R243" s="242"/>
      <c r="S243" s="244"/>
      <c r="T243" s="244"/>
      <c r="U243" s="242"/>
      <c r="V243" s="242"/>
      <c r="W243" s="243"/>
      <c r="X243" s="243"/>
    </row>
    <row r="244" spans="1:24" ht="65.099999999999994" customHeight="1" x14ac:dyDescent="0.25">
      <c r="A244" s="97">
        <v>24</v>
      </c>
      <c r="B244" s="98">
        <f t="shared" si="29"/>
        <v>5</v>
      </c>
      <c r="C244" s="245" t="s">
        <v>358</v>
      </c>
      <c r="D244" s="245"/>
      <c r="E244" s="245"/>
      <c r="F244" s="245"/>
      <c r="G244" s="245"/>
      <c r="H244" s="245"/>
      <c r="I244" s="245"/>
      <c r="J244" s="245"/>
      <c r="K244" s="245"/>
      <c r="L244" s="245"/>
      <c r="M244" s="245"/>
      <c r="N244" s="246"/>
      <c r="O244" s="99">
        <v>30</v>
      </c>
      <c r="P244" s="242"/>
      <c r="Q244" s="242"/>
      <c r="R244" s="242"/>
      <c r="S244" s="244"/>
      <c r="T244" s="244"/>
      <c r="U244" s="242"/>
      <c r="V244" s="242"/>
      <c r="W244" s="243"/>
      <c r="X244" s="243"/>
    </row>
  </sheetData>
  <sheetProtection password="CD8E" sheet="1" objects="1" scenarios="1"/>
  <mergeCells count="1094">
    <mergeCell ref="C238:N238"/>
    <mergeCell ref="P238:R238"/>
    <mergeCell ref="S238:T238"/>
    <mergeCell ref="U238:V238"/>
    <mergeCell ref="W238:X238"/>
    <mergeCell ref="C239:N239"/>
    <mergeCell ref="P239:R239"/>
    <mergeCell ref="S239:T239"/>
    <mergeCell ref="U239:V239"/>
    <mergeCell ref="W239:X239"/>
    <mergeCell ref="W233:X233"/>
    <mergeCell ref="C234:N234"/>
    <mergeCell ref="P234:R234"/>
    <mergeCell ref="S234:T234"/>
    <mergeCell ref="U234:V234"/>
    <mergeCell ref="W234:X234"/>
    <mergeCell ref="C235:N235"/>
    <mergeCell ref="P235:R235"/>
    <mergeCell ref="S235:T235"/>
    <mergeCell ref="U235:V235"/>
    <mergeCell ref="W235:X235"/>
    <mergeCell ref="C236:N236"/>
    <mergeCell ref="P236:R236"/>
    <mergeCell ref="S236:T236"/>
    <mergeCell ref="U236:V236"/>
    <mergeCell ref="W236:X236"/>
    <mergeCell ref="C237:N237"/>
    <mergeCell ref="P237:R237"/>
    <mergeCell ref="S237:T237"/>
    <mergeCell ref="U237:V237"/>
    <mergeCell ref="W237:X237"/>
    <mergeCell ref="C229:N229"/>
    <mergeCell ref="P229:R229"/>
    <mergeCell ref="S229:T229"/>
    <mergeCell ref="U229:V229"/>
    <mergeCell ref="W229:X229"/>
    <mergeCell ref="C218:N218"/>
    <mergeCell ref="P218:R218"/>
    <mergeCell ref="S218:T218"/>
    <mergeCell ref="U218:V218"/>
    <mergeCell ref="W218:X218"/>
    <mergeCell ref="C198:N198"/>
    <mergeCell ref="P198:R198"/>
    <mergeCell ref="S198:T198"/>
    <mergeCell ref="U198:V198"/>
    <mergeCell ref="W198:X198"/>
    <mergeCell ref="C199:N199"/>
    <mergeCell ref="P199:R199"/>
    <mergeCell ref="P217:R217"/>
    <mergeCell ref="S217:T217"/>
    <mergeCell ref="U217:V217"/>
    <mergeCell ref="W217:X217"/>
    <mergeCell ref="C215:N215"/>
    <mergeCell ref="P215:R215"/>
    <mergeCell ref="S215:T215"/>
    <mergeCell ref="U215:V215"/>
    <mergeCell ref="W215:X215"/>
    <mergeCell ref="C217:N217"/>
    <mergeCell ref="P208:R208"/>
    <mergeCell ref="S208:T208"/>
    <mergeCell ref="U208:V208"/>
    <mergeCell ref="W208:X208"/>
    <mergeCell ref="S216:T216"/>
    <mergeCell ref="U216:V216"/>
    <mergeCell ref="W209:X209"/>
    <mergeCell ref="C210:N210"/>
    <mergeCell ref="P210:R210"/>
    <mergeCell ref="W214:X214"/>
    <mergeCell ref="U204:V204"/>
    <mergeCell ref="W204:X204"/>
    <mergeCell ref="C206:N206"/>
    <mergeCell ref="P206:R206"/>
    <mergeCell ref="S206:T206"/>
    <mergeCell ref="U206:V206"/>
    <mergeCell ref="W206:X206"/>
    <mergeCell ref="S210:T210"/>
    <mergeCell ref="U210:V210"/>
    <mergeCell ref="W210:X210"/>
    <mergeCell ref="C212:N212"/>
    <mergeCell ref="P212:R212"/>
    <mergeCell ref="A2:F2"/>
    <mergeCell ref="G2:I2"/>
    <mergeCell ref="T2:X2"/>
    <mergeCell ref="O2:S2"/>
    <mergeCell ref="C34:N34"/>
    <mergeCell ref="B9:F9"/>
    <mergeCell ref="B10:F10"/>
    <mergeCell ref="B11:F11"/>
    <mergeCell ref="B12:F12"/>
    <mergeCell ref="B13:F13"/>
    <mergeCell ref="B14:F14"/>
    <mergeCell ref="B15:F15"/>
    <mergeCell ref="B16:F16"/>
    <mergeCell ref="S7:X7"/>
    <mergeCell ref="B7:F8"/>
    <mergeCell ref="A7:A8"/>
    <mergeCell ref="A33:F33"/>
    <mergeCell ref="B17:F17"/>
    <mergeCell ref="B18:F18"/>
    <mergeCell ref="B19:F19"/>
    <mergeCell ref="B20:F20"/>
    <mergeCell ref="B21:F21"/>
    <mergeCell ref="B22:F22"/>
    <mergeCell ref="B23:F23"/>
    <mergeCell ref="B24:F24"/>
    <mergeCell ref="B25:F25"/>
    <mergeCell ref="B26:F26"/>
    <mergeCell ref="B27:F27"/>
    <mergeCell ref="C243:N243"/>
    <mergeCell ref="P243:R243"/>
    <mergeCell ref="S243:T243"/>
    <mergeCell ref="U243:V243"/>
    <mergeCell ref="W243:X243"/>
    <mergeCell ref="C244:N244"/>
    <mergeCell ref="P244:R244"/>
    <mergeCell ref="S244:T244"/>
    <mergeCell ref="U244:V244"/>
    <mergeCell ref="W244:X244"/>
    <mergeCell ref="C228:N228"/>
    <mergeCell ref="P228:R228"/>
    <mergeCell ref="S228:T228"/>
    <mergeCell ref="U228:V228"/>
    <mergeCell ref="W228:X228"/>
    <mergeCell ref="C240:N240"/>
    <mergeCell ref="P240:R240"/>
    <mergeCell ref="S240:T240"/>
    <mergeCell ref="U240:V240"/>
    <mergeCell ref="W240:X240"/>
    <mergeCell ref="C241:N241"/>
    <mergeCell ref="P241:R241"/>
    <mergeCell ref="S241:T241"/>
    <mergeCell ref="U241:V241"/>
    <mergeCell ref="W241:X241"/>
    <mergeCell ref="C242:N242"/>
    <mergeCell ref="C230:N230"/>
    <mergeCell ref="P230:R230"/>
    <mergeCell ref="S230:T230"/>
    <mergeCell ref="U230:V230"/>
    <mergeCell ref="W230:X230"/>
    <mergeCell ref="C231:N231"/>
    <mergeCell ref="C225:N225"/>
    <mergeCell ref="P225:R225"/>
    <mergeCell ref="S225:T225"/>
    <mergeCell ref="U225:V225"/>
    <mergeCell ref="P242:R242"/>
    <mergeCell ref="S242:T242"/>
    <mergeCell ref="U242:V242"/>
    <mergeCell ref="W225:X225"/>
    <mergeCell ref="C226:N226"/>
    <mergeCell ref="P226:R226"/>
    <mergeCell ref="S226:T226"/>
    <mergeCell ref="U226:V226"/>
    <mergeCell ref="W226:X226"/>
    <mergeCell ref="C227:N227"/>
    <mergeCell ref="P227:R227"/>
    <mergeCell ref="S227:T227"/>
    <mergeCell ref="U227:V227"/>
    <mergeCell ref="W227:X227"/>
    <mergeCell ref="W242:X242"/>
    <mergeCell ref="P231:R231"/>
    <mergeCell ref="S231:T231"/>
    <mergeCell ref="U231:V231"/>
    <mergeCell ref="W231:X231"/>
    <mergeCell ref="C232:N232"/>
    <mergeCell ref="P232:R232"/>
    <mergeCell ref="S232:T232"/>
    <mergeCell ref="U232:V232"/>
    <mergeCell ref="W232:X232"/>
    <mergeCell ref="C233:N233"/>
    <mergeCell ref="P233:R233"/>
    <mergeCell ref="S233:T233"/>
    <mergeCell ref="U233:V233"/>
    <mergeCell ref="C223:N223"/>
    <mergeCell ref="P223:R223"/>
    <mergeCell ref="S223:T223"/>
    <mergeCell ref="U223:V223"/>
    <mergeCell ref="W223:X223"/>
    <mergeCell ref="C224:N224"/>
    <mergeCell ref="P224:R224"/>
    <mergeCell ref="S224:T224"/>
    <mergeCell ref="U224:V224"/>
    <mergeCell ref="W224:X224"/>
    <mergeCell ref="C219:N219"/>
    <mergeCell ref="P219:R219"/>
    <mergeCell ref="S219:T219"/>
    <mergeCell ref="U219:V219"/>
    <mergeCell ref="W219:X219"/>
    <mergeCell ref="C221:N221"/>
    <mergeCell ref="P221:R221"/>
    <mergeCell ref="S221:T221"/>
    <mergeCell ref="U221:V221"/>
    <mergeCell ref="W221:X221"/>
    <mergeCell ref="C220:N220"/>
    <mergeCell ref="P220:R220"/>
    <mergeCell ref="S220:T220"/>
    <mergeCell ref="U220:V220"/>
    <mergeCell ref="W220:X220"/>
    <mergeCell ref="C195:N195"/>
    <mergeCell ref="C207:N207"/>
    <mergeCell ref="P207:R207"/>
    <mergeCell ref="S207:T207"/>
    <mergeCell ref="U207:V207"/>
    <mergeCell ref="W207:X207"/>
    <mergeCell ref="C208:N208"/>
    <mergeCell ref="P197:R197"/>
    <mergeCell ref="S197:T197"/>
    <mergeCell ref="U197:V197"/>
    <mergeCell ref="W197:X197"/>
    <mergeCell ref="W205:X205"/>
    <mergeCell ref="P195:R195"/>
    <mergeCell ref="S195:T195"/>
    <mergeCell ref="C222:N222"/>
    <mergeCell ref="P222:R222"/>
    <mergeCell ref="S222:T222"/>
    <mergeCell ref="U222:V222"/>
    <mergeCell ref="W222:X222"/>
    <mergeCell ref="S199:T199"/>
    <mergeCell ref="U199:V199"/>
    <mergeCell ref="W199:X199"/>
    <mergeCell ref="C200:N200"/>
    <mergeCell ref="P200:R200"/>
    <mergeCell ref="S200:T200"/>
    <mergeCell ref="U200:V200"/>
    <mergeCell ref="W200:X200"/>
    <mergeCell ref="C216:N216"/>
    <mergeCell ref="P216:R216"/>
    <mergeCell ref="C213:N213"/>
    <mergeCell ref="P213:R213"/>
    <mergeCell ref="S213:T213"/>
    <mergeCell ref="C202:N202"/>
    <mergeCell ref="P202:R202"/>
    <mergeCell ref="S202:T202"/>
    <mergeCell ref="U202:V202"/>
    <mergeCell ref="W202:X202"/>
    <mergeCell ref="C203:N203"/>
    <mergeCell ref="P203:R203"/>
    <mergeCell ref="S203:T203"/>
    <mergeCell ref="U203:V203"/>
    <mergeCell ref="W203:X203"/>
    <mergeCell ref="C204:N204"/>
    <mergeCell ref="P204:R204"/>
    <mergeCell ref="S204:T204"/>
    <mergeCell ref="S212:T212"/>
    <mergeCell ref="U212:V212"/>
    <mergeCell ref="W212:X212"/>
    <mergeCell ref="W216:X216"/>
    <mergeCell ref="C211:N211"/>
    <mergeCell ref="P211:R211"/>
    <mergeCell ref="S211:T211"/>
    <mergeCell ref="U211:V211"/>
    <mergeCell ref="W211:X211"/>
    <mergeCell ref="C209:N209"/>
    <mergeCell ref="P209:R209"/>
    <mergeCell ref="S209:T209"/>
    <mergeCell ref="U209:V209"/>
    <mergeCell ref="U213:V213"/>
    <mergeCell ref="W213:X213"/>
    <mergeCell ref="C214:N214"/>
    <mergeCell ref="P214:R214"/>
    <mergeCell ref="S214:T214"/>
    <mergeCell ref="U214:V214"/>
    <mergeCell ref="C186:N186"/>
    <mergeCell ref="P186:R186"/>
    <mergeCell ref="S186:T186"/>
    <mergeCell ref="U186:V186"/>
    <mergeCell ref="W186:X186"/>
    <mergeCell ref="C187:N187"/>
    <mergeCell ref="P187:R187"/>
    <mergeCell ref="S187:T187"/>
    <mergeCell ref="S189:T189"/>
    <mergeCell ref="U189:V189"/>
    <mergeCell ref="C205:N205"/>
    <mergeCell ref="P205:R205"/>
    <mergeCell ref="S205:T205"/>
    <mergeCell ref="U205:V205"/>
    <mergeCell ref="U195:V195"/>
    <mergeCell ref="W195:X195"/>
    <mergeCell ref="C196:N196"/>
    <mergeCell ref="P196:R196"/>
    <mergeCell ref="S196:T196"/>
    <mergeCell ref="U196:V196"/>
    <mergeCell ref="W196:X196"/>
    <mergeCell ref="C201:N201"/>
    <mergeCell ref="P201:R201"/>
    <mergeCell ref="S201:T201"/>
    <mergeCell ref="U201:V201"/>
    <mergeCell ref="W201:X201"/>
    <mergeCell ref="C197:N197"/>
    <mergeCell ref="C194:N194"/>
    <mergeCell ref="P194:R194"/>
    <mergeCell ref="S194:T194"/>
    <mergeCell ref="U194:V194"/>
    <mergeCell ref="W194:X194"/>
    <mergeCell ref="U188:V188"/>
    <mergeCell ref="W188:X188"/>
    <mergeCell ref="C189:N189"/>
    <mergeCell ref="P189:R189"/>
    <mergeCell ref="C192:N192"/>
    <mergeCell ref="P192:R192"/>
    <mergeCell ref="S192:T192"/>
    <mergeCell ref="U192:V192"/>
    <mergeCell ref="W192:X192"/>
    <mergeCell ref="C193:N193"/>
    <mergeCell ref="P193:R193"/>
    <mergeCell ref="S193:T193"/>
    <mergeCell ref="U193:V193"/>
    <mergeCell ref="W193:X193"/>
    <mergeCell ref="C190:N190"/>
    <mergeCell ref="P190:R190"/>
    <mergeCell ref="S190:T190"/>
    <mergeCell ref="U190:V190"/>
    <mergeCell ref="W190:X190"/>
    <mergeCell ref="C191:N191"/>
    <mergeCell ref="P191:R191"/>
    <mergeCell ref="S191:T191"/>
    <mergeCell ref="U191:V191"/>
    <mergeCell ref="W191:X191"/>
    <mergeCell ref="U187:V187"/>
    <mergeCell ref="W187:X187"/>
    <mergeCell ref="W189:X189"/>
    <mergeCell ref="P183:R183"/>
    <mergeCell ref="S183:T183"/>
    <mergeCell ref="U183:V183"/>
    <mergeCell ref="W183:X183"/>
    <mergeCell ref="C184:N184"/>
    <mergeCell ref="P184:R184"/>
    <mergeCell ref="S184:T184"/>
    <mergeCell ref="U184:V184"/>
    <mergeCell ref="W184:X184"/>
    <mergeCell ref="C179:N179"/>
    <mergeCell ref="P179:R179"/>
    <mergeCell ref="S179:T179"/>
    <mergeCell ref="U179:V179"/>
    <mergeCell ref="W179:X179"/>
    <mergeCell ref="C180:N180"/>
    <mergeCell ref="P180:R180"/>
    <mergeCell ref="S180:T180"/>
    <mergeCell ref="U180:V180"/>
    <mergeCell ref="W180:X180"/>
    <mergeCell ref="C185:N185"/>
    <mergeCell ref="P185:R185"/>
    <mergeCell ref="S185:T185"/>
    <mergeCell ref="U185:V185"/>
    <mergeCell ref="W185:X185"/>
    <mergeCell ref="W182:X182"/>
    <mergeCell ref="C183:N183"/>
    <mergeCell ref="C188:N188"/>
    <mergeCell ref="P188:R188"/>
    <mergeCell ref="S188:T188"/>
    <mergeCell ref="C181:N181"/>
    <mergeCell ref="P181:R181"/>
    <mergeCell ref="S181:T181"/>
    <mergeCell ref="U181:V181"/>
    <mergeCell ref="W181:X181"/>
    <mergeCell ref="C182:N182"/>
    <mergeCell ref="P182:R182"/>
    <mergeCell ref="S182:T182"/>
    <mergeCell ref="A5:X5"/>
    <mergeCell ref="A6:X6"/>
    <mergeCell ref="C174:N174"/>
    <mergeCell ref="P174:R174"/>
    <mergeCell ref="S174:T174"/>
    <mergeCell ref="U174:V174"/>
    <mergeCell ref="W174:X174"/>
    <mergeCell ref="C172:N172"/>
    <mergeCell ref="P172:R172"/>
    <mergeCell ref="S172:T172"/>
    <mergeCell ref="U172:V172"/>
    <mergeCell ref="W172:X172"/>
    <mergeCell ref="C173:N173"/>
    <mergeCell ref="U182:V182"/>
    <mergeCell ref="P173:R173"/>
    <mergeCell ref="S173:T173"/>
    <mergeCell ref="U173:V173"/>
    <mergeCell ref="B28:F28"/>
    <mergeCell ref="B29:F29"/>
    <mergeCell ref="B30:F30"/>
    <mergeCell ref="B31:F31"/>
    <mergeCell ref="B32:F32"/>
    <mergeCell ref="G7:L7"/>
    <mergeCell ref="M7:R7"/>
    <mergeCell ref="W173:X173"/>
    <mergeCell ref="S170:T170"/>
    <mergeCell ref="U170:V170"/>
    <mergeCell ref="P169:R169"/>
    <mergeCell ref="S169:T169"/>
    <mergeCell ref="U169:V169"/>
    <mergeCell ref="W169:X169"/>
    <mergeCell ref="S166:T166"/>
    <mergeCell ref="U166:V166"/>
    <mergeCell ref="W166:X166"/>
    <mergeCell ref="C167:N167"/>
    <mergeCell ref="P167:R167"/>
    <mergeCell ref="S167:T167"/>
    <mergeCell ref="U167:V167"/>
    <mergeCell ref="W167:X167"/>
    <mergeCell ref="C166:N166"/>
    <mergeCell ref="P166:R166"/>
    <mergeCell ref="C168:N168"/>
    <mergeCell ref="P168:R168"/>
    <mergeCell ref="C170:N170"/>
    <mergeCell ref="P170:R170"/>
    <mergeCell ref="S168:T168"/>
    <mergeCell ref="U168:V168"/>
    <mergeCell ref="W168:X168"/>
    <mergeCell ref="W170:X170"/>
    <mergeCell ref="C171:N171"/>
    <mergeCell ref="P171:R171"/>
    <mergeCell ref="S171:T171"/>
    <mergeCell ref="U171:V171"/>
    <mergeCell ref="W171:X171"/>
    <mergeCell ref="C169:N169"/>
    <mergeCell ref="S164:T164"/>
    <mergeCell ref="U164:V164"/>
    <mergeCell ref="W164:X164"/>
    <mergeCell ref="C165:N165"/>
    <mergeCell ref="P165:R165"/>
    <mergeCell ref="S165:T165"/>
    <mergeCell ref="U165:V165"/>
    <mergeCell ref="W165:X165"/>
    <mergeCell ref="C164:N164"/>
    <mergeCell ref="P164:R164"/>
    <mergeCell ref="S161:T161"/>
    <mergeCell ref="U161:V161"/>
    <mergeCell ref="W161:X161"/>
    <mergeCell ref="P162:R162"/>
    <mergeCell ref="S162:T162"/>
    <mergeCell ref="U162:V162"/>
    <mergeCell ref="W162:X162"/>
    <mergeCell ref="P163:R163"/>
    <mergeCell ref="S163:T163"/>
    <mergeCell ref="U163:V163"/>
    <mergeCell ref="W163:X163"/>
    <mergeCell ref="C162:N162"/>
    <mergeCell ref="C163:N163"/>
    <mergeCell ref="S158:T158"/>
    <mergeCell ref="U158:V158"/>
    <mergeCell ref="W158:X158"/>
    <mergeCell ref="P159:R159"/>
    <mergeCell ref="S159:T159"/>
    <mergeCell ref="U159:V159"/>
    <mergeCell ref="W159:X159"/>
    <mergeCell ref="P160:R160"/>
    <mergeCell ref="S160:T160"/>
    <mergeCell ref="U160:V160"/>
    <mergeCell ref="W160:X160"/>
    <mergeCell ref="C39:N39"/>
    <mergeCell ref="C159:N159"/>
    <mergeCell ref="C160:N160"/>
    <mergeCell ref="C161:N161"/>
    <mergeCell ref="C124:N124"/>
    <mergeCell ref="C113:N113"/>
    <mergeCell ref="C114:N114"/>
    <mergeCell ref="C115:N115"/>
    <mergeCell ref="C116:N116"/>
    <mergeCell ref="C117:N117"/>
    <mergeCell ref="C118:N118"/>
    <mergeCell ref="C107:N107"/>
    <mergeCell ref="C108:N108"/>
    <mergeCell ref="C109:N109"/>
    <mergeCell ref="C110:N110"/>
    <mergeCell ref="C111:N111"/>
    <mergeCell ref="C112:N112"/>
    <mergeCell ref="C101:N101"/>
    <mergeCell ref="C102:N102"/>
    <mergeCell ref="P158:R158"/>
    <mergeCell ref="P161:R161"/>
    <mergeCell ref="C129:N129"/>
    <mergeCell ref="C130:N130"/>
    <mergeCell ref="C131:N131"/>
    <mergeCell ref="C155:N155"/>
    <mergeCell ref="C156:N156"/>
    <mergeCell ref="C157:N157"/>
    <mergeCell ref="C147:N147"/>
    <mergeCell ref="C148:N148"/>
    <mergeCell ref="C149:N149"/>
    <mergeCell ref="C150:N150"/>
    <mergeCell ref="C151:N151"/>
    <mergeCell ref="C152:N152"/>
    <mergeCell ref="C132:N132"/>
    <mergeCell ref="A1:X1"/>
    <mergeCell ref="A3:X3"/>
    <mergeCell ref="A4:X4"/>
    <mergeCell ref="C153:N153"/>
    <mergeCell ref="C154:N154"/>
    <mergeCell ref="C141:N141"/>
    <mergeCell ref="C142:N142"/>
    <mergeCell ref="C143:N143"/>
    <mergeCell ref="C144:N144"/>
    <mergeCell ref="C145:N145"/>
    <mergeCell ref="C146:N146"/>
    <mergeCell ref="C135:N135"/>
    <mergeCell ref="C136:N136"/>
    <mergeCell ref="C137:N137"/>
    <mergeCell ref="C138:N138"/>
    <mergeCell ref="C139:N139"/>
    <mergeCell ref="C140:N140"/>
    <mergeCell ref="C133:N133"/>
    <mergeCell ref="C134:N134"/>
    <mergeCell ref="C125:N125"/>
    <mergeCell ref="C126:N126"/>
    <mergeCell ref="C127:N127"/>
    <mergeCell ref="C128:N128"/>
    <mergeCell ref="C119:N119"/>
    <mergeCell ref="C120:N120"/>
    <mergeCell ref="C121:N121"/>
    <mergeCell ref="C122:N122"/>
    <mergeCell ref="C123:N123"/>
    <mergeCell ref="C103:N103"/>
    <mergeCell ref="C104:N104"/>
    <mergeCell ref="C105:N105"/>
    <mergeCell ref="C106:N106"/>
    <mergeCell ref="C94:N94"/>
    <mergeCell ref="C96:N96"/>
    <mergeCell ref="C97:N97"/>
    <mergeCell ref="C98:N98"/>
    <mergeCell ref="C99:N99"/>
    <mergeCell ref="C100:N100"/>
    <mergeCell ref="C95:N95"/>
    <mergeCell ref="C90:N90"/>
    <mergeCell ref="C91:N91"/>
    <mergeCell ref="C92:N92"/>
    <mergeCell ref="C93:N93"/>
    <mergeCell ref="C84:N84"/>
    <mergeCell ref="C85:N85"/>
    <mergeCell ref="C86:N86"/>
    <mergeCell ref="C87:N87"/>
    <mergeCell ref="C88:N88"/>
    <mergeCell ref="C89:N89"/>
    <mergeCell ref="C77:N77"/>
    <mergeCell ref="C78:N78"/>
    <mergeCell ref="C79:N79"/>
    <mergeCell ref="C81:N81"/>
    <mergeCell ref="C82:N82"/>
    <mergeCell ref="C83:N83"/>
    <mergeCell ref="C80:N80"/>
    <mergeCell ref="C71:N71"/>
    <mergeCell ref="C72:N72"/>
    <mergeCell ref="C73:N73"/>
    <mergeCell ref="C74:N74"/>
    <mergeCell ref="C75:N75"/>
    <mergeCell ref="C76:N76"/>
    <mergeCell ref="C65:N65"/>
    <mergeCell ref="C66:N66"/>
    <mergeCell ref="C67:N67"/>
    <mergeCell ref="C68:N68"/>
    <mergeCell ref="C69:N69"/>
    <mergeCell ref="C70:N70"/>
    <mergeCell ref="C59:N59"/>
    <mergeCell ref="C60:N60"/>
    <mergeCell ref="C61:N61"/>
    <mergeCell ref="C62:N62"/>
    <mergeCell ref="C63:N63"/>
    <mergeCell ref="C64:N64"/>
    <mergeCell ref="C53:N53"/>
    <mergeCell ref="C54:N54"/>
    <mergeCell ref="C55:N55"/>
    <mergeCell ref="C56:N56"/>
    <mergeCell ref="C57:N57"/>
    <mergeCell ref="C58:N58"/>
    <mergeCell ref="C47:N47"/>
    <mergeCell ref="C48:N48"/>
    <mergeCell ref="C49:N49"/>
    <mergeCell ref="C50:N50"/>
    <mergeCell ref="C51:N51"/>
    <mergeCell ref="C52:N52"/>
    <mergeCell ref="C41:N41"/>
    <mergeCell ref="C42:N42"/>
    <mergeCell ref="C43:N43"/>
    <mergeCell ref="C44:N44"/>
    <mergeCell ref="C45:N45"/>
    <mergeCell ref="C46:N46"/>
    <mergeCell ref="P157:R157"/>
    <mergeCell ref="S157:T157"/>
    <mergeCell ref="S151:T151"/>
    <mergeCell ref="P147:R147"/>
    <mergeCell ref="S147:T147"/>
    <mergeCell ref="P143:R143"/>
    <mergeCell ref="S143:T143"/>
    <mergeCell ref="P139:R139"/>
    <mergeCell ref="S139:T139"/>
    <mergeCell ref="P135:R135"/>
    <mergeCell ref="S135:T135"/>
    <mergeCell ref="P131:R131"/>
    <mergeCell ref="P133:R133"/>
    <mergeCell ref="S133:T133"/>
    <mergeCell ref="P123:R123"/>
    <mergeCell ref="S123:T123"/>
    <mergeCell ref="P117:R117"/>
    <mergeCell ref="S140:T140"/>
    <mergeCell ref="U157:V157"/>
    <mergeCell ref="C35:N35"/>
    <mergeCell ref="C36:N36"/>
    <mergeCell ref="C37:N37"/>
    <mergeCell ref="C38:N38"/>
    <mergeCell ref="C40:N40"/>
    <mergeCell ref="P155:R155"/>
    <mergeCell ref="S155:T155"/>
    <mergeCell ref="U155:V155"/>
    <mergeCell ref="P156:R156"/>
    <mergeCell ref="S156:T156"/>
    <mergeCell ref="U156:V156"/>
    <mergeCell ref="P153:R153"/>
    <mergeCell ref="S153:T153"/>
    <mergeCell ref="U153:V153"/>
    <mergeCell ref="P154:R154"/>
    <mergeCell ref="S154:T154"/>
    <mergeCell ref="U154:V154"/>
    <mergeCell ref="P151:R151"/>
    <mergeCell ref="U151:V151"/>
    <mergeCell ref="P152:R152"/>
    <mergeCell ref="S152:T152"/>
    <mergeCell ref="U152:V152"/>
    <mergeCell ref="P149:R149"/>
    <mergeCell ref="S149:T149"/>
    <mergeCell ref="U149:V149"/>
    <mergeCell ref="P150:R150"/>
    <mergeCell ref="S150:T150"/>
    <mergeCell ref="U150:V150"/>
    <mergeCell ref="U147:V147"/>
    <mergeCell ref="P148:R148"/>
    <mergeCell ref="S148:T148"/>
    <mergeCell ref="U148:V148"/>
    <mergeCell ref="P145:R145"/>
    <mergeCell ref="S145:T145"/>
    <mergeCell ref="U145:V145"/>
    <mergeCell ref="P146:R146"/>
    <mergeCell ref="S146:T146"/>
    <mergeCell ref="U146:V146"/>
    <mergeCell ref="U143:V143"/>
    <mergeCell ref="P144:R144"/>
    <mergeCell ref="S144:T144"/>
    <mergeCell ref="U144:V144"/>
    <mergeCell ref="P141:R141"/>
    <mergeCell ref="S141:T141"/>
    <mergeCell ref="U141:V141"/>
    <mergeCell ref="P142:R142"/>
    <mergeCell ref="S142:T142"/>
    <mergeCell ref="U142:V142"/>
    <mergeCell ref="U140:V140"/>
    <mergeCell ref="P137:R137"/>
    <mergeCell ref="S137:T137"/>
    <mergeCell ref="U137:V137"/>
    <mergeCell ref="P138:R138"/>
    <mergeCell ref="S138:T138"/>
    <mergeCell ref="U138:V138"/>
    <mergeCell ref="S134:T134"/>
    <mergeCell ref="U134:V134"/>
    <mergeCell ref="U139:V139"/>
    <mergeCell ref="P125:R125"/>
    <mergeCell ref="S125:T125"/>
    <mergeCell ref="U125:V125"/>
    <mergeCell ref="P126:R126"/>
    <mergeCell ref="S126:T126"/>
    <mergeCell ref="U126:V126"/>
    <mergeCell ref="S131:T131"/>
    <mergeCell ref="U131:V131"/>
    <mergeCell ref="P129:R129"/>
    <mergeCell ref="S129:T129"/>
    <mergeCell ref="U129:V129"/>
    <mergeCell ref="P130:R130"/>
    <mergeCell ref="S130:T130"/>
    <mergeCell ref="U130:V130"/>
    <mergeCell ref="S128:T128"/>
    <mergeCell ref="U128:V128"/>
    <mergeCell ref="P132:R132"/>
    <mergeCell ref="S132:T132"/>
    <mergeCell ref="U132:V132"/>
    <mergeCell ref="U135:V135"/>
    <mergeCell ref="U133:V133"/>
    <mergeCell ref="P134:R134"/>
    <mergeCell ref="P109:R109"/>
    <mergeCell ref="S109:T109"/>
    <mergeCell ref="U109:V109"/>
    <mergeCell ref="P110:R110"/>
    <mergeCell ref="S110:T110"/>
    <mergeCell ref="U110:V110"/>
    <mergeCell ref="U123:V123"/>
    <mergeCell ref="P124:R124"/>
    <mergeCell ref="S124:T124"/>
    <mergeCell ref="U124:V124"/>
    <mergeCell ref="P121:R121"/>
    <mergeCell ref="S121:T121"/>
    <mergeCell ref="U121:V121"/>
    <mergeCell ref="P122:R122"/>
    <mergeCell ref="S122:T122"/>
    <mergeCell ref="U122:V122"/>
    <mergeCell ref="P119:R119"/>
    <mergeCell ref="S119:T119"/>
    <mergeCell ref="U119:V119"/>
    <mergeCell ref="P120:R120"/>
    <mergeCell ref="S120:T120"/>
    <mergeCell ref="U120:V120"/>
    <mergeCell ref="U118:V118"/>
    <mergeCell ref="P107:R107"/>
    <mergeCell ref="S107:T107"/>
    <mergeCell ref="U107:V107"/>
    <mergeCell ref="P108:R108"/>
    <mergeCell ref="S108:T108"/>
    <mergeCell ref="U108:V108"/>
    <mergeCell ref="S117:T117"/>
    <mergeCell ref="U117:V117"/>
    <mergeCell ref="P105:R105"/>
    <mergeCell ref="S105:T105"/>
    <mergeCell ref="U105:V105"/>
    <mergeCell ref="P106:R106"/>
    <mergeCell ref="S106:T106"/>
    <mergeCell ref="U106:V106"/>
    <mergeCell ref="P103:R103"/>
    <mergeCell ref="S103:T103"/>
    <mergeCell ref="U103:V103"/>
    <mergeCell ref="P104:R104"/>
    <mergeCell ref="S104:T104"/>
    <mergeCell ref="U104:V104"/>
    <mergeCell ref="P115:R115"/>
    <mergeCell ref="S115:T115"/>
    <mergeCell ref="U115:V115"/>
    <mergeCell ref="P116:R116"/>
    <mergeCell ref="S116:T116"/>
    <mergeCell ref="U116:V116"/>
    <mergeCell ref="P113:R113"/>
    <mergeCell ref="S113:T113"/>
    <mergeCell ref="U113:V113"/>
    <mergeCell ref="P114:R114"/>
    <mergeCell ref="S114:T114"/>
    <mergeCell ref="U114:V114"/>
    <mergeCell ref="P101:R101"/>
    <mergeCell ref="S101:T101"/>
    <mergeCell ref="U101:V101"/>
    <mergeCell ref="P102:R102"/>
    <mergeCell ref="S102:T102"/>
    <mergeCell ref="U102:V102"/>
    <mergeCell ref="P99:R99"/>
    <mergeCell ref="S99:T99"/>
    <mergeCell ref="U99:V99"/>
    <mergeCell ref="P100:R100"/>
    <mergeCell ref="S100:T100"/>
    <mergeCell ref="U100:V100"/>
    <mergeCell ref="P97:R97"/>
    <mergeCell ref="S97:T97"/>
    <mergeCell ref="U97:V97"/>
    <mergeCell ref="P98:R98"/>
    <mergeCell ref="S98:T98"/>
    <mergeCell ref="U98:V98"/>
    <mergeCell ref="P90:R90"/>
    <mergeCell ref="S90:T90"/>
    <mergeCell ref="U90:V90"/>
    <mergeCell ref="P94:R94"/>
    <mergeCell ref="S94:T94"/>
    <mergeCell ref="U94:V94"/>
    <mergeCell ref="P93:R93"/>
    <mergeCell ref="S93:T93"/>
    <mergeCell ref="U93:V93"/>
    <mergeCell ref="P88:R88"/>
    <mergeCell ref="S88:T88"/>
    <mergeCell ref="U88:V88"/>
    <mergeCell ref="P89:R89"/>
    <mergeCell ref="S89:T89"/>
    <mergeCell ref="U89:V89"/>
    <mergeCell ref="P86:R86"/>
    <mergeCell ref="S86:T86"/>
    <mergeCell ref="U86:V86"/>
    <mergeCell ref="P87:R87"/>
    <mergeCell ref="S87:T87"/>
    <mergeCell ref="U87:V87"/>
    <mergeCell ref="U84:V84"/>
    <mergeCell ref="P85:R85"/>
    <mergeCell ref="S85:T85"/>
    <mergeCell ref="U85:V85"/>
    <mergeCell ref="P82:R82"/>
    <mergeCell ref="S82:T82"/>
    <mergeCell ref="U82:V82"/>
    <mergeCell ref="P83:R83"/>
    <mergeCell ref="S83:T83"/>
    <mergeCell ref="U83:V83"/>
    <mergeCell ref="P77:R77"/>
    <mergeCell ref="S77:T77"/>
    <mergeCell ref="U77:V77"/>
    <mergeCell ref="P65:R65"/>
    <mergeCell ref="S65:T65"/>
    <mergeCell ref="U65:V65"/>
    <mergeCell ref="P66:R66"/>
    <mergeCell ref="S66:T66"/>
    <mergeCell ref="U66:V66"/>
    <mergeCell ref="P81:R81"/>
    <mergeCell ref="S81:T81"/>
    <mergeCell ref="U81:V81"/>
    <mergeCell ref="P78:R78"/>
    <mergeCell ref="S78:T78"/>
    <mergeCell ref="U78:V78"/>
    <mergeCell ref="P75:R75"/>
    <mergeCell ref="S75:T75"/>
    <mergeCell ref="U75:V75"/>
    <mergeCell ref="P76:R76"/>
    <mergeCell ref="S76:T76"/>
    <mergeCell ref="U76:V76"/>
    <mergeCell ref="P73:R73"/>
    <mergeCell ref="S73:T73"/>
    <mergeCell ref="U73:V73"/>
    <mergeCell ref="P74:R74"/>
    <mergeCell ref="S74:T74"/>
    <mergeCell ref="U74:V74"/>
    <mergeCell ref="U63:V63"/>
    <mergeCell ref="P64:R64"/>
    <mergeCell ref="S64:T64"/>
    <mergeCell ref="U64:V64"/>
    <mergeCell ref="P61:R61"/>
    <mergeCell ref="S61:T61"/>
    <mergeCell ref="U61:V61"/>
    <mergeCell ref="P62:R62"/>
    <mergeCell ref="S62:T62"/>
    <mergeCell ref="U62:V62"/>
    <mergeCell ref="P70:R70"/>
    <mergeCell ref="S71:T71"/>
    <mergeCell ref="U71:V71"/>
    <mergeCell ref="P72:R72"/>
    <mergeCell ref="S72:T72"/>
    <mergeCell ref="U72:V72"/>
    <mergeCell ref="P69:R69"/>
    <mergeCell ref="S69:T69"/>
    <mergeCell ref="U69:V69"/>
    <mergeCell ref="P59:R59"/>
    <mergeCell ref="S59:T59"/>
    <mergeCell ref="U59:V59"/>
    <mergeCell ref="P60:R60"/>
    <mergeCell ref="S60:T60"/>
    <mergeCell ref="U60:V60"/>
    <mergeCell ref="S70:T70"/>
    <mergeCell ref="U70:V70"/>
    <mergeCell ref="P67:R67"/>
    <mergeCell ref="S67:T67"/>
    <mergeCell ref="U67:V67"/>
    <mergeCell ref="P68:R68"/>
    <mergeCell ref="S68:T68"/>
    <mergeCell ref="U68:V68"/>
    <mergeCell ref="S47:T47"/>
    <mergeCell ref="U47:V47"/>
    <mergeCell ref="P48:R48"/>
    <mergeCell ref="S48:T48"/>
    <mergeCell ref="U48:V48"/>
    <mergeCell ref="P57:R57"/>
    <mergeCell ref="S57:T57"/>
    <mergeCell ref="U57:V57"/>
    <mergeCell ref="P58:R58"/>
    <mergeCell ref="S58:T58"/>
    <mergeCell ref="U58:V58"/>
    <mergeCell ref="P55:R55"/>
    <mergeCell ref="S55:T55"/>
    <mergeCell ref="U55:V55"/>
    <mergeCell ref="P56:R56"/>
    <mergeCell ref="S56:T56"/>
    <mergeCell ref="U56:V56"/>
    <mergeCell ref="P53:R53"/>
    <mergeCell ref="S53:T53"/>
    <mergeCell ref="U53:V53"/>
    <mergeCell ref="P54:R54"/>
    <mergeCell ref="S54:T54"/>
    <mergeCell ref="U54:V54"/>
    <mergeCell ref="P46:R46"/>
    <mergeCell ref="S46:T46"/>
    <mergeCell ref="U46:V46"/>
    <mergeCell ref="P37:R37"/>
    <mergeCell ref="S37:T37"/>
    <mergeCell ref="U37:V37"/>
    <mergeCell ref="P43:R43"/>
    <mergeCell ref="S43:T43"/>
    <mergeCell ref="U43:V43"/>
    <mergeCell ref="P44:R44"/>
    <mergeCell ref="S44:T44"/>
    <mergeCell ref="U44:V44"/>
    <mergeCell ref="P41:R41"/>
    <mergeCell ref="S41:T41"/>
    <mergeCell ref="U41:V41"/>
    <mergeCell ref="P42:R42"/>
    <mergeCell ref="S42:T42"/>
    <mergeCell ref="U42:V42"/>
    <mergeCell ref="P39:R39"/>
    <mergeCell ref="S39:T39"/>
    <mergeCell ref="U39:V39"/>
    <mergeCell ref="P51:R51"/>
    <mergeCell ref="S51:T51"/>
    <mergeCell ref="U51:V51"/>
    <mergeCell ref="P52:R52"/>
    <mergeCell ref="S52:T52"/>
    <mergeCell ref="U52:V52"/>
    <mergeCell ref="P35:R35"/>
    <mergeCell ref="S35:T35"/>
    <mergeCell ref="U35:V35"/>
    <mergeCell ref="P36:R36"/>
    <mergeCell ref="S36:T36"/>
    <mergeCell ref="U34:V34"/>
    <mergeCell ref="S34:T34"/>
    <mergeCell ref="P34:R34"/>
    <mergeCell ref="P38:R38"/>
    <mergeCell ref="S38:T38"/>
    <mergeCell ref="U38:V38"/>
    <mergeCell ref="P40:R40"/>
    <mergeCell ref="S40:T40"/>
    <mergeCell ref="U40:V40"/>
    <mergeCell ref="U36:V36"/>
    <mergeCell ref="P47:R47"/>
    <mergeCell ref="W34:X34"/>
    <mergeCell ref="W35:X35"/>
    <mergeCell ref="W36:X36"/>
    <mergeCell ref="W37:X37"/>
    <mergeCell ref="W38:X38"/>
    <mergeCell ref="W40:X40"/>
    <mergeCell ref="W41:X41"/>
    <mergeCell ref="W42:X42"/>
    <mergeCell ref="W43:X43"/>
    <mergeCell ref="W44:X44"/>
    <mergeCell ref="W45:X45"/>
    <mergeCell ref="W46:X46"/>
    <mergeCell ref="W47:X47"/>
    <mergeCell ref="P45:R45"/>
    <mergeCell ref="S45:T45"/>
    <mergeCell ref="U45:V45"/>
    <mergeCell ref="W48:X48"/>
    <mergeCell ref="W49:X49"/>
    <mergeCell ref="W50:X50"/>
    <mergeCell ref="W51:X51"/>
    <mergeCell ref="W52:X52"/>
    <mergeCell ref="W53:X53"/>
    <mergeCell ref="W54:X54"/>
    <mergeCell ref="W55:X55"/>
    <mergeCell ref="W56:X56"/>
    <mergeCell ref="W57:X57"/>
    <mergeCell ref="W58:X58"/>
    <mergeCell ref="W59:X59"/>
    <mergeCell ref="W60:X60"/>
    <mergeCell ref="W61:X61"/>
    <mergeCell ref="W62:X62"/>
    <mergeCell ref="W63:X63"/>
    <mergeCell ref="W64:X64"/>
    <mergeCell ref="P49:R49"/>
    <mergeCell ref="S49:T49"/>
    <mergeCell ref="U49:V49"/>
    <mergeCell ref="P50:R50"/>
    <mergeCell ref="S50:T50"/>
    <mergeCell ref="U50:V50"/>
    <mergeCell ref="P63:R63"/>
    <mergeCell ref="S63:T63"/>
    <mergeCell ref="W96:X96"/>
    <mergeCell ref="W65:X65"/>
    <mergeCell ref="W66:X66"/>
    <mergeCell ref="W67:X67"/>
    <mergeCell ref="W68:X68"/>
    <mergeCell ref="W69:X69"/>
    <mergeCell ref="W70:X70"/>
    <mergeCell ref="W71:X71"/>
    <mergeCell ref="W72:X72"/>
    <mergeCell ref="W73:X73"/>
    <mergeCell ref="W74:X74"/>
    <mergeCell ref="W75:X75"/>
    <mergeCell ref="W76:X76"/>
    <mergeCell ref="W77:X77"/>
    <mergeCell ref="W78:X78"/>
    <mergeCell ref="W79:X79"/>
    <mergeCell ref="P80:R80"/>
    <mergeCell ref="S80:T80"/>
    <mergeCell ref="U80:V80"/>
    <mergeCell ref="W80:X80"/>
    <mergeCell ref="P79:R79"/>
    <mergeCell ref="S79:T79"/>
    <mergeCell ref="U79:V79"/>
    <mergeCell ref="P71:R71"/>
    <mergeCell ref="W112:X112"/>
    <mergeCell ref="W113:X113"/>
    <mergeCell ref="W114:X114"/>
    <mergeCell ref="W115:X115"/>
    <mergeCell ref="P111:R111"/>
    <mergeCell ref="S111:T111"/>
    <mergeCell ref="U111:V111"/>
    <mergeCell ref="P112:R112"/>
    <mergeCell ref="S112:T112"/>
    <mergeCell ref="U112:V112"/>
    <mergeCell ref="P118:R118"/>
    <mergeCell ref="S118:T118"/>
    <mergeCell ref="P127:R127"/>
    <mergeCell ref="S127:T127"/>
    <mergeCell ref="U127:V127"/>
    <mergeCell ref="P128:R128"/>
    <mergeCell ref="W81:X81"/>
    <mergeCell ref="W82:X82"/>
    <mergeCell ref="W83:X83"/>
    <mergeCell ref="W84:X84"/>
    <mergeCell ref="W85:X85"/>
    <mergeCell ref="W86:X86"/>
    <mergeCell ref="W87:X87"/>
    <mergeCell ref="W88:X88"/>
    <mergeCell ref="W89:X89"/>
    <mergeCell ref="W90:X90"/>
    <mergeCell ref="W91:X91"/>
    <mergeCell ref="W92:X92"/>
    <mergeCell ref="W93:X93"/>
    <mergeCell ref="W94:X94"/>
    <mergeCell ref="P84:R84"/>
    <mergeCell ref="S84:T84"/>
    <mergeCell ref="W148:X148"/>
    <mergeCell ref="W116:X116"/>
    <mergeCell ref="W117:X117"/>
    <mergeCell ref="W118:X118"/>
    <mergeCell ref="W119:X119"/>
    <mergeCell ref="W120:X120"/>
    <mergeCell ref="W121:X121"/>
    <mergeCell ref="W122:X122"/>
    <mergeCell ref="W123:X123"/>
    <mergeCell ref="W124:X124"/>
    <mergeCell ref="W125:X125"/>
    <mergeCell ref="W126:X126"/>
    <mergeCell ref="W97:X97"/>
    <mergeCell ref="W109:X109"/>
    <mergeCell ref="W110:X110"/>
    <mergeCell ref="W149:X149"/>
    <mergeCell ref="W132:X132"/>
    <mergeCell ref="W133:X133"/>
    <mergeCell ref="W134:X134"/>
    <mergeCell ref="W135:X135"/>
    <mergeCell ref="W136:X136"/>
    <mergeCell ref="W137:X137"/>
    <mergeCell ref="W138:X138"/>
    <mergeCell ref="W139:X139"/>
    <mergeCell ref="W140:X140"/>
    <mergeCell ref="W127:X127"/>
    <mergeCell ref="W128:X128"/>
    <mergeCell ref="W129:X129"/>
    <mergeCell ref="W130:X130"/>
    <mergeCell ref="W131:X131"/>
    <mergeCell ref="W147:X147"/>
    <mergeCell ref="W111:X111"/>
    <mergeCell ref="U136:V136"/>
    <mergeCell ref="P140:R140"/>
    <mergeCell ref="C175:N175"/>
    <mergeCell ref="C176:N176"/>
    <mergeCell ref="C177:N177"/>
    <mergeCell ref="C178:N178"/>
    <mergeCell ref="P175:R175"/>
    <mergeCell ref="S175:T175"/>
    <mergeCell ref="P95:R95"/>
    <mergeCell ref="S95:T95"/>
    <mergeCell ref="U95:V95"/>
    <mergeCell ref="W95:X95"/>
    <mergeCell ref="W107:X107"/>
    <mergeCell ref="W108:X108"/>
    <mergeCell ref="P91:R91"/>
    <mergeCell ref="S91:T91"/>
    <mergeCell ref="U91:V91"/>
    <mergeCell ref="P92:R92"/>
    <mergeCell ref="S92:T92"/>
    <mergeCell ref="U92:V92"/>
    <mergeCell ref="P96:R96"/>
    <mergeCell ref="S96:T96"/>
    <mergeCell ref="U96:V96"/>
    <mergeCell ref="W98:X98"/>
    <mergeCell ref="W99:X99"/>
    <mergeCell ref="W100:X100"/>
    <mergeCell ref="W101:X101"/>
    <mergeCell ref="W102:X102"/>
    <mergeCell ref="W103:X103"/>
    <mergeCell ref="W104:X104"/>
    <mergeCell ref="W105:X105"/>
    <mergeCell ref="W106:X106"/>
    <mergeCell ref="U175:V175"/>
    <mergeCell ref="W175:X175"/>
    <mergeCell ref="P176:R176"/>
    <mergeCell ref="S176:T176"/>
    <mergeCell ref="U176:V176"/>
    <mergeCell ref="W176:X176"/>
    <mergeCell ref="P177:R177"/>
    <mergeCell ref="S177:T177"/>
    <mergeCell ref="U177:V177"/>
    <mergeCell ref="W177:X177"/>
    <mergeCell ref="P178:R178"/>
    <mergeCell ref="S178:T178"/>
    <mergeCell ref="U178:V178"/>
    <mergeCell ref="W178:X178"/>
    <mergeCell ref="W39:X39"/>
    <mergeCell ref="C158:N158"/>
    <mergeCell ref="W150:X150"/>
    <mergeCell ref="W151:X151"/>
    <mergeCell ref="W152:X152"/>
    <mergeCell ref="W153:X153"/>
    <mergeCell ref="W154:X154"/>
    <mergeCell ref="W155:X155"/>
    <mergeCell ref="W156:X156"/>
    <mergeCell ref="W157:X157"/>
    <mergeCell ref="W141:X141"/>
    <mergeCell ref="W142:X142"/>
    <mergeCell ref="W143:X143"/>
    <mergeCell ref="W144:X144"/>
    <mergeCell ref="W145:X145"/>
    <mergeCell ref="W146:X146"/>
    <mergeCell ref="P136:R136"/>
    <mergeCell ref="S136:T136"/>
  </mergeCells>
  <conditionalFormatting sqref="G9:X32 Y9">
    <cfRule type="cellIs" dxfId="2" priority="3" operator="equal">
      <formula>0</formula>
    </cfRule>
  </conditionalFormatting>
  <conditionalFormatting sqref="Y10:Y32">
    <cfRule type="cellIs" dxfId="1" priority="2" operator="equal">
      <formula>0</formula>
    </cfRule>
  </conditionalFormatting>
  <conditionalFormatting sqref="A9:X32">
    <cfRule type="expression" dxfId="0" priority="1">
      <formula>$Y9=0</formula>
    </cfRule>
  </conditionalFormatting>
  <pageMargins left="0" right="0" top="0" bottom="0" header="0" footer="0"/>
  <pageSetup paperSize="9" scale="7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SCHOOL</vt:lpstr>
      <vt:lpstr>STAFF</vt:lpstr>
      <vt:lpstr>RESULT</vt:lpstr>
      <vt:lpstr>AMOUNT</vt:lpstr>
      <vt:lpstr>BHAMASHAH</vt:lpstr>
      <vt:lpstr>TALENT</vt:lpstr>
      <vt:lpstr>YOJANA</vt:lpstr>
      <vt:lpstr>SCHOOL!Print_Area</vt:lpstr>
      <vt:lpstr>YES</vt:lpstr>
      <vt:lpstr>प्रकार</vt:lpstr>
      <vt:lpstr>प्रबंधन</vt:lpstr>
      <vt:lpstr>योजना</vt:lpstr>
      <vt:lpstr>सत्र</vt:lpstr>
      <vt:lpstr>स्तर</vt:lpstr>
      <vt:lpstr>स्थान</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Kushalram</cp:lastModifiedBy>
  <cp:lastPrinted>2020-03-24T05:37:23Z</cp:lastPrinted>
  <dcterms:created xsi:type="dcterms:W3CDTF">2013-10-01T03:40:06Z</dcterms:created>
  <dcterms:modified xsi:type="dcterms:W3CDTF">2020-03-25T13:08:56Z</dcterms:modified>
</cp:coreProperties>
</file>